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7565" yWindow="-75" windowWidth="1066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23" i="1" l="1"/>
  <c r="C122" i="1"/>
  <c r="AI113" i="1"/>
  <c r="AH113" i="1" s="1"/>
  <c r="AC113" i="1"/>
  <c r="AF113" i="1" s="1"/>
  <c r="AB113" i="1"/>
  <c r="T113" i="1"/>
  <c r="AG113" i="1" s="1"/>
  <c r="AI112" i="1"/>
  <c r="AH112" i="1"/>
  <c r="AF112" i="1"/>
  <c r="AC112" i="1"/>
  <c r="AB112" i="1"/>
  <c r="T112" i="1"/>
  <c r="AG112" i="1" s="1"/>
  <c r="AI111" i="1"/>
  <c r="AH111" i="1" s="1"/>
  <c r="AC111" i="1"/>
  <c r="AF111" i="1" s="1"/>
  <c r="AB111" i="1"/>
  <c r="T111" i="1"/>
  <c r="AG111" i="1" s="1"/>
  <c r="AI110" i="1"/>
  <c r="AH110" i="1"/>
  <c r="AF110" i="1"/>
  <c r="AC110" i="1"/>
  <c r="AB110" i="1"/>
  <c r="T110" i="1"/>
  <c r="AG110" i="1" s="1"/>
  <c r="AI109" i="1"/>
  <c r="AH109" i="1" s="1"/>
  <c r="AC109" i="1"/>
  <c r="AF109" i="1" s="1"/>
  <c r="AB109" i="1"/>
  <c r="T109" i="1"/>
  <c r="AG109" i="1" s="1"/>
  <c r="AI108" i="1"/>
  <c r="AH108" i="1"/>
  <c r="AF108" i="1"/>
  <c r="AC108" i="1"/>
  <c r="AB108" i="1"/>
  <c r="T108" i="1"/>
  <c r="AG108" i="1" s="1"/>
  <c r="AI107" i="1"/>
  <c r="AH107" i="1" s="1"/>
  <c r="AC107" i="1"/>
  <c r="AF107" i="1" s="1"/>
  <c r="AB107" i="1"/>
  <c r="T107" i="1"/>
  <c r="AG107" i="1" s="1"/>
  <c r="AI106" i="1"/>
  <c r="AH106" i="1"/>
  <c r="AF106" i="1"/>
  <c r="AC106" i="1"/>
  <c r="AB106" i="1"/>
  <c r="T106" i="1"/>
  <c r="AG106" i="1" s="1"/>
  <c r="AI105" i="1"/>
  <c r="AC105" i="1"/>
  <c r="T105" i="1"/>
  <c r="AG105" i="1" s="1"/>
  <c r="AI104" i="1"/>
  <c r="T104" i="1"/>
  <c r="U104" i="1" s="1"/>
  <c r="AI103" i="1"/>
  <c r="AH103" i="1"/>
  <c r="AF103" i="1"/>
  <c r="AC103" i="1"/>
  <c r="AB103" i="1"/>
  <c r="T103" i="1"/>
  <c r="AG103" i="1" s="1"/>
  <c r="AI102" i="1"/>
  <c r="AH102" i="1" s="1"/>
  <c r="AC102" i="1"/>
  <c r="AF102" i="1" s="1"/>
  <c r="AB102" i="1"/>
  <c r="T102" i="1"/>
  <c r="AG102" i="1" s="1"/>
  <c r="AI101" i="1"/>
  <c r="AH101" i="1"/>
  <c r="AF101" i="1"/>
  <c r="AC101" i="1"/>
  <c r="AB101" i="1"/>
  <c r="T101" i="1"/>
  <c r="AG101" i="1" s="1"/>
  <c r="AI100" i="1"/>
  <c r="AH100" i="1" s="1"/>
  <c r="AC100" i="1"/>
  <c r="AF100" i="1" s="1"/>
  <c r="AB100" i="1"/>
  <c r="T100" i="1"/>
  <c r="AG100" i="1" s="1"/>
  <c r="AI99" i="1"/>
  <c r="AH99" i="1"/>
  <c r="AF99" i="1"/>
  <c r="AC99" i="1"/>
  <c r="AB99" i="1"/>
  <c r="T99" i="1"/>
  <c r="AG99" i="1" s="1"/>
  <c r="AI98" i="1"/>
  <c r="AH98" i="1" s="1"/>
  <c r="AC98" i="1"/>
  <c r="AF98" i="1" s="1"/>
  <c r="AB98" i="1"/>
  <c r="T98" i="1"/>
  <c r="AG98" i="1" s="1"/>
  <c r="AI97" i="1"/>
  <c r="AH97" i="1"/>
  <c r="AF97" i="1"/>
  <c r="AC97" i="1"/>
  <c r="AB97" i="1"/>
  <c r="T97" i="1"/>
  <c r="AG97" i="1" s="1"/>
  <c r="AI96" i="1"/>
  <c r="AH96" i="1" s="1"/>
  <c r="AC96" i="1"/>
  <c r="AF96" i="1" s="1"/>
  <c r="AB96" i="1"/>
  <c r="T96" i="1"/>
  <c r="AG96" i="1" s="1"/>
  <c r="AI95" i="1"/>
  <c r="AH95" i="1"/>
  <c r="AF95" i="1"/>
  <c r="AC95" i="1"/>
  <c r="AB95" i="1"/>
  <c r="T95" i="1"/>
  <c r="AG95" i="1" s="1"/>
  <c r="AI94" i="1"/>
  <c r="AC94" i="1"/>
  <c r="T94" i="1"/>
  <c r="AG94" i="1" s="1"/>
  <c r="AI93" i="1"/>
  <c r="AH93" i="1"/>
  <c r="AF93" i="1"/>
  <c r="AC93" i="1"/>
  <c r="AB93" i="1"/>
  <c r="T93" i="1"/>
  <c r="AG93" i="1" s="1"/>
  <c r="AI92" i="1"/>
  <c r="AH92" i="1" s="1"/>
  <c r="AC92" i="1"/>
  <c r="AF92" i="1" s="1"/>
  <c r="AB92" i="1"/>
  <c r="T92" i="1"/>
  <c r="AG92" i="1" s="1"/>
  <c r="AI91" i="1"/>
  <c r="AH91" i="1"/>
  <c r="AF91" i="1"/>
  <c r="AC91" i="1"/>
  <c r="AB91" i="1"/>
  <c r="T91" i="1"/>
  <c r="AG91" i="1" s="1"/>
  <c r="AI90" i="1"/>
  <c r="AH90" i="1" s="1"/>
  <c r="AC90" i="1"/>
  <c r="AF90" i="1" s="1"/>
  <c r="AB90" i="1"/>
  <c r="T90" i="1"/>
  <c r="AG90" i="1" s="1"/>
  <c r="AI89" i="1"/>
  <c r="AH89" i="1"/>
  <c r="AF89" i="1"/>
  <c r="AC89" i="1"/>
  <c r="AB89" i="1"/>
  <c r="T89" i="1"/>
  <c r="AG89" i="1" s="1"/>
  <c r="AI88" i="1"/>
  <c r="AH88" i="1" s="1"/>
  <c r="AC88" i="1"/>
  <c r="AF88" i="1" s="1"/>
  <c r="AB88" i="1"/>
  <c r="T88" i="1"/>
  <c r="AG88" i="1" s="1"/>
  <c r="AI87" i="1"/>
  <c r="AH87" i="1"/>
  <c r="AF87" i="1"/>
  <c r="AC87" i="1"/>
  <c r="AB87" i="1"/>
  <c r="T87" i="1"/>
  <c r="AG87" i="1" s="1"/>
  <c r="AI86" i="1"/>
  <c r="AH86" i="1" s="1"/>
  <c r="AC86" i="1"/>
  <c r="AF86" i="1" s="1"/>
  <c r="AB86" i="1"/>
  <c r="T86" i="1"/>
  <c r="AG86" i="1" s="1"/>
  <c r="AI85" i="1"/>
  <c r="AH85" i="1"/>
  <c r="AF85" i="1"/>
  <c r="AC85" i="1"/>
  <c r="AB85" i="1"/>
  <c r="T85" i="1"/>
  <c r="AG85" i="1" s="1"/>
  <c r="AI84" i="1"/>
  <c r="AH84" i="1" s="1"/>
  <c r="AC84" i="1"/>
  <c r="AF84" i="1" s="1"/>
  <c r="AB84" i="1"/>
  <c r="T84" i="1"/>
  <c r="AG84" i="1" s="1"/>
  <c r="AI83" i="1"/>
  <c r="AH83" i="1"/>
  <c r="AF83" i="1"/>
  <c r="AC83" i="1"/>
  <c r="AB83" i="1"/>
  <c r="T83" i="1"/>
  <c r="AG83" i="1" s="1"/>
  <c r="AI82" i="1"/>
  <c r="AH82" i="1" s="1"/>
  <c r="AC82" i="1"/>
  <c r="AF82" i="1" s="1"/>
  <c r="AB82" i="1"/>
  <c r="T82" i="1"/>
  <c r="AG82" i="1" s="1"/>
  <c r="AI81" i="1"/>
  <c r="AH81" i="1"/>
  <c r="AF81" i="1"/>
  <c r="AC81" i="1"/>
  <c r="AB81" i="1"/>
  <c r="T81" i="1"/>
  <c r="AG81" i="1" s="1"/>
  <c r="AI80" i="1"/>
  <c r="AH80" i="1" s="1"/>
  <c r="AC80" i="1"/>
  <c r="AF80" i="1" s="1"/>
  <c r="AB80" i="1"/>
  <c r="T80" i="1"/>
  <c r="AG80" i="1" s="1"/>
  <c r="AI79" i="1"/>
  <c r="AH79" i="1"/>
  <c r="AF79" i="1"/>
  <c r="AC79" i="1"/>
  <c r="AB79" i="1"/>
  <c r="T79" i="1"/>
  <c r="AG79" i="1" s="1"/>
  <c r="AI78" i="1"/>
  <c r="AH78" i="1" s="1"/>
  <c r="AC78" i="1"/>
  <c r="AF78" i="1" s="1"/>
  <c r="AB78" i="1"/>
  <c r="T78" i="1"/>
  <c r="AG78" i="1" s="1"/>
  <c r="AI77" i="1"/>
  <c r="AH77" i="1"/>
  <c r="AF77" i="1"/>
  <c r="AC77" i="1"/>
  <c r="AB77" i="1"/>
  <c r="T77" i="1"/>
  <c r="AG77" i="1" s="1"/>
  <c r="AI76" i="1"/>
  <c r="AH76" i="1" s="1"/>
  <c r="AC76" i="1"/>
  <c r="AF76" i="1" s="1"/>
  <c r="AB76" i="1"/>
  <c r="T76" i="1"/>
  <c r="AG76" i="1" s="1"/>
  <c r="AI75" i="1"/>
  <c r="AH75" i="1"/>
  <c r="AF75" i="1"/>
  <c r="AC75" i="1"/>
  <c r="AB75" i="1"/>
  <c r="T75" i="1"/>
  <c r="AG75" i="1" s="1"/>
  <c r="AI74" i="1"/>
  <c r="AH74" i="1" s="1"/>
  <c r="AC74" i="1"/>
  <c r="AF74" i="1" s="1"/>
  <c r="AB74" i="1"/>
  <c r="T74" i="1"/>
  <c r="AG74" i="1" s="1"/>
  <c r="AI73" i="1"/>
  <c r="AH73" i="1"/>
  <c r="AF73" i="1"/>
  <c r="AC73" i="1"/>
  <c r="AB73" i="1"/>
  <c r="T73" i="1"/>
  <c r="AG73" i="1" s="1"/>
  <c r="AI72" i="1"/>
  <c r="AH72" i="1" s="1"/>
  <c r="AC72" i="1"/>
  <c r="AF72" i="1" s="1"/>
  <c r="AB72" i="1"/>
  <c r="T72" i="1"/>
  <c r="AG72" i="1" s="1"/>
  <c r="AI71" i="1"/>
  <c r="AH71" i="1"/>
  <c r="AF71" i="1"/>
  <c r="AC71" i="1"/>
  <c r="AB71" i="1"/>
  <c r="T71" i="1"/>
  <c r="AG71" i="1" s="1"/>
  <c r="AI70" i="1"/>
  <c r="AH70" i="1" s="1"/>
  <c r="AC70" i="1"/>
  <c r="AF70" i="1" s="1"/>
  <c r="AB70" i="1"/>
  <c r="T70" i="1"/>
  <c r="AG70" i="1" s="1"/>
  <c r="AI69" i="1"/>
  <c r="AH69" i="1"/>
  <c r="AF69" i="1"/>
  <c r="AC69" i="1"/>
  <c r="AB69" i="1"/>
  <c r="T69" i="1"/>
  <c r="AG69" i="1" s="1"/>
  <c r="AI68" i="1"/>
  <c r="AH68" i="1" s="1"/>
  <c r="AC68" i="1"/>
  <c r="AF68" i="1" s="1"/>
  <c r="AB68" i="1"/>
  <c r="T68" i="1"/>
  <c r="AG68" i="1" s="1"/>
  <c r="AI67" i="1"/>
  <c r="AH67" i="1"/>
  <c r="AF67" i="1"/>
  <c r="AC67" i="1"/>
  <c r="AB67" i="1"/>
  <c r="T67" i="1"/>
  <c r="AG67" i="1" s="1"/>
  <c r="AI66" i="1"/>
  <c r="AH66" i="1" s="1"/>
  <c r="AC66" i="1"/>
  <c r="AF66" i="1" s="1"/>
  <c r="AB66" i="1"/>
  <c r="T66" i="1"/>
  <c r="AG66" i="1" s="1"/>
  <c r="AI65" i="1"/>
  <c r="AH65" i="1"/>
  <c r="AF65" i="1"/>
  <c r="AC65" i="1"/>
  <c r="AB65" i="1"/>
  <c r="T65" i="1"/>
  <c r="AG65" i="1" s="1"/>
  <c r="AI64" i="1"/>
  <c r="AH64" i="1" s="1"/>
  <c r="AC64" i="1"/>
  <c r="AF64" i="1" s="1"/>
  <c r="AB64" i="1"/>
  <c r="T64" i="1"/>
  <c r="AG64" i="1" s="1"/>
  <c r="AI63" i="1"/>
  <c r="AH63" i="1"/>
  <c r="AF63" i="1"/>
  <c r="AC63" i="1"/>
  <c r="AB63" i="1"/>
  <c r="T63" i="1"/>
  <c r="AG63" i="1" s="1"/>
  <c r="AI62" i="1"/>
  <c r="AH62" i="1" s="1"/>
  <c r="AG62" i="1"/>
  <c r="AC62" i="1"/>
  <c r="AF62" i="1" s="1"/>
  <c r="AB62" i="1"/>
  <c r="T62" i="1"/>
  <c r="AI61" i="1"/>
  <c r="AH61" i="1"/>
  <c r="AF61" i="1"/>
  <c r="AC61" i="1"/>
  <c r="AB61" i="1"/>
  <c r="T61" i="1"/>
  <c r="AG61" i="1" s="1"/>
  <c r="AI60" i="1"/>
  <c r="AH60" i="1" s="1"/>
  <c r="AC60" i="1"/>
  <c r="AF60" i="1" s="1"/>
  <c r="AB60" i="1"/>
  <c r="T60" i="1"/>
  <c r="AG60" i="1" s="1"/>
  <c r="AI59" i="1"/>
  <c r="AH59" i="1"/>
  <c r="AF59" i="1"/>
  <c r="AC59" i="1"/>
  <c r="AB59" i="1"/>
  <c r="T59" i="1"/>
  <c r="AG59" i="1" s="1"/>
  <c r="AI58" i="1"/>
  <c r="AH58" i="1" s="1"/>
  <c r="AC58" i="1"/>
  <c r="AF58" i="1" s="1"/>
  <c r="AB58" i="1"/>
  <c r="T58" i="1"/>
  <c r="AG58" i="1" s="1"/>
  <c r="AI57" i="1"/>
  <c r="AH57" i="1"/>
  <c r="AF57" i="1"/>
  <c r="AC57" i="1"/>
  <c r="AB57" i="1"/>
  <c r="T57" i="1"/>
  <c r="AG57" i="1" s="1"/>
  <c r="AI56" i="1"/>
  <c r="AH56" i="1" s="1"/>
  <c r="AC56" i="1"/>
  <c r="AF56" i="1" s="1"/>
  <c r="AB56" i="1"/>
  <c r="T56" i="1"/>
  <c r="AG56" i="1" s="1"/>
  <c r="AI55" i="1"/>
  <c r="AH55" i="1"/>
  <c r="AF55" i="1"/>
  <c r="AC55" i="1"/>
  <c r="AB55" i="1"/>
  <c r="T55" i="1"/>
  <c r="AG55" i="1" s="1"/>
  <c r="AI54" i="1"/>
  <c r="AH54" i="1" s="1"/>
  <c r="AC54" i="1"/>
  <c r="AF54" i="1" s="1"/>
  <c r="AB54" i="1"/>
  <c r="T54" i="1"/>
  <c r="AG54" i="1" s="1"/>
  <c r="AI53" i="1"/>
  <c r="AH53" i="1"/>
  <c r="AF53" i="1"/>
  <c r="AC53" i="1"/>
  <c r="AB53" i="1"/>
  <c r="T53" i="1"/>
  <c r="AG53" i="1" s="1"/>
  <c r="AI52" i="1"/>
  <c r="AH52" i="1" s="1"/>
  <c r="AC52" i="1"/>
  <c r="AF52" i="1" s="1"/>
  <c r="AB52" i="1"/>
  <c r="T52" i="1"/>
  <c r="AG52" i="1" s="1"/>
  <c r="AI51" i="1"/>
  <c r="AH51" i="1"/>
  <c r="AF51" i="1"/>
  <c r="AC51" i="1"/>
  <c r="AB51" i="1"/>
  <c r="T51" i="1"/>
  <c r="AG51" i="1" s="1"/>
  <c r="AI50" i="1"/>
  <c r="AH50" i="1" s="1"/>
  <c r="AC50" i="1"/>
  <c r="AF50" i="1" s="1"/>
  <c r="AB50" i="1"/>
  <c r="T50" i="1"/>
  <c r="AG50" i="1" s="1"/>
  <c r="AI49" i="1"/>
  <c r="AH49" i="1"/>
  <c r="AF49" i="1"/>
  <c r="AC49" i="1"/>
  <c r="AB49" i="1"/>
  <c r="T49" i="1"/>
  <c r="AG49" i="1" s="1"/>
  <c r="AI48" i="1"/>
  <c r="AH48" i="1" s="1"/>
  <c r="AC48" i="1"/>
  <c r="AF48" i="1" s="1"/>
  <c r="AB48" i="1"/>
  <c r="T48" i="1"/>
  <c r="AG48" i="1" s="1"/>
  <c r="AI47" i="1"/>
  <c r="AH47" i="1"/>
  <c r="AF47" i="1"/>
  <c r="AC47" i="1"/>
  <c r="AB47" i="1"/>
  <c r="T47" i="1"/>
  <c r="AG47" i="1" s="1"/>
  <c r="AI46" i="1"/>
  <c r="AH46" i="1" s="1"/>
  <c r="AC46" i="1"/>
  <c r="AF46" i="1" s="1"/>
  <c r="AB46" i="1"/>
  <c r="T46" i="1"/>
  <c r="AG46" i="1" s="1"/>
  <c r="AI45" i="1"/>
  <c r="AH45" i="1"/>
  <c r="AF45" i="1"/>
  <c r="AC45" i="1"/>
  <c r="AB45" i="1"/>
  <c r="T45" i="1"/>
  <c r="AG45" i="1" s="1"/>
  <c r="AI44" i="1"/>
  <c r="AH44" i="1" s="1"/>
  <c r="AC44" i="1"/>
  <c r="AF44" i="1" s="1"/>
  <c r="AB44" i="1"/>
  <c r="T44" i="1"/>
  <c r="AG44" i="1" s="1"/>
  <c r="AI43" i="1"/>
  <c r="AH43" i="1"/>
  <c r="AF43" i="1"/>
  <c r="AC43" i="1"/>
  <c r="AB43" i="1"/>
  <c r="T43" i="1"/>
  <c r="AG43" i="1" s="1"/>
  <c r="AI42" i="1"/>
  <c r="AH42" i="1" s="1"/>
  <c r="AC42" i="1"/>
  <c r="AF42" i="1" s="1"/>
  <c r="AB42" i="1"/>
  <c r="T42" i="1"/>
  <c r="AG42" i="1" s="1"/>
  <c r="AI41" i="1"/>
  <c r="AH41" i="1"/>
  <c r="AF41" i="1"/>
  <c r="AC41" i="1"/>
  <c r="AB41" i="1"/>
  <c r="T41" i="1"/>
  <c r="AG41" i="1" s="1"/>
  <c r="AI40" i="1"/>
  <c r="AH40" i="1" s="1"/>
  <c r="AC40" i="1"/>
  <c r="AF40" i="1" s="1"/>
  <c r="AB40" i="1"/>
  <c r="T40" i="1"/>
  <c r="AG40" i="1" s="1"/>
  <c r="AI39" i="1"/>
  <c r="AH39" i="1"/>
  <c r="AF39" i="1"/>
  <c r="AC39" i="1"/>
  <c r="AB39" i="1"/>
  <c r="T39" i="1"/>
  <c r="AG39" i="1" s="1"/>
  <c r="AI38" i="1"/>
  <c r="AH38" i="1" s="1"/>
  <c r="AC38" i="1"/>
  <c r="AF38" i="1" s="1"/>
  <c r="AB38" i="1"/>
  <c r="T38" i="1"/>
  <c r="AG38" i="1" s="1"/>
  <c r="AI37" i="1"/>
  <c r="AH37" i="1"/>
  <c r="AF37" i="1"/>
  <c r="AC37" i="1"/>
  <c r="AB37" i="1"/>
  <c r="T37" i="1"/>
  <c r="AG37" i="1" s="1"/>
  <c r="AI36" i="1"/>
  <c r="AC36" i="1"/>
  <c r="T36" i="1"/>
  <c r="AG36" i="1" s="1"/>
  <c r="AI35" i="1"/>
  <c r="AH35" i="1"/>
  <c r="AF35" i="1"/>
  <c r="AC35" i="1"/>
  <c r="AB35" i="1"/>
  <c r="T35" i="1"/>
  <c r="AG35" i="1" s="1"/>
  <c r="AI34" i="1"/>
  <c r="AH34" i="1" s="1"/>
  <c r="AC34" i="1"/>
  <c r="AF34" i="1" s="1"/>
  <c r="AB34" i="1"/>
  <c r="T34" i="1"/>
  <c r="AG34" i="1" s="1"/>
  <c r="AI33" i="1"/>
  <c r="AH33" i="1"/>
  <c r="AF33" i="1"/>
  <c r="AC33" i="1"/>
  <c r="AB33" i="1"/>
  <c r="T33" i="1"/>
  <c r="AG33" i="1" s="1"/>
  <c r="AI32" i="1"/>
  <c r="AC32" i="1"/>
  <c r="T32" i="1"/>
  <c r="AG32" i="1" s="1"/>
  <c r="AI31" i="1"/>
  <c r="AH31" i="1"/>
  <c r="AF31" i="1"/>
  <c r="AC31" i="1"/>
  <c r="AB31" i="1"/>
  <c r="T31" i="1"/>
  <c r="AG31" i="1" s="1"/>
  <c r="AI30" i="1"/>
  <c r="AH30" i="1" s="1"/>
  <c r="AC30" i="1"/>
  <c r="AF30" i="1" s="1"/>
  <c r="AB30" i="1"/>
  <c r="T30" i="1"/>
  <c r="AG30" i="1" s="1"/>
  <c r="AI29" i="1"/>
  <c r="AG29" i="1"/>
  <c r="AC29" i="1"/>
  <c r="U29" i="1"/>
  <c r="T29" i="1"/>
  <c r="AI28" i="1"/>
  <c r="AC28" i="1"/>
  <c r="T28" i="1"/>
  <c r="AG28" i="1" s="1"/>
  <c r="AI27" i="1"/>
  <c r="AG27" i="1"/>
  <c r="AC27" i="1"/>
  <c r="U27" i="1"/>
  <c r="T27" i="1"/>
  <c r="AI26" i="1"/>
  <c r="AC26" i="1"/>
  <c r="T26" i="1"/>
  <c r="AG26" i="1" s="1"/>
  <c r="AI25" i="1"/>
  <c r="AH25" i="1"/>
  <c r="AF25" i="1"/>
  <c r="AC25" i="1"/>
  <c r="AB25" i="1"/>
  <c r="T25" i="1"/>
  <c r="AG25" i="1" s="1"/>
  <c r="AI24" i="1"/>
  <c r="AC24" i="1"/>
  <c r="T24" i="1"/>
  <c r="AG24" i="1" s="1"/>
  <c r="AI23" i="1"/>
  <c r="AG23" i="1"/>
  <c r="AC23" i="1"/>
  <c r="U23" i="1"/>
  <c r="T23" i="1"/>
  <c r="AI22" i="1"/>
  <c r="AH22" i="1" s="1"/>
  <c r="AC22" i="1"/>
  <c r="AF22" i="1" s="1"/>
  <c r="AB22" i="1"/>
  <c r="T22" i="1"/>
  <c r="AG22" i="1" s="1"/>
  <c r="AI21" i="1"/>
  <c r="AG21" i="1"/>
  <c r="AC21" i="1"/>
  <c r="U21" i="1"/>
  <c r="T21" i="1"/>
  <c r="AI20" i="1"/>
  <c r="AH20" i="1" s="1"/>
  <c r="AC20" i="1"/>
  <c r="AF20" i="1" s="1"/>
  <c r="AB20" i="1"/>
  <c r="T20" i="1"/>
  <c r="AG20" i="1" s="1"/>
  <c r="AI19" i="1"/>
  <c r="AH19" i="1"/>
  <c r="AF19" i="1"/>
  <c r="AC19" i="1"/>
  <c r="AB19" i="1"/>
  <c r="T19" i="1"/>
  <c r="AG19" i="1" s="1"/>
  <c r="AI18" i="1"/>
  <c r="AH18" i="1" s="1"/>
  <c r="AC18" i="1"/>
  <c r="AF18" i="1" s="1"/>
  <c r="AB18" i="1"/>
  <c r="T18" i="1"/>
  <c r="AG18" i="1" s="1"/>
  <c r="AI17" i="1"/>
  <c r="AG17" i="1"/>
  <c r="AC17" i="1"/>
  <c r="U17" i="1"/>
  <c r="T17" i="1"/>
  <c r="AI16" i="1"/>
  <c r="AH16" i="1" s="1"/>
  <c r="AC16" i="1"/>
  <c r="AF16" i="1" s="1"/>
  <c r="AB16" i="1"/>
  <c r="T16" i="1"/>
  <c r="AG16" i="1" s="1"/>
  <c r="AI15" i="1"/>
  <c r="AG15" i="1"/>
  <c r="AC15" i="1"/>
  <c r="U15" i="1"/>
  <c r="T15" i="1"/>
  <c r="AI14" i="1"/>
  <c r="AH14" i="1" s="1"/>
  <c r="AC14" i="1"/>
  <c r="AF14" i="1" s="1"/>
  <c r="AB14" i="1"/>
  <c r="T14" i="1"/>
  <c r="AG14" i="1" s="1"/>
  <c r="AI13" i="1"/>
  <c r="AH13" i="1"/>
  <c r="AF13" i="1"/>
  <c r="AC13" i="1"/>
  <c r="AB13" i="1"/>
  <c r="T13" i="1"/>
  <c r="AG13" i="1" s="1"/>
  <c r="AI12" i="1"/>
  <c r="AH12" i="1" s="1"/>
  <c r="AC12" i="1"/>
  <c r="AF12" i="1" s="1"/>
  <c r="AB12" i="1"/>
  <c r="T12" i="1"/>
  <c r="AG12" i="1" s="1"/>
  <c r="AI11" i="1"/>
  <c r="AH11" i="1"/>
  <c r="AF11" i="1"/>
  <c r="AC11" i="1"/>
  <c r="AB11" i="1"/>
  <c r="T11" i="1"/>
  <c r="AG11" i="1" s="1"/>
  <c r="AI10" i="1"/>
  <c r="AH10" i="1" s="1"/>
  <c r="AC10" i="1"/>
  <c r="AF10" i="1" s="1"/>
  <c r="AB10" i="1"/>
  <c r="T10" i="1"/>
  <c r="AG10" i="1" s="1"/>
  <c r="AI9" i="1"/>
  <c r="AH9" i="1"/>
  <c r="AF9" i="1"/>
  <c r="AC9" i="1"/>
  <c r="AB9" i="1"/>
  <c r="T9" i="1"/>
  <c r="AG9" i="1" s="1"/>
  <c r="AI8" i="1"/>
  <c r="AH8" i="1" s="1"/>
  <c r="AC8" i="1"/>
  <c r="AF8" i="1" s="1"/>
  <c r="AB8" i="1"/>
  <c r="T8" i="1"/>
  <c r="AG8" i="1" s="1"/>
  <c r="AI7" i="1"/>
  <c r="AH7" i="1"/>
  <c r="AF7" i="1"/>
  <c r="AC7" i="1"/>
  <c r="AB7" i="1"/>
  <c r="T7" i="1"/>
  <c r="AG7" i="1" s="1"/>
  <c r="AI6" i="1"/>
  <c r="AI114" i="1" s="1"/>
  <c r="AC6" i="1"/>
  <c r="AF6" i="1" s="1"/>
  <c r="AB6" i="1"/>
  <c r="T6" i="1"/>
  <c r="AG6" i="1" s="1"/>
  <c r="AF114" i="1" l="1"/>
  <c r="AB114" i="1"/>
  <c r="AH6" i="1"/>
  <c r="AH114" i="1" s="1"/>
  <c r="U24" i="1"/>
  <c r="U26" i="1"/>
  <c r="U114" i="1" s="1"/>
  <c r="U28" i="1"/>
  <c r="U32" i="1"/>
  <c r="U36" i="1"/>
  <c r="AG104" i="1"/>
  <c r="AG114" i="1" s="1"/>
  <c r="U94" i="1"/>
  <c r="U105" i="1"/>
  <c r="AG120" i="1" l="1"/>
</calcChain>
</file>

<file path=xl/sharedStrings.xml><?xml version="1.0" encoding="utf-8"?>
<sst xmlns="http://schemas.openxmlformats.org/spreadsheetml/2006/main" count="1754" uniqueCount="594">
  <si>
    <t>Ordem CCL</t>
  </si>
  <si>
    <t>Objeto</t>
  </si>
  <si>
    <t>Campus Responsável</t>
  </si>
  <si>
    <t>Cod. Material</t>
  </si>
  <si>
    <t>Item</t>
  </si>
  <si>
    <t>Denominação</t>
  </si>
  <si>
    <t>Especificação</t>
  </si>
  <si>
    <t>Especificado por</t>
  </si>
  <si>
    <t xml:space="preserve">Preço 1 (R$) </t>
  </si>
  <si>
    <t>Responsável 1</t>
  </si>
  <si>
    <t xml:space="preserve">Preço 2 (R$) </t>
  </si>
  <si>
    <t>Responsável 2</t>
  </si>
  <si>
    <t xml:space="preserve">Preço 3 (R$) </t>
  </si>
  <si>
    <t>Responsável 3</t>
  </si>
  <si>
    <t>1</t>
  </si>
  <si>
    <t>CAMPUS TELEMACO BORBA</t>
  </si>
  <si>
    <t>JOSE LAUDILINO BUENO JUNIOR</t>
  </si>
  <si>
    <t>LUCIO SCHULZ JUNIOR</t>
  </si>
  <si>
    <t>2</t>
  </si>
  <si>
    <t>3</t>
  </si>
  <si>
    <t>MOISES EVANGELISTA</t>
  </si>
  <si>
    <t>4</t>
  </si>
  <si>
    <t>5</t>
  </si>
  <si>
    <t>6</t>
  </si>
  <si>
    <t>7</t>
  </si>
  <si>
    <t>8</t>
  </si>
  <si>
    <t>DECAPADOR DE FIOS</t>
  </si>
  <si>
    <t>DECAPADOR DE FIOS. USADO PARA CABOS COAXIAIS E REDE. CARACTERÍSTICAS: DECAPADOR HT 501A, DECAPADOR E CORTADOR GIRATÓRIO DE CABOS COAXIAIS E UTP / FTP( BLINDADO)_x000D_
- BITOLAS 22,24 E 26 AWG</t>
  </si>
  <si>
    <t>ELIANE INES FILUS ZAMPIER</t>
  </si>
  <si>
    <t>REGIANE KONOPKA</t>
  </si>
  <si>
    <t>3026000000910</t>
  </si>
  <si>
    <t>9</t>
  </si>
  <si>
    <t>CHAVE PBS VERDE SEM TRAVA</t>
  </si>
  <si>
    <t>CHAVE PBS-11B VERDE SEM TRAVA 2T (TIPO PUSH BUTTON)</t>
  </si>
  <si>
    <t>3026000000911</t>
  </si>
  <si>
    <t>10</t>
  </si>
  <si>
    <t>CHAVE PBS VERMELHA</t>
  </si>
  <si>
    <t>CHAVE PBS-11A VERMELHA COM TRAVA (TIPO PUSH BUTTON)</t>
  </si>
  <si>
    <t>3026000000912</t>
  </si>
  <si>
    <t>11</t>
  </si>
  <si>
    <t>CHAVE GANGORRA VERMELHA</t>
  </si>
  <si>
    <t>CHAVE GANGORRA, KCD1-101, VERMELHA.  6A 250V. 10A 125V.</t>
  </si>
  <si>
    <t>3026000000913</t>
  </si>
  <si>
    <t>12</t>
  </si>
  <si>
    <t>CHAVE GANGORRA VERDE</t>
  </si>
  <si>
    <t>13</t>
  </si>
  <si>
    <t>CHAVE TESTE</t>
  </si>
  <si>
    <t>CHAVE DE TESTE: COM NEON, 100 A 500VOLTS TAMANHO IGUAL A 1/8X3", HASTE EM AÇO CARBONO TEMPERADO PONTA FOSFATIZADA CABO INJETADO EM ACETATO DE CELULOSE CIRCUITO ATRAVÉS DE BOTÃO NA EXTREMIDADE DO CABO, CERTIFICADA PELO INMETRO.</t>
  </si>
  <si>
    <t>3026000000915</t>
  </si>
  <si>
    <t>14</t>
  </si>
  <si>
    <t>CANIVETE DE ELETRICISTA</t>
  </si>
  <si>
    <t>15</t>
  </si>
  <si>
    <t>ALICATE PARA TERMINAL</t>
  </si>
  <si>
    <t>ALICATE PARA TERMINAL MOLEX, EXCON E SIMILARES (HT236U/HY301U)</t>
  </si>
  <si>
    <t>3026000000922</t>
  </si>
  <si>
    <t>16</t>
  </si>
  <si>
    <t>FIO ELETRICO RIGIDO 1,5MM PRETO</t>
  </si>
  <si>
    <t>3026000000932</t>
  </si>
  <si>
    <t>17</t>
  </si>
  <si>
    <t>SUPORTE PARA 2 PILHAS</t>
  </si>
  <si>
    <t>SUPORTE TIPO CANOA SP22 PARA DUAS PILHAS PEQUENAS TAMANHO AA, FABRICAÇÃO NACIONAL.</t>
  </si>
  <si>
    <t>3026000000938</t>
  </si>
  <si>
    <t>18</t>
  </si>
  <si>
    <t>PLUG PINO ADAPTADOR T</t>
  </si>
  <si>
    <t>PLUG PINO ADAPTADOR "T" COM TRÊS ENTRADAS. CONECTORES DE ATÉ 250V, PROTEÇÃO REMOVÍVEL DE ACORDO COM AS DIRETRIZES DO INMETRO. EMBALAGEM COM 12 UNIDADES.</t>
  </si>
  <si>
    <t>3026000000943</t>
  </si>
  <si>
    <t>19</t>
  </si>
  <si>
    <t>INTERRUPTOR DE LUZ TIPO SIMPLES</t>
  </si>
  <si>
    <t>INTERRUPTOR DE LUZ, TIPO SIMPLES, COM UMA TECLA VERTICAL, MATERIAL TERMOPLÁSTICO, COR BRANCA.</t>
  </si>
  <si>
    <t>DAYSE NOGUEIRA PICOLO</t>
  </si>
  <si>
    <t>MARIA BERNARDETE DUARTE GUEDES</t>
  </si>
  <si>
    <t>3026000000944</t>
  </si>
  <si>
    <t>20</t>
  </si>
  <si>
    <t>INTERRUPTOR DE LUZ 2 TECLAS</t>
  </si>
  <si>
    <t>INTERRUPTOR DE LUZ COM DUAS TECLAS PARALELAS, MATERIAL TERMOPLÁSTICO. 10 A</t>
  </si>
  <si>
    <t>3026000000945</t>
  </si>
  <si>
    <t>21</t>
  </si>
  <si>
    <t>INTERRUPTOR DE LUZ COM 3 TECLAS</t>
  </si>
  <si>
    <t>INTERRUPTOR DE LUZ, TIPO SIMPLES, COM TRÊS TECLAS HORIZONTAIS, COM PLACA, MATERIAL TERMOPLÁSTICO. 10 A.</t>
  </si>
  <si>
    <t>3026000000960</t>
  </si>
  <si>
    <t>22</t>
  </si>
  <si>
    <t>FIO ELÉTRICO FLEXÍVEL COBRE, CLASSE 0,6KV, 1,50MM², ISOLAMENTO EM PVC, COR AZUL</t>
  </si>
  <si>
    <t>3026000000976</t>
  </si>
  <si>
    <t>23</t>
  </si>
  <si>
    <t>CONECTOR RJ45 CAT 5 PARA REDE</t>
  </si>
  <si>
    <t>ALLANA CAMARGO COUTINHO</t>
  </si>
  <si>
    <t>3026000000990</t>
  </si>
  <si>
    <t>24</t>
  </si>
  <si>
    <t>CABO PP FLEXÍVEL 2X1,5MM²</t>
  </si>
  <si>
    <t>CABO PP FLEXÍVEL 2X1,5MM², 750V, NBR 13249, ROLO 100 METROS</t>
  </si>
  <si>
    <t>3026000000991</t>
  </si>
  <si>
    <t>25</t>
  </si>
  <si>
    <t>CABO PP FLEXÍVEL 3X2,5MM²</t>
  </si>
  <si>
    <t>CABO PP FLEXÍVE,L 3X2,5MM², 750V, NBR 13249</t>
  </si>
  <si>
    <t>3026000001004</t>
  </si>
  <si>
    <t>26</t>
  </si>
  <si>
    <t>FIO ELÉTRICO FLEXÍVEL VERMELHO 1,5MM</t>
  </si>
  <si>
    <t>FIO FLEXIVEL 1,5MM COR VERMELHO - ROLO COM 100 METROS</t>
  </si>
  <si>
    <t>3026000001020</t>
  </si>
  <si>
    <t>27</t>
  </si>
  <si>
    <t>DISJUNTOR 16A MONOFÁSICO</t>
  </si>
  <si>
    <t>DISJUNTOR 16A MONOFASICO PADRÃO DIN NORMA IEC</t>
  </si>
  <si>
    <t>3026000001021</t>
  </si>
  <si>
    <t>28</t>
  </si>
  <si>
    <t>DISJUNTOR 32A TRIFÁSICO</t>
  </si>
  <si>
    <t>DISJUNTOR 32 A TRIFÁSICO PADRÃO DIN NORMA IEC</t>
  </si>
  <si>
    <t>3026000001022</t>
  </si>
  <si>
    <t>29</t>
  </si>
  <si>
    <t>DISJUNTOR 32A MONOFÁSICO</t>
  </si>
  <si>
    <t>DISJUNTOR 32A MONOFASICO PADRÃO DIN NORMA IEC</t>
  </si>
  <si>
    <t>3026000001024</t>
  </si>
  <si>
    <t>30</t>
  </si>
  <si>
    <t>DISJUNTOR BIPOLAR 20A</t>
  </si>
  <si>
    <t>DISJUNTOR ELETRICO BIPOLAR 20 AMPERES TERMOMAGNÉTICO -</t>
  </si>
  <si>
    <t>3026000001025</t>
  </si>
  <si>
    <t>31</t>
  </si>
  <si>
    <t>DISJUNTOR BIPOLAR 30A</t>
  </si>
  <si>
    <t>DISJUNTOR ELETRICO BIPOLAR 30 AMPERES TERMOMAGNÉTICO</t>
  </si>
  <si>
    <t>32</t>
  </si>
  <si>
    <t>ANASTASIA BRAND STECKLING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</si>
  <si>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</si>
  <si>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</si>
  <si>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</si>
  <si>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</si>
  <si>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</si>
  <si>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</si>
  <si>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</si>
  <si>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</si>
  <si>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</si>
  <si>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</si>
  <si>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</si>
  <si>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</si>
  <si>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</si>
  <si>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</si>
  <si>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</si>
  <si>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</si>
  <si>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</si>
  <si>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</si>
  <si>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</si>
  <si>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</si>
  <si>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</si>
  <si>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</si>
  <si>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</si>
  <si>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</si>
  <si>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</si>
  <si>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</si>
  <si>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</si>
  <si>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</si>
  <si>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</si>
  <si>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</si>
  <si>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</si>
  <si>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</si>
  <si>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</si>
  <si>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</si>
  <si>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</si>
  <si>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</si>
  <si>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</si>
  <si>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</si>
  <si>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</si>
  <si>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</si>
  <si>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</si>
  <si>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</si>
  <si>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</si>
  <si>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</si>
  <si>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</si>
  <si>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</si>
  <si>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</si>
  <si>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</si>
  <si>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</si>
  <si>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</si>
  <si>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</si>
  <si>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</si>
  <si>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</si>
  <si>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</si>
  <si>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</si>
  <si>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</si>
  <si>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</si>
  <si>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</si>
  <si>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</si>
  <si>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</si>
  <si>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</si>
  <si>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</si>
  <si>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</si>
  <si>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</si>
  <si>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EDSON ALBERTO BECKER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</si>
  <si>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</si>
  <si>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</si>
  <si>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</si>
  <si>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</si>
  <si>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</si>
  <si>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</si>
  <si>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</si>
  <si>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</si>
  <si>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</si>
  <si>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</si>
  <si>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</si>
  <si>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</si>
  <si>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*O valor estimado do material corresponde ao valor do mesmo na requisição mais recente exibida neste relatório.</t>
  </si>
  <si>
    <t>Quant.</t>
  </si>
  <si>
    <t>Valor Total (R$)</t>
  </si>
  <si>
    <t>CAMPUS CAMPO LARGO</t>
  </si>
  <si>
    <t xml:space="preserve">Preço 4 (R$) </t>
  </si>
  <si>
    <t>Responsável 4</t>
  </si>
  <si>
    <t xml:space="preserve">Preço 5 (R$) </t>
  </si>
  <si>
    <t>Responsável 5</t>
  </si>
  <si>
    <t>CAMPUS LONDRINA</t>
  </si>
  <si>
    <t>JOSE VICTOR FRANKLIN GONCALVES DE MEDEIROS</t>
  </si>
  <si>
    <t>3017000000206</t>
  </si>
  <si>
    <t>CARREGADOR DE PILHA AA OU AAA</t>
  </si>
  <si>
    <t>CARREGADOR DE PILHAS, VELOCIDADE CARGA RÁPIDA, TENSÃO ALIMENTAÇÃO 110/220V, CAPACIDADE 4 PILHAS AA OU AAA DE NO MÍNIMO 2000MAH, CARACTERÍSTICAS ADICONAIS COM FUNÇÃO REFRESH, TIPO BATERIA RECARREGÁVEIS AA E AAA</t>
  </si>
  <si>
    <t>PATRICIA ANDREIA WRASSE</t>
  </si>
  <si>
    <t>CAMPUS FOZ DO IGUAÇU</t>
  </si>
  <si>
    <t>RODRIGO DIEGO SANTA RITTA</t>
  </si>
  <si>
    <t>SUELI TEREZINHA HEIMBECHER</t>
  </si>
  <si>
    <t>5233000000179</t>
  </si>
  <si>
    <t>RADIO COMUNICADOR PORTÁTIL COM ALCANCE MÍNIMO DE ATÉ 9,6 KM</t>
  </si>
  <si>
    <t>CAMPUS PARANAGUA</t>
  </si>
  <si>
    <t>ROSANA PEREIRA DE CARVALHO</t>
  </si>
  <si>
    <t>AZENIR PACHECO</t>
  </si>
  <si>
    <t>3026000000919</t>
  </si>
  <si>
    <t>ADAPTADOR 2P+T N PADRÃO NA PAR. 10A ILUM</t>
  </si>
  <si>
    <t>ADAPTADOR PARA TOMADAS 2P+T PADRÃO ANTIGO PARA NOVO. CONECTA EQUIPAMENTOS COM PLUGUE NOVO EM TOMADAS DO PADRÃO ANTIGO. PADRÃO NBR 14136. CORRENTE MÁXIMA: 10 A. TENSÃO DE ENTRADA: 127V / 1.270 W E 220V / 2.200 W.</t>
  </si>
  <si>
    <t>CAMPUS PARANAVAI</t>
  </si>
  <si>
    <t>CAMPUS UMUARAMA</t>
  </si>
  <si>
    <t>Valor Médio (R$)</t>
  </si>
  <si>
    <t>CAMPUS ASSIS CHATEAUBRIAND</t>
  </si>
  <si>
    <t>UNIDADE</t>
  </si>
  <si>
    <t>QUANTIDADE TOTAL</t>
  </si>
  <si>
    <t>CAMPUS JACAREZINHO</t>
  </si>
  <si>
    <t>3017000000229</t>
  </si>
  <si>
    <t>ADAPTADOR CONEXÃO WIRELESS</t>
  </si>
  <si>
    <t>ADAPTADOR CONEXÃO PCI WIRELESS</t>
  </si>
  <si>
    <t>3017000000230</t>
  </si>
  <si>
    <t>ADAPTADOR WIRELESS 300 MBPS CONEXÃO USB 802.11N</t>
  </si>
  <si>
    <t>MATERIAL ELÉTRICO E ELETRÔNICO, TELEFÔNICO E DE REDE</t>
  </si>
  <si>
    <t>3026000000968</t>
  </si>
  <si>
    <t>CABO DE ÁUDIO 2 METROS</t>
  </si>
  <si>
    <t>CABO DE ÁUDIO ESTÉREO P2 E RCA 2 METROS</t>
  </si>
  <si>
    <t>3026000000966</t>
  </si>
  <si>
    <t>CABO VGA 10 METROS</t>
  </si>
  <si>
    <t>CABO VGA 10M CONHECIDO TAMBÉM POR CABO RGB TAMBÉM CONHECIDO COMO CABO SVGA, PARA TRANSMISSÃO DE VÍDEO EM FORMATO RGB OU S-VGA. USADO COM O PLUG HD15, PARA LIGAÇÃO ENTRE COMPUTADOR E PROJETOR OU DISPLAY. CONSTRUÍDO COM 3 COAXIAIS E DUPLA BLINDAGEM</t>
  </si>
  <si>
    <t>5233000000187</t>
  </si>
  <si>
    <t>CAIXA AMPLIFICADORA MULTIUSO - 100W RMS</t>
  </si>
  <si>
    <t>3026000000982</t>
  </si>
  <si>
    <t>LÂMPADA PARA PROJETOR  180 W</t>
  </si>
  <si>
    <t>LÂMPADA PARA PROJETOR, COMPATÍVEL COM PROJETOR MODELO NEC NP115, NP115G3D, NP210, NP215, NP216, V230X, V260, V260X, POTÊNCIA 180 W, DURAÇÃO APROXIMADA DE 3500 HORAS, COM GARANTIA DE 90 DIAS</t>
  </si>
  <si>
    <t>3026000000920</t>
  </si>
  <si>
    <t>ADAPATADOR DE TOMADA 3 PINOS</t>
  </si>
  <si>
    <t>ADAPTADOR PARA TOMADA, 3 PINOS, TENSÃO: 110/220V PARA 2 POLOS. TENSÃO: 110/220V. PADRÃO NBR 14136.</t>
  </si>
  <si>
    <t>3026000000965</t>
  </si>
  <si>
    <t>ADAPTADOR 3 PINOS 110/220V</t>
  </si>
  <si>
    <t>ADAPTADOR PARA TOMADA, 3 PINOS, TENSÃO: 110/220V PARA 2 POLOS. TENSÃO: 110~220V. PADRÃO NBR 14136.</t>
  </si>
  <si>
    <t>3026000000972</t>
  </si>
  <si>
    <t>ADAPTADOR AC COM 3 ENTRADAS 10A 250V</t>
  </si>
  <si>
    <t>ADAPTADOR AC TRIPLO ( BENJAMIN ) 10A 250V COM 3 ENTRADAS</t>
  </si>
  <si>
    <t>3026000000979</t>
  </si>
  <si>
    <t>ADAPTADOR INVERSO 2 PONTOS + TERRA 10A 250V</t>
  </si>
  <si>
    <t>ADAPTADOR INVERSO 2 PONTOS + TERRA 10A 250V,  TOMADA PADRÃO INTERNACIONAL PARA NOVO PADRAO ABNT</t>
  </si>
  <si>
    <t>3042000000853</t>
  </si>
  <si>
    <t>ALICATE DE BICO 6"</t>
  </si>
  <si>
    <t>ALICATE DE BICO 6" COM CABO ISOLADO 1000V, FORJADA EM AÇO CR-V DIN 31 CRV3, CABEÇA E ARTUCULAÇÃO POLIDAS TÊMPERA TOTAL NO CORPO, TÊMPERA POR INDUÇÃO NO GUME DE CORTE, EMPUNHADURA EM PVC E BORRACHA, QUE ATENDE DIN 5745.</t>
  </si>
  <si>
    <t>5206000000017</t>
  </si>
  <si>
    <t>APARELHO TELEFÔNICO COM FIO*</t>
  </si>
  <si>
    <t>5206000000016</t>
  </si>
  <si>
    <t>APARELHO TELEFONICO SEM FIO *</t>
  </si>
  <si>
    <t>3026000000956</t>
  </si>
  <si>
    <t>BARRA TRILHO TIPO DIN 35MM - 2 METROS</t>
  </si>
  <si>
    <t>BARRA TRILHO PARA DISJUNTOR TIPO DIN 35MM, PERFURADO; BARRA COM 2 METROS.</t>
  </si>
  <si>
    <t>3026000000987</t>
  </si>
  <si>
    <t>BATERIA 9V</t>
  </si>
  <si>
    <t>BATERIA 9V TIPO ALCALINA,  MATERIAL dióxido de manganês, CARTELA COM UMA PILHA, DIMENSÃO 49 X 25, 5 X 16MM</t>
  </si>
  <si>
    <t>3026000000981</t>
  </si>
  <si>
    <t>BATERIA RECARREGÁVEL PARA RÁDIO TALKABOUT MOTOROLA</t>
  </si>
  <si>
    <t>BATERIA DE 650MAH, 3,6V, COMPOSIÇÃO: BATERIA DE NÍQUEL METAL HIDRETO</t>
  </si>
  <si>
    <t>3026000001016</t>
  </si>
  <si>
    <t>BATERIA TIPO ALCALINA 9V</t>
  </si>
  <si>
    <t>BATERIA TIPO ALCALINA 9 VOLTS, TAMANHO PADRÃO, EMBALADA INDIVIDUALMENTE COM DADOS DE IDENTIFICAÇÃO DO PRODUTO E MARCA DE FABRICANTE. CONFORME A RESOLUÇÃO N.257 DE 30/06/99 DO CONAMA. SELO INMETRO.</t>
  </si>
  <si>
    <t>RODRIGO LUIZ LEONARDO</t>
  </si>
  <si>
    <t>3026000000971</t>
  </si>
  <si>
    <t>CABO ADAPTADOR Y VGA 1 MACHO X 2 FÊMEAS</t>
  </si>
  <si>
    <t>3026000000989</t>
  </si>
  <si>
    <t>CABO ELÉTRICO 100 MTS</t>
  </si>
  <si>
    <t>CABO ELÉTRICO FLEXÍVEL, TIPO PARALELO, APLICAÇÃO MANUTENÇÃO ELÉTRICA, FORMAÇÃO DO CABO 2 X 2,5 MM2, MATERIAL DO CONDUTOR COBRE, MATERIAL ISOLAMENTO PVC, COR DA ISOLAÇÃO BRANCA, ROLO 100 MTS</t>
  </si>
  <si>
    <t>3026000001012</t>
  </si>
  <si>
    <t>CABO EXTENSOR 5 METROS</t>
  </si>
  <si>
    <t>CABO EXTENSOR PARA MONITOR / PROJETOR  5 METROS</t>
  </si>
  <si>
    <t>3026000000917</t>
  </si>
  <si>
    <t>CABO GUIA</t>
  </si>
  <si>
    <t>CABO GUIA.  FIO DE NYLON COM ALMA DE AÇO 4MM DE DIÂMETRO. PONTA DE TRAÇÃO SOLDADA. FACILITADOR PARA PASSAGEM DE FIOS E CABOS. 20 METROS.</t>
  </si>
  <si>
    <t>3026000000992</t>
  </si>
  <si>
    <t>CABO PP FLEXÍVEL 4X2,5MM²</t>
  </si>
  <si>
    <t>CABO PP FLEXÍVEL, 4X2,5MM²,750V, NBR 13249</t>
  </si>
  <si>
    <t>3026000000993</t>
  </si>
  <si>
    <t>CABO PP FLEXÍVEL, 4X4MM², 750V, NBR 13249, ROLO COM 100M</t>
  </si>
  <si>
    <t>3026000000969</t>
  </si>
  <si>
    <t>CABO VGA 50 METROS</t>
  </si>
  <si>
    <t>CABO VGA 50M CONHECIDO TAMBÉM POR CABO RGB TAMBÉM CONHECIDO COMO CABO SVGA, PARA TRANSMISSÃO DE VÍDEO EM FORMATO RGB OU S-VGA. USADO COM O PLUG HD15, PARA LIGAÇÃO ENTRE COMPUTADOR E PROJETOR OU DISPLAY. CONSTRUÍDO COM 3 COAXIAIS E DUPLA BLINDAGEM.</t>
  </si>
  <si>
    <t>3026000000931</t>
  </si>
  <si>
    <t>CAIXA DE TOMADA DE SOBREPOR</t>
  </si>
  <si>
    <t>CAIXA DE TOMADAS DE SOBREPOR PARA CANALETA TIPO DUTOPLAST COM TOMADAS PADRÃO DE COMPUTADORES.</t>
  </si>
  <si>
    <t>3026000000916</t>
  </si>
  <si>
    <t>CANALETA</t>
  </si>
  <si>
    <t>CANALETA. MATERIAL EM PVC- CLORETO DE POLIVILINA. TIPO COM TAMPA. COR BEGE. APLICAÇÃO: CABO ELÉTRICO. SISTEMA X. MEDIDAS: 20X10X2100 MM.</t>
  </si>
  <si>
    <t>3026000001005</t>
  </si>
  <si>
    <t>CANALETA LISA 30X30 MM</t>
  </si>
  <si>
    <t>CANALETA, MATERIAL PVC, CLORETO DE POLIVINILA, TIPO COM TAMPA LISA, COR BEGE, CARACTERÍSTICAS ADICIONAIS COM TAMPA FECHADA SEM DIVISÃO, FECHAMENTO RÍGIDO P,APLICAÇÃO INSTALAÇÃO ELÉTRICA, DIMENSÕES 30 X 30 X 2000 MM</t>
  </si>
  <si>
    <t>5212000000130</t>
  </si>
  <si>
    <t>CHUVEIRO ELÉTRICO 220V</t>
  </si>
  <si>
    <t>CHUVEIRO ELÉTRICO 220V COM 3 OU 4 TEMPERATURAS,  POTÊNCIA APROXIMADA DE 5500 WATTS.</t>
  </si>
  <si>
    <t>3026000001027</t>
  </si>
  <si>
    <t>DISJUNTOR TRIFÁSICO 20A</t>
  </si>
  <si>
    <t>DISJUNTOR TERMOMAGNÉTICO TRIFÁSICO 20A, CLASSE TIPO C CONFORME NBR5410/2004</t>
  </si>
  <si>
    <t>3026000001028</t>
  </si>
  <si>
    <t>DISJUNTOR UNIPOLAR 20A</t>
  </si>
  <si>
    <t>DISJUNTOR UNIPOLAR, CORRENTE NOMINAL 20 A, APLICAÇÃO INSTALAÇÃO ELÉTRICA</t>
  </si>
  <si>
    <t>3026000001030</t>
  </si>
  <si>
    <t>DISJUNTOR UNIPOLAR 40A</t>
  </si>
  <si>
    <t>DISJUNTOR UNIPOLAR, CORRENTE NOMINAL 40 A, APLICAÇÃO INSTALAÇÃO ELÉTRICA</t>
  </si>
  <si>
    <t>3026000001031</t>
  </si>
  <si>
    <t>DISJUNTOR UNIPOLAR 50A</t>
  </si>
  <si>
    <t>DISJUNTOR UNIPOLAR, CORRENTE NOMINAL 50 A, APLICAÇÃO INSTALAÇÃO ELÉTRICA</t>
  </si>
  <si>
    <t>3026000000906</t>
  </si>
  <si>
    <t>EXTENSAO ELETRICA 10M</t>
  </si>
  <si>
    <t>EXTENSÃO ELÉTRICA DE 10 METROS COM TRÊS TOMADAS. BIVOLT. CORPO EM TERMOPLÁSTICO. CONDUTORES EM LIGA DE COBRE. CORDÃO CERTIFICADO CONFORME NBR 13249.  PLUG E TOMADA CERTIFICADOS CONFORME ABNT NBR NM 60884-1 E NBR 14136.</t>
  </si>
  <si>
    <t>3026000000908</t>
  </si>
  <si>
    <t>EXTENSAO ELETRICA 3 TOMADAS E 5MTS</t>
  </si>
  <si>
    <t>EXTENSÃO ELÉTRICA COM TRÊS TOMADAS DE 5 METROS DE COMPRIMENTO. CORDÃO PARALELO FLEXÍVEL 2 X 0,75MM² - BIPOLAR. INJETADA EM POLIPROPILENO E PLUG INJETADO EM PVC. MÁX. CARGA EM 127 V - 1000 W E MÁX. CARGA EM 220 V - 2000 W.</t>
  </si>
  <si>
    <t>3026000000907</t>
  </si>
  <si>
    <t>EXTENSÃO ELETRICA 40M</t>
  </si>
  <si>
    <t>EXTENSÃO ELÉTRICA DE  40 METROS DE COMPRIMENTO, COM CARRETEL DE 2 X 1,50MM². TIPO CABO PP PLANO. COMPONENTES: 3 TOMADAS FÊMEAS E PLUGUE TERRA. DIMENSÕES: (CXLXA): 26 X 23 X 28CM.</t>
  </si>
  <si>
    <t>3026000000905</t>
  </si>
  <si>
    <t>EXTENSAO PROFISSIONAL 20M</t>
  </si>
  <si>
    <t>EXTENSÃO PROFISSIONAL, 20 METROS, ECP, MACHO/FÊMEA, 20A.</t>
  </si>
  <si>
    <t>3026000000879</t>
  </si>
  <si>
    <t>FILTRO DE LINHA COM SUPRESSOR DE PICOS DE TENSÃO, PROTEÇÃO CONTRA CURTO CIRCUITOS E SOBRECARGA, CHAVE LIGA/DESLIGA, LED INDICADOR DE LIGADO, SISTEMA DE FIXAÇÃO, 110V/220V, 6 TOMADAS COM FIO TERRA, COMPRIMENTO DO CABO 1,20M</t>
  </si>
  <si>
    <t>3026000000880</t>
  </si>
  <si>
    <t>FILTRO LINHA, TENSÃO ALIMENTAÇÃO 110/220, POTÊNCIA MÁXIMA 1.100/2.200, CORRENTE MÁXIMA 10, QUANTIDADE SAÍDA 6 TOMADAS COM 3 PINOS TIPO FÊMEA COM ATERRAMENTO, CARACTERÍSTICAS ADICIONAIS INTERRUPTOR LIGA/DESLIGA E VOLTÍMETRO</t>
  </si>
  <si>
    <t>3026000000997</t>
  </si>
  <si>
    <t>FIO ELÉTRICO FLEXÍVEL 1,5MM COR PRETA</t>
  </si>
  <si>
    <t>FIO CONDUTOR DE COBRE 1,5 MM, COR PRETA, FLEXÍVEL, ANTI CHAMA, ISOLAÇÃO 750V/EPR - ROLO COM 100 METROS</t>
  </si>
  <si>
    <t>3026000000953</t>
  </si>
  <si>
    <t>FIO ELETRICO FLEXIVEL 100 METROS COR AZUL</t>
  </si>
  <si>
    <t>3026000000996</t>
  </si>
  <si>
    <t>FIO ELÉTRICO FLEXÍVEL 100 METROS COR BRANCA</t>
  </si>
  <si>
    <t>FIO CONDUTOR DE COBRE 1,5 MM, COR BRANCA, FLEXÍVEL, ANTI CHAMA, ISOLAÇÃO 750V/EPR-ROLO 100 METROS.</t>
  </si>
  <si>
    <t>3026000000980</t>
  </si>
  <si>
    <t>FIO ELETRICO FLEXIVEL 100 METROS COR PRETO</t>
  </si>
  <si>
    <t>3026000000954</t>
  </si>
  <si>
    <t>FIO ELETRICO FLEXIVEL 100 METROS COR VERDE/AMARELO</t>
  </si>
  <si>
    <t>3026000000964</t>
  </si>
  <si>
    <t>FIO ELETRICO FLEXIVEL 100 METROS COR VERMELHO</t>
  </si>
  <si>
    <t>3026000000951</t>
  </si>
  <si>
    <t>FIO ELÉTRICO FLEXÍVEL 4MM COR AZUL</t>
  </si>
  <si>
    <t>FIO ELÉTRICO TIPO FLEXIVEL, BITOLA 4 MM2, COR AZUL, MATERIAL CONDUTOR COBRE, MATERIAL COM ISOLAMENTO EM PVC</t>
  </si>
  <si>
    <t>3026000000959</t>
  </si>
  <si>
    <t>FIO ELÉTRICO FLEXÍVEL 6MM² COR AZUL</t>
  </si>
  <si>
    <t>FIO ELÉTRICO TIPO FLEXÍVEL ESPESSURA 6,00MM, MATERIAL COBRE ELETROLÍTICO, NORMA NBR 247-3, TEMPERATURA SERVIÇO 70 TENSÃO 450/750, ISOLAMENTO EM PVC, COR AZUL. PACOTE COM UM ROLO</t>
  </si>
  <si>
    <t>3026000001002</t>
  </si>
  <si>
    <t>FIO ELÉTRICO FLEXÍVEL CINZA 1,5 MM</t>
  </si>
  <si>
    <t>FIO FLEXIVEL 1,5MM COR CINZA - ROLO COM 100 METROS</t>
  </si>
  <si>
    <t>3026000000958</t>
  </si>
  <si>
    <t>FIO ELÉTRICO FLEXÍVEL COBRE, 1,50MM² COR AZUL</t>
  </si>
  <si>
    <t>3026000000962</t>
  </si>
  <si>
    <t>FIO ELÉTRICO FLEXÍVEL, COBRE,  2,5MM BRANCO ROLO 100 MTS</t>
  </si>
  <si>
    <t>3026000000923</t>
  </si>
  <si>
    <t>FIO ELETRICO RÍGIDO 1,5MM BRANCO</t>
  </si>
  <si>
    <t>3026000000921</t>
  </si>
  <si>
    <t>FIO ELETRICO RÍGIDO 2,5MM AZUL</t>
  </si>
  <si>
    <t>3026000000924</t>
  </si>
  <si>
    <t>FIO ELETRICO RÍGIDO 2,5MM VERMELHO</t>
  </si>
  <si>
    <t>3026000001000</t>
  </si>
  <si>
    <t>FIO ELÉTRICO RÍGIDO 6MM</t>
  </si>
  <si>
    <t>FIO ELÉTRICO, TIPO RÍGIDO, BITOLA 6MM, ROLO COM 100 METROS.</t>
  </si>
  <si>
    <t>3026000000949</t>
  </si>
  <si>
    <t>FIO ELÉTRICO TIPO FLEXÍVEL COR VERDE</t>
  </si>
  <si>
    <t>FIO ELÉTRICO TIPO  FLEXÍVEL, MATERIAL COBRE ELETROLÍTICO, REVESTIMENTO PVC- CLORETODE POLIVINILA, TEMPERATURA 70 ¨C, TENSÃO ISOLAMENTO 750 V, BITOLA CONDUTOR 2,50 MM2, ROLO 100 M, COR VERDE</t>
  </si>
  <si>
    <t>3026000000904</t>
  </si>
  <si>
    <t>FIO ELETRICO TIPO RIGIDO 1,5MM AMARELO</t>
  </si>
  <si>
    <t>3026000000903</t>
  </si>
  <si>
    <t>FIO ELETRICO TIPO RÍGIDO 1,5MM AZUL</t>
  </si>
  <si>
    <t>3026000000844</t>
  </si>
  <si>
    <t>FITA ISOLANTE DE ALTA FUSÃO 19MM X 2M</t>
  </si>
  <si>
    <t>FITA ISOLANTE DE ALTA FUSÃO: 19MM X 2M, PRODUTO DE BORRACHA À BASE DE ETILENO-PROPILENO (EPR), DE COR PRETA</t>
  </si>
  <si>
    <t>3026000000957</t>
  </si>
  <si>
    <t>LÂMPADA FLUORESCENTE 20 W</t>
  </si>
  <si>
    <t>LÂMPADA FLUORESCENTE TIPO TUBULAR, MODELO T10, POTÊNCIA 20W, COR BRANCA.</t>
  </si>
  <si>
    <t>3026000000925</t>
  </si>
  <si>
    <t>LAMPADA FLUORESCENTE 30W 220V</t>
  </si>
  <si>
    <t>LÂMPADA FLUORESCENTE COMPACTA. POTÊNCIA: 30W, 220V. LUZ BRANCA/DIA, TEMPERATURA: 6.400K. FLUXO LUMINOSO MAIOR OU IGUAL A 1.600 LUMENS. MEDIDAS APROXIMADAS: 18X 5,4CM (A XL). CERTIFICADO PELO INMETRO. GARANTIA MÍNIMA 3 MESES.</t>
  </si>
  <si>
    <t>3026000000933</t>
  </si>
  <si>
    <t>LÂMPADA FLUORESCENTE TIPO TUBULAR, POTÊNCIA 32 W</t>
  </si>
  <si>
    <t>LÂMPADA FLUORESCENTE TIPO TUBULAR, POTÊNCIA 32 W, TENSÃO ALIMENTAÇÃO 127 V, CARACTERÍSTICAS ADICIONAIS: LUZ DO DIA</t>
  </si>
  <si>
    <t>3026000000927</t>
  </si>
  <si>
    <t>LAMPADA FLUORESCENTE TUBULAR 40W 110V</t>
  </si>
  <si>
    <t>LÂMPADA FLUORESCENTE TUBULAR. POTÊNCIA: 40W, 110V. LUZ BRANCA/DIA, TEMPERATURA 5000K. FLUXO LUMINOSO MAIOR OU IGUAL A 2.600 LUMENS. MEDIDAS APROXIMADAS 121CM X 38MM (C X D). CERTIFICADO PELO INMETRO. GARANTIA MÍNIMA 3 MESES.</t>
  </si>
  <si>
    <t>3026000000952</t>
  </si>
  <si>
    <t>LAMPADA INCANDESCENTE - 60W X 220V</t>
  </si>
  <si>
    <t>LÂMPADA INCANDESCENTE. TENSÃO 200V, POTÊNCIA 60W, SOQUETE E-27.</t>
  </si>
  <si>
    <t>3026000000926</t>
  </si>
  <si>
    <t>LAMPADA VAPOR DE MERCURIO 400W</t>
  </si>
  <si>
    <t>LÂMPADA VAPOR DE MERCÚRIO. MODELO HQL. 400W. BOCAL E40.</t>
  </si>
  <si>
    <t>3026000000984</t>
  </si>
  <si>
    <t>LAMPADA VAPOR DE SÓDIO 100W</t>
  </si>
  <si>
    <t>LÂMPADA DE VAPOR DE SÓDIO, POTÊNCIA 100W, MODELO TUBULAR, SOQUETE PADRÃO E40. CERTIFICADA COM O SELO ENCE, DENTRO DOS PADRÕES ESTABELECIDOS PELO INMETRO.</t>
  </si>
  <si>
    <t>3026000000928</t>
  </si>
  <si>
    <t>LANTERNA</t>
  </si>
  <si>
    <t>LANTERNA MÉDIA A PILHA (2D) COM ALÇA AJUSTÁVEL, MATERIAL PLÁSTICO RESISTENTE. RESISTENTE À ÁGUA. CABO EMBORRACHADO. DIMENSÕES APROXIMADAS: 6,8CM X 20,3CM X 6,8CM. GARANTIA MÍNIMA 3 MESES.</t>
  </si>
  <si>
    <t>3026000000983</t>
  </si>
  <si>
    <t>LUMINÁRIA DE EMERGÊNCIA BIVOLT</t>
  </si>
  <si>
    <t>LUMINÁRIA DE EMERGÊNCIA DE PAREDE BIVOLT, COM 30 LÂMPADAS  BRANCAS DE LED, COM BATERIA INTERNA RECARREGÁVEL DE LÍTIO E AUTONOMIA MÍNIMA DE 03 HORAS.</t>
  </si>
  <si>
    <t>3026000000940</t>
  </si>
  <si>
    <t>PILHA  TIPO ALCALINA MODELO AA TAMANHO PEQUENA, CARTELA COM DUAS UNIDADES.</t>
  </si>
  <si>
    <t>3026000000845</t>
  </si>
  <si>
    <t>PILHA, TAMANHO PALITO, TIPO COMUM, MODELO AAA.</t>
  </si>
  <si>
    <t>3026000001098</t>
  </si>
  <si>
    <t>PILHA ALCALINA, TAMANHO GRANDE D, 1,5V, EMBALAGEM COM 2 UNIDADES.</t>
  </si>
  <si>
    <t>3026000001099</t>
  </si>
  <si>
    <t>PILHA ALCALINA, TAMANHO MÉDIO C, 1,5V, EMBALAGEM COM 2 UNIDADES.</t>
  </si>
  <si>
    <t>3026000000934</t>
  </si>
  <si>
    <t>PILHA DE LITHIUM TIPO CR-P2</t>
  </si>
  <si>
    <t>Pilha lithium, Categoria CR-P2, Tipo de bateria: Lítio CR-P2,</t>
  </si>
  <si>
    <t>3026000000930</t>
  </si>
  <si>
    <t>PILHA RECARREGÁVEL, TAMANHO PEQUENA AA, PACOTE (CARTELA) COM 4 UNIDADES.</t>
  </si>
  <si>
    <t>3026000001100</t>
  </si>
  <si>
    <t>PILHA RECARREGÁVEL AAA 2 UNIDADES</t>
  </si>
  <si>
    <t>PILHA RECARREGÁVEL TAMANHO PALITO AAA, EMBALAGEM COM 2 UNIDADES</t>
  </si>
  <si>
    <t>5212000000133</t>
  </si>
  <si>
    <t>PURIFICADOR DE AGUA 1,2 LITROS</t>
  </si>
  <si>
    <t>3026000000955</t>
  </si>
  <si>
    <t>REATOR ELETRÔNICO 1X20W/220V</t>
  </si>
  <si>
    <t>REATOR ELETRÔNICO PARA LÂMPADA FLUORESCENTE PARTIDA RÁPIDA, 1X20 W/220 V</t>
  </si>
  <si>
    <t>3026000000895</t>
  </si>
  <si>
    <t>REATOR ELETRONICO 2X32 AFP BIVOLT RCG</t>
  </si>
  <si>
    <t>REATOR ELETRONICO 2X32 AFP BIVOLT RCG, USO EM LAMPADAS FLUORESCENTES DUPLAS</t>
  </si>
  <si>
    <t>3026000000937</t>
  </si>
  <si>
    <t>REATOR ELETRÔNICO 2X40</t>
  </si>
  <si>
    <t>3026000000899</t>
  </si>
  <si>
    <t>REATOR LÂMPADA, QUANTIDADE LÂMPADAS 2 UN, POTÊNCIA LÂMPADA 20W, TENSÃO 110/220V</t>
  </si>
  <si>
    <t>3026000000936</t>
  </si>
  <si>
    <t>REATOR PARA LAMPADA 400W.</t>
  </si>
  <si>
    <t>REATOR PARA LÂMPADA DE VAPOR DE SÓDIO METÁLICO. POTÊNCIA: 400W. TENSÃO 220V. ALTO FATOR EXTERNO. CORRENTE DE REDE: 2,05 A. FATOR POTÊNCIA: 0,92. CERTIFICADO PELO INMETRO.</t>
  </si>
  <si>
    <t>3026000000935</t>
  </si>
  <si>
    <t>REMOVEDOR DE RESÍDUOS PARA CONTATOS ELÉTRICOS E ELETRÔNICOS</t>
  </si>
  <si>
    <t>REMOVEDOR DE RESÍDUOS PARA CONTATOS ELÉTRICOS E ELETRÔNICOS. USADO PARA REMOÇÃO DE POEIRA E RESÍDUOS DE UMIDADE QUE CAUSAM OXIDAÇÃO E BAIXA ISOLAÇÃO DOS CONTATOS, COMPOSTO POR PETRÓLEO E PROPELENTE.  EMBALAGEM: FRASCO DE APROXIMADAMENTE 300ML.</t>
  </si>
  <si>
    <t>3026000000900</t>
  </si>
  <si>
    <t>TOMADA TIPO EXTERNA, NÚMERO CONTATO 2 UN, FORMATO CONTATO UNIVERSAL, FORMATO CORPO REDONDO, CORRENTE NOMINAL 10A</t>
  </si>
  <si>
    <t>TOMADA TIPO EXTERNA, NÚMERO CONTATO 2 UN, FORMATO CONTATO UNIVERSAL, FORMATO CORPO REDONDO, CORRENTE NOMINAL 10A, TENSÃO NOMINAL 250V, NÚMERO PÓLOS 2P</t>
  </si>
  <si>
    <t>TOTAL</t>
  </si>
  <si>
    <t>CAMPUS PALMAS</t>
  </si>
  <si>
    <t>CAMPUS IVAIPORA</t>
  </si>
  <si>
    <t>PACOTE</t>
  </si>
  <si>
    <t>METRO</t>
  </si>
  <si>
    <t>OK</t>
  </si>
  <si>
    <t>FONTE PESQUISA ANÁLISE</t>
  </si>
  <si>
    <t>CABO PP FLEXÍVEL 4X4MM² - 100METROS</t>
  </si>
  <si>
    <t>PACOTE/ ROLO</t>
  </si>
  <si>
    <t>PILHA ALCALINA AA - 4 UNIDADES</t>
  </si>
  <si>
    <t>PILHA ALCALINA AAA - 2 UNIDADES</t>
  </si>
  <si>
    <t>PILHA ALCALINA GRANDE D - 2 UNIDADES</t>
  </si>
  <si>
    <t>PILHA ALCALINA MÉDIO C - 2 UNIDADES</t>
  </si>
  <si>
    <t xml:space="preserve">PILHA RECARREGÁVEL AA - 2 UNIDADES </t>
  </si>
  <si>
    <t>CAMPUS IRATI</t>
  </si>
  <si>
    <t>VALOR HOMOLOGADO</t>
  </si>
  <si>
    <t>VALOR TOTAL HOMOLOGADO</t>
  </si>
  <si>
    <t>FORNECEDOR</t>
  </si>
  <si>
    <t>CNPJ FORNECEDOR</t>
  </si>
  <si>
    <t>CANCELADO NA ACEITAÇÃO</t>
  </si>
  <si>
    <t>ITENS CANCELADOS</t>
  </si>
  <si>
    <t>MOTIVO</t>
  </si>
  <si>
    <t>QUANTIDADE ITENS</t>
  </si>
  <si>
    <t>% SOBRE TOTAL</t>
  </si>
  <si>
    <t>Análise RELEVANTES OU ACIMA DE R$80.000,00</t>
  </si>
  <si>
    <t>CONTATO</t>
  </si>
  <si>
    <t>11-3932-1604</t>
  </si>
  <si>
    <t>CHECK SIPAC</t>
  </si>
  <si>
    <t>CAMPUS CURITIBA</t>
  </si>
  <si>
    <t>CANCELADOS</t>
  </si>
  <si>
    <t>DAMASO COMERCIO E SERVICOS LTDA - ME</t>
  </si>
  <si>
    <t>cancelado na aceitação</t>
  </si>
  <si>
    <t>TOTAL PARTICIPANTE</t>
  </si>
  <si>
    <t>Cancelado por inexistência de proposta</t>
  </si>
  <si>
    <t>COMERCIAL SPONCHIADO LTDA - EPP</t>
  </si>
  <si>
    <t>Cancelado na aceitação</t>
  </si>
  <si>
    <t>34 3239.4831</t>
  </si>
  <si>
    <t>TROVO COMERCIAL ELETRICA LTDA - ME</t>
  </si>
  <si>
    <t>OMEGA SUPRIMENTOS E SERVICOS LTDA - ME</t>
  </si>
  <si>
    <t>COLOMBI - MOVEIS E INFORMATICA LTDA - EPP</t>
  </si>
  <si>
    <t>PHD COMERCIO E LICITACOES LTDA - EPP</t>
  </si>
  <si>
    <t>UASG 160213-5</t>
  </si>
  <si>
    <t>UASG 160214-5</t>
  </si>
  <si>
    <t>Órgãos Participantes</t>
  </si>
  <si>
    <t>DESERTO/SEM MANIFESTAÇÃO DE INTERESSE</t>
  </si>
  <si>
    <t>CAMPUS CASCAVEL</t>
  </si>
  <si>
    <t>QUEDAS DO IGUAÇU</t>
  </si>
  <si>
    <t>EAD</t>
  </si>
  <si>
    <t>PROAD</t>
  </si>
  <si>
    <t>PROGEPE</t>
  </si>
  <si>
    <t>C V MALFATTI COMPONENTES ELETRONICOS - EPP</t>
  </si>
  <si>
    <t>JORDAO PEREIRA - EIRELI - ME</t>
  </si>
  <si>
    <t>ZELDA BOZOLLA DE ALMEIDA - ME</t>
  </si>
  <si>
    <t>LUZ E CIA COMERCIAL LTDA - ME</t>
  </si>
  <si>
    <t>FDS KUSUMOTO SOLUCOES EM TECNOLOGIA EIRELI - ME</t>
  </si>
  <si>
    <t>GCLI SOLUCOES COMERCIO DE TECNOLOGIA EIRELI - ME</t>
  </si>
  <si>
    <t>MULTI-ACAO COMERCIO DE MATERIAIS ELETRICOS LTDA</t>
  </si>
  <si>
    <t>J. J. VITALLI - ME</t>
  </si>
  <si>
    <t>PHD COMERCIO E LICITACOES LTDA - EP</t>
  </si>
  <si>
    <t>MULTIREDE DISTRIBUIDORA LTDA</t>
  </si>
  <si>
    <t>AMP COMERCIO E SERVICOS EIRELI - ME</t>
  </si>
  <si>
    <t>JUME´S MATERIAL DE CONSTRUCAO LTDA - EPP</t>
  </si>
  <si>
    <t>UME´S MATERIAL DE CONSTRUCAO LTDA - EPP</t>
  </si>
  <si>
    <t>PAMPLONA ELETROMETALURGICA LTDA</t>
  </si>
  <si>
    <t xml:space="preserve"> PAMPLONA ELETROMETALURGICA LTDA</t>
  </si>
  <si>
    <t>VINCENT COMERCIO DE ELETRO ELETRONICOS LTDA - ME</t>
  </si>
  <si>
    <t>SUPREMAVEDA COMERCIAL LTDA - EPP</t>
  </si>
  <si>
    <t>LICITARE PRODUTOS, MATERIAIS E SERVICOS LTDA - EPP</t>
  </si>
  <si>
    <t>OURO MINAS DISTRIBUIDORA E COMERCIO LTDA - ME</t>
  </si>
  <si>
    <t>DR COMERCIO DE MATERIAIS ELETRICOS LTDA - ME</t>
  </si>
  <si>
    <t>J.BILL COMERCIO DE MATERIAIS ELETRICOS E HIDRAULICOS LT</t>
  </si>
  <si>
    <t>GLUCK MATERIAIS ELETRICOS LTDA - ME</t>
  </si>
  <si>
    <t>ELETRO MOTORES NOVA REPUBLICA LTDA - ME</t>
  </si>
  <si>
    <t>QUANT.TOTAL C/PART</t>
  </si>
  <si>
    <t>VALOR TOTAL HOMOLOGADO COM PARTICIPANTE</t>
  </si>
  <si>
    <t>total geral c/participante Homologado</t>
  </si>
  <si>
    <t>91) 3204-9291</t>
  </si>
  <si>
    <t>61) 3312-3214</t>
  </si>
  <si>
    <t>42) 3447-1222</t>
  </si>
  <si>
    <t>55) 3744-1961</t>
  </si>
  <si>
    <t>11) 4676-0256</t>
  </si>
  <si>
    <t>41) 3246-8488</t>
  </si>
  <si>
    <t>51) 3358-2127</t>
  </si>
  <si>
    <t>82 2122-7764</t>
  </si>
  <si>
    <t>11) 3659-7857</t>
  </si>
  <si>
    <t>61)3107-3374</t>
  </si>
  <si>
    <t>11) 2944-9092</t>
  </si>
  <si>
    <t>45) 3576-7307</t>
  </si>
  <si>
    <t>55) 3739-1206</t>
  </si>
  <si>
    <t>65)3617-3747</t>
  </si>
  <si>
    <t>62) 3221-6288</t>
  </si>
  <si>
    <t>31) 3411 2873</t>
  </si>
  <si>
    <t>11) 4667-6664</t>
  </si>
  <si>
    <t>31)3559-1493</t>
  </si>
  <si>
    <t>47) 3036-5155</t>
  </si>
  <si>
    <t>11) 3337-7454</t>
  </si>
  <si>
    <t>11) 99249-5322</t>
  </si>
  <si>
    <t>11- 2501 5392</t>
  </si>
  <si>
    <t>22 2762-5345</t>
  </si>
  <si>
    <t>11) 3205-7900</t>
  </si>
  <si>
    <t>95) 2121 1473</t>
  </si>
  <si>
    <t xml:space="preserve"> 16.500.873/0001-01</t>
  </si>
  <si>
    <t>10.533.103/0001-70</t>
  </si>
  <si>
    <t>14.010.571/0001-11</t>
  </si>
  <si>
    <t>10.828.286/0001-51</t>
  </si>
  <si>
    <t>10.278.886/0001-93</t>
  </si>
  <si>
    <t>13.338.681/0001-44</t>
  </si>
  <si>
    <t>19.351.920/0001-82</t>
  </si>
  <si>
    <t>APARELHO TELEFÔNICO COM FIO COM IDENTIFICADOR DE CHAMADAS DTMF, REGISTRO DE 90 LIGAÇÕES RECEBIDAS E 10 ORIGINADAS COM DATA, HORA E DURAÇÃO, FUNÇÃO DISCAR (PARA NÚMEROS REGISTRADOS), LED INDICATIVO DE NOVAS CHAMADAS, 2 VOLUMES DE CAMPAINHA, TECLAS DEDICADAS.</t>
  </si>
  <si>
    <t>TELEFONE SEM FIO, CONTROLE DE VOLUME RECEPÇÃO, TENSÃO ALIMENTAÇÃO 110/200 VOLTS, SINALIZAÇÃO LUMINOSA, FREQÜÊNCIA 900, ALCANCE MINIMO 30 METROS, TECLA FLASH, CAPACIDADE DA BATERIA STAND BY 6 HORAS E TALK TIME 8 HORAS, CAPACIDADE DE ARMAZENAGEM DAS 10 ULTIMAS CHAMADAS. BLOQUEIO DISCAGEM POR CÓDIGO, REDISCAGEM DO ULTIMO NUMERO, COR PRETO.</t>
  </si>
  <si>
    <t>18.626.429/0001-54</t>
  </si>
  <si>
    <t>07.511.067/0001-30</t>
  </si>
  <si>
    <t>16.699.057/0001-60</t>
  </si>
  <si>
    <t>19.882.419/0001-42</t>
  </si>
  <si>
    <t>18.772.154/0001-67</t>
  </si>
  <si>
    <t>CAIXA AMPLIFICADORA MULTIUSO - 100W RMS - ENTRADA USB/SD; 4 CANAIS DE ENTRADA: CANAL 1: 1 ENTRADA GUITARRA ATIVA, 1 ENTRADA GUITARRA PASSIVA (P10 ¼) COM CONTROLE DE VOLUME E TECLA SELETORA DE EQUALIZAÇÃO ELECTRIC/ACOUSTIC; CANAL 2: 1 ENTRADA MICROFONE, 1 ENTRADA LINHA(P10 ¼) COM CONTROLE DE VOLUME; CANAL 3: 1 ENTRADA MICROFONE, 1 ENTRADA LINHA (P10 ¼) COM CONTROLE DE VOLUME; CANAL 4: 2 ENTRADAS PARA TECLADO, 1 ENTRADA DUPLA L&amp;R AUXILIAR CD/DVD/MP3-4 (RCA) 1 ENTRADA SD E 1 ENTRADA USB COM COMANDOS: PLAY, PAUSE, AVANÇO E RETR. SD/USB; 100 WRMS; 200W DE PROGRAMA MUSICAL; 1 ALTO FALANTE DE 12 E 1 TWEETER; CONTROLE DE VOLUME MASTER; CONTROLE DE GRAVE, MÉDIO E AGUDO; TECLA DE EQUALIZAÇÃO TURBO LOUD; PROTEÇÃO CONTRA CURTO (SCP); EFEITO DELAY (ECHO) NOS MICROFONES; CHAVE LIGA/DESLIGA PARA O TWEETER; SAÍDA DUPLA PARA GRAVAÇÃO L&amp;R; SAÍDA DE LINHA; LED INDICADOR DE CLIP; BAIXO NÍVEL DE MICROFONIA; BAIXO NÍVEL DE RUÍDO; DIMENSÕES APROXIMADS: (ALTURA X LARGURA X PROFUNDIDADE) 650X540X260MM. GARANTIA MÍNIMA DE 12 MESES.</t>
  </si>
  <si>
    <t>04.384.015/0001-51</t>
  </si>
  <si>
    <t>CANIVETE DE ELETRICISTA 4": FABRICADO EM AÇO INOX CARBONO, TEMPERADOS EM FORNO DE ATMOSFERA CONTROLADA. LÂMINA POLIDA, CABO DE POLIVINIL (IMITANDO CHIFRE DE CERVO). UTILIZADO PARA DESENCAPAR FIOS E CORTES EM GERAL. COMPRIMENTO DO CANIVETE: 10CM. COMPRIMENTO DA LÃMINA: 8,3CM. PESO: 85G, PELO INMETRO.</t>
  </si>
  <si>
    <t>CHAVE GANGORRA, KCD1-101, VERDE. TERMINAIS: 2; CORRENTE: 2A EM 220VAC E 6A EM 110VAC; TENSÃO: 250 VAC; RESISTÊNCIA DE CONTATO: 10 M&amp;#8486;; RESISTÊNCIA DE ISOLAMENTO: 100 M&amp;#8486;; RIGIDEZ DIELÉTRICA: 1500 V/ MINUTO; TEMPERATURA DE TRABALHO: -10º C A + 70ºC. DURABILIDADE: 50.000 OPERAÇÕES SEM CORRENTE.</t>
  </si>
  <si>
    <t>08.658.622/0001-13</t>
  </si>
  <si>
    <t>01.115.345/0001-53</t>
  </si>
  <si>
    <t>19.832.917/0001-80</t>
  </si>
  <si>
    <t>FIO ELÉTRICO TIPO FLEXÍVEL; 2,50MM; TENSÃO DE ISOLAMENTO: 750V; MATERIAL CONDUTOR: COBRE ELETROLÍTICO; ISOLAMENTO A BASE DE PVC ANTI-CHAMA; CLASSE TÉRMICA 70ºC. CERTIFICADO PELO _x000D_
INMETRO. ROLO COM 100 METROS COM TODAS AS INFORMAÇÕES TÉCNICAS DO PRODUTO E DO FABRICANTE. COR AZUL</t>
  </si>
  <si>
    <t>19.225.144/0001-74</t>
  </si>
  <si>
    <t>FIO ELÉTRICO TIPO FLEXÍVEL; 2,50MM²; TENSÃO DE ISOLAMENTO: 750V; MATERIAL CONDUTOR: COBRE ELETROLÍTICO; ISOLAMENTO A BASE DE PVC ANTI-CHAMA; CLASSE TÉRMICA 70ºC. CERTIFICADO PELO INMETRO. ROLO COM 100 METROS COM TODAS AS INFORMAÇÕES TÉCNICAS DO PRODUTO E DO FABRICANTE. COR PRETO</t>
  </si>
  <si>
    <t>FIO ELÉTRICO TIPO FLEXÍVEL; 2,50MM²; TENSÃO DE ISOLAMENTO: 750V; MATERIAL CONDUTOR: COBRE ELETROLÍTICO; ISOLAMENTO A BASE DE PVC ANTI-CHAMA; CLASSE TÉRMICA 70ºC. CERTIFICADO PELO INMETRO. ROLO COM 100 METROS COM TODAS AS INFORMAÇÕES TÉCNICAS DO PRODUTO E DO FABRICANTE. COR VERDE/AMARELO</t>
  </si>
  <si>
    <t>FIO ELÉTRICO TIPO FLEXÍVEL; 2,50MM; TENSÃO DE ISOLAMENTO: 750V; MATERIAL CONDUTOR: COBRE ELETROLÍTICO; ISOLAMENTO A BASE DE PVC ANTI-CHAMA; CLASSE TÉRMICA 70ºC. CERTIFICADO PELO INMETRO. ROLO COM 100 METROS COM TODAS AS INFORMAÇÕES TÉCNICAS DO PRODUTO E DO FABRICANTE. COR VERMELHO</t>
  </si>
  <si>
    <t>FIO ELÉTRICO, TIPO FLEXÍVEL ; 1,5MM; TENSÃO DE ISOLAMENTO: 750V; MATERIAL CONDUTOR: COBRE ELETROLÍTICO; ISOLAMENTO A BASE DE PVC ANTI-CHAMA; CLASSE TÉRMICA 70ºC. CERTIFICADO PELO INMETRO. AZUL. PACOTE COM ROLO DE 100 METROS COM TODAS AS INFORMAÇÕES TÉCNICAS DO PRODUTO E DO FABRICANTE.</t>
  </si>
  <si>
    <t>FIO ELÉTRICO, TIPO FLEXÍVEL ; 1,5MM; TENSÃO DE ISOLAMENTO: 750V; MATERIAL CONDUTOR: COBRE ELETROLÍTICO; ISOLAMENTO A BASE DE PVC ANTI-CHAMA; CLASSE TÉRMICA 70ºC. CERTIFICADO PELO INMETRO. AZUL. ROLO COM 100 METROS COM TODAS AS INFORMAÇÕES TÉCNICAS DO PRODUTO E DO FABRICANTE.</t>
  </si>
  <si>
    <t>FIO ELÉTRICO, TIPO FLEXÍVEL ; 2,5MM; TENSÃO DE ISOLAMENTO: 750V; MATERIAL CONDUTOR: COBRE ELETROLÍTICO; ISOLAMENTO A BASE DE PVC ANTI-CHAMA; CLASSE TÉRMICA 70ºC. CERTIFICADO PELO INMETRO. BRANCO. ROLO COM 100 METROS COM TODAS AS INFORMAÇÕES TÉCNICAS DO PRODUTO E DO FABRICANTE.</t>
  </si>
  <si>
    <t>FIO ELÉTRICO TIPO RÍGIDO; 1,5MM; TENSÃO DE ISOLAMENTO: 750V; MATERIAL CONDUTOR: COBRE ELETROLÍTICO; ISOLAMENTO A BASE DE PVC ANTI-CHAMA; CLASSE TÉRMICA 70ºC. CERTIFICADO PELO _x000D_
INMETRO. BRANCO. ROLO COM 100 METROS COM TODAS AS INFORMAÇÕES TÉCNICAS DO PRODUTO E DO FABRICANTE.</t>
  </si>
  <si>
    <t>FIO ELÉTRICO TIPO RÍGIDO; 1,5MM; TENSÃO DE ISOLAMENTO: 750V; MATERIAL CONDUTOR: COBRE ELETROLÍTICO; ISOLAMENTO A BASE DE PVC ANTI-CHAMA; CLASSE TÉRMICA 70ºC. CERTIFICADO PELO _x000D_
INMETRO. PRETO. ROLO COM 100 METROS COM TODAS AS INFORMAÇÕES TÉCNICAS DO PRODUTO E DO FABRICANTE.</t>
  </si>
  <si>
    <t>FIO ELÉTRICO TIPO RÍGIDO; 2,50MM; TENSÃO DE ISOLAMENTO: 750V; MATERIAL CONDUTOR: COBRE ELETROLÍTICO; ISOLAMENTO A BASE DE PVC ANTI-CHAMA; CLASSE TÉRMICA 70ºC. CERTIFICADO PELO _x000D_
INMETRO. AZUL. ROLO COM 100 METROS COM TODAS AS INFORMAÇÕES TÉCNICAS DO PRODUTO E DO FABRICANTE.</t>
  </si>
  <si>
    <t>FIO ELÉTRICO TIPO RÍGIDO; 1,5MM; TENSÃO DE ISOLAMENTO: 750V; MATERIAL CONDUTOR: COBRE ELETROLÍTICO; ISOLAMENTO A BASE DE PVC ANTI-CHAMA; CLASSE TÉRMICA 70ºC. _x000D_
CERTIFICADO PELO INMETRO. AMARELO. ROLO COM 100 METROS COM TODAS AS INFORMAÇÕES TÉCNICAS DO PRODUTO E DO FABRICANTE.</t>
  </si>
  <si>
    <t>FIO ELÉTRICO TIPO RÍGIDO; 1,5MM; TENSÃO DE ISOLAMENTO: 750V; MATERIAL CONDUTOR: COBRE ELETROLÍTICO; ISOLAMENTO A BASE DE PVC ANTI-CHAMA; CLASSE TÉRMICA 70ºC. CERTIFICADO PELO INMETRO. AZUL. ROLO COM 100 METROS COM TODAS AS INFORMAÇÕES TÉCNICAS DO PRODUTO E DO FABRICANTE.</t>
  </si>
  <si>
    <t>79.416.459/0001-20</t>
  </si>
  <si>
    <t>08.308.731/0001-00</t>
  </si>
  <si>
    <t>09.105.910/0001-03</t>
  </si>
  <si>
    <t>18.641.075/0001-17</t>
  </si>
  <si>
    <t>14.628.214/0001-11</t>
  </si>
  <si>
    <t>PURIFICADOR DE ÁGUA,  COM SISTEMA ELETRÔNICO PARA GELAR E PURIFICAR A ÁGUA COM ALTO DESEMPENHO E CONTROLE INTELIGENTE DE TEMPERATURA PARA ECONOMIZAR ENERGIA, TRIPLO SISTEMA DE PURIFICAÇÃO, INDICADORES DE LED, RESERVATÓRIOS PARA ÁGUA NATURAL E GELADA TOTALMENTE INDEPENDENTES, COM NO MINIMO CAPACIDADE DE 1,2L, CÂMARA DE CARBONO ATIVADO COM PRATA COLOIDAL,  QUE NÃO UTILIZE GÁS.</t>
  </si>
  <si>
    <t>RADIO COMUNICADOR PORTÁTIL COM ALCANCE MÍNIMO DE ATÉ 9,6 KM, IDENTIFICADOR DE CHAMADAS, VIVA-VOZ, COM BASES CARREGADORAS INDEPENDENTES, MÍNIMO DE 26 CANAIS DE OPERAÇÃO, AVISO SONORO DE BATERIA FRACA, BATERIAS NIMH (4,8 V - 700 MA) COM DURAÇÃO DA BATERIA 12 H TÍPICO PARA USO COM BATERIAS NIMH, POTÊNCIA DE OPERAÇÃO MÁXIMO 500 MW, VOLTAGEM BIVOLT. ITENS INCLUSOS: 2 RÁDIO COMUNICADORES,2 BASES CARREGADORAS INDEPENDENTES, 2 ADAPTADORES DE VOLTAGEM 110/220, 1 MANUAL DO USUÁRIO, 2 BELT CLIP (CLIP DE CINTO), 2 BATERIAS.</t>
  </si>
  <si>
    <t>14.229.359/0001-40</t>
  </si>
  <si>
    <t>74.648.593/0001-33</t>
  </si>
  <si>
    <t>REATOR ELETRÔNICO BIVOLT DE ALTO FATOR PARA 2 LÂMPADAS FLUORESCENTES TUBULARES DE 40W (2X40W). TENSÃO BIVOLT 127/220V. DIMENSÕES APROXIMADAS: 4CM X 19CM X 4CM (A X C X L). NÃO ACOMPANHA LÂMPADA. CERTIFICADO PELO INMETRO. GARANTIA MÍNIMA: 02 ANOS DO FABRICANTE.</t>
  </si>
  <si>
    <t>15.216.926/0001-96</t>
  </si>
  <si>
    <t>78.761.020/0001-72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</si>
</sst>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&quot;$&quot;* #,##0.00_);_(&quot;$&quot;* \(#,##0.00\);_(&quot;$&quot;* &quot;-&quot;??_);_(@_)"/>
    <numFmt numFmtId="166" formatCode="_(&quot;R$ &quot;* #,##0.00_);_(&quot;R$ &quot;* \(#,##0.00\);_(&quot;R$ &quot;* &quot;-&quot;??_);_(@_)"/>
    <numFmt numFmtId="167" formatCode="_(&quot;R$&quot;* #,##0.00_);_(&quot;R$&quot;* \(#,##0.00\);_(&quot;R$&quot;* &quot;-&quot;??_);_(@_)"/>
    <numFmt numFmtId="168" formatCode="_(* #,##0.00_);_(* \(#,##0.00\);_(* &quot;-&quot;??_);_(@_)"/>
    <numFmt numFmtId="169" formatCode="_-[$R$-416]\ * #,##0.00_-;\-[$R$-416]\ * #,##0.00_-;_-[$R$-416]\ * &quot;-&quot;??_-;_-@_-"/>
    <numFmt numFmtId="170" formatCode="0;[Red]0"/>
    <numFmt numFmtId="171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.5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8"/>
      <name val="Arial"/>
      <family val="2"/>
      <charset val="1"/>
    </font>
    <font>
      <sz val="8"/>
      <name val="Arial"/>
      <family val="2"/>
    </font>
    <font>
      <b/>
      <sz val="10"/>
      <color theme="4" tint="-0.249977111117893"/>
      <name val="Arial"/>
      <family val="2"/>
    </font>
    <font>
      <sz val="8"/>
      <name val="Arial"/>
      <family val="2"/>
      <charset val="1"/>
    </font>
    <font>
      <b/>
      <sz val="1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Verdana"/>
      <family val="2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rgb="FF77AB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3D69B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indexed="64"/>
      </bottom>
      <diagonal/>
    </border>
  </borders>
  <cellStyleXfs count="23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2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23" borderId="1" applyNumberFormat="0" applyAlignment="0" applyProtection="0"/>
    <xf numFmtId="0" fontId="6" fillId="24" borderId="2" applyNumberFormat="0" applyAlignment="0" applyProtection="0"/>
    <xf numFmtId="0" fontId="6" fillId="24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8" fillId="11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11" borderId="1" applyNumberFormat="0" applyAlignment="0" applyProtection="0"/>
    <xf numFmtId="164" fontId="2" fillId="0" borderId="0"/>
    <xf numFmtId="14" fontId="2" fillId="0" borderId="0"/>
    <xf numFmtId="0" fontId="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3" fillId="0" borderId="0"/>
    <xf numFmtId="0" fontId="11" fillId="7" borderId="4" applyNumberFormat="0" applyAlignment="0" applyProtection="0"/>
    <xf numFmtId="0" fontId="11" fillId="7" borderId="4" applyNumberFormat="0" applyAlignment="0" applyProtection="0"/>
    <xf numFmtId="0" fontId="14" fillId="23" borderId="5" applyNumberFormat="0" applyAlignment="0" applyProtection="0"/>
    <xf numFmtId="0" fontId="14" fillId="3" borderId="5" applyNumberFormat="0" applyAlignment="0" applyProtection="0"/>
    <xf numFmtId="0" fontId="14" fillId="3" borderId="5" applyNumberFormat="0" applyAlignment="0" applyProtection="0"/>
    <xf numFmtId="0" fontId="14" fillId="3" borderId="5" applyNumberFormat="0" applyAlignment="0" applyProtection="0"/>
    <xf numFmtId="0" fontId="14" fillId="3" borderId="5" applyNumberFormat="0" applyAlignment="0" applyProtection="0"/>
    <xf numFmtId="0" fontId="14" fillId="3" borderId="5" applyNumberFormat="0" applyAlignment="0" applyProtection="0"/>
    <xf numFmtId="0" fontId="14" fillId="23" borderId="5" applyNumberFormat="0" applyAlignment="0" applyProtection="0"/>
    <xf numFmtId="168" fontId="1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8" fontId="11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1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1" applyNumberFormat="0" applyFill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39" borderId="0" applyNumberFormat="0" applyBorder="0" applyAlignment="0" applyProtection="0"/>
  </cellStyleXfs>
  <cellXfs count="107">
    <xf numFmtId="0" fontId="0" fillId="0" borderId="0" xfId="0"/>
    <xf numFmtId="0" fontId="10" fillId="0" borderId="0" xfId="167"/>
    <xf numFmtId="0" fontId="26" fillId="31" borderId="0" xfId="172" applyFont="1" applyFill="1" applyBorder="1" applyAlignment="1"/>
    <xf numFmtId="0" fontId="26" fillId="31" borderId="0" xfId="172" applyFont="1" applyFill="1" applyBorder="1" applyAlignment="1">
      <alignment horizontal="center"/>
    </xf>
    <xf numFmtId="0" fontId="27" fillId="30" borderId="17" xfId="172" applyNumberFormat="1" applyFont="1" applyFill="1" applyBorder="1" applyAlignment="1">
      <alignment horizontal="center" vertical="center" wrapText="1"/>
    </xf>
    <xf numFmtId="0" fontId="31" fillId="33" borderId="18" xfId="187" applyFont="1" applyFill="1" applyBorder="1" applyAlignment="1">
      <alignment horizontal="center" vertical="center" textRotation="90" wrapText="1"/>
    </xf>
    <xf numFmtId="0" fontId="33" fillId="31" borderId="21" xfId="172" applyNumberFormat="1" applyFont="1" applyFill="1" applyBorder="1" applyAlignment="1">
      <alignment horizontal="center" vertical="center" wrapText="1"/>
    </xf>
    <xf numFmtId="0" fontId="33" fillId="0" borderId="22" xfId="172" applyFont="1" applyBorder="1" applyAlignment="1">
      <alignment horizontal="center" vertical="center"/>
    </xf>
    <xf numFmtId="0" fontId="34" fillId="34" borderId="17" xfId="187" applyFont="1" applyFill="1" applyBorder="1" applyAlignment="1">
      <alignment horizontal="center" vertical="center" wrapText="1"/>
    </xf>
    <xf numFmtId="0" fontId="33" fillId="31" borderId="23" xfId="172" applyNumberFormat="1" applyFont="1" applyFill="1" applyBorder="1" applyAlignment="1">
      <alignment horizontal="center" vertical="center" wrapText="1"/>
    </xf>
    <xf numFmtId="0" fontId="33" fillId="35" borderId="23" xfId="172" applyNumberFormat="1" applyFont="1" applyFill="1" applyBorder="1" applyAlignment="1">
      <alignment horizontal="center" vertical="center" wrapText="1"/>
    </xf>
    <xf numFmtId="0" fontId="33" fillId="35" borderId="22" xfId="172" applyFont="1" applyFill="1" applyBorder="1" applyAlignment="1">
      <alignment horizontal="center" vertical="center"/>
    </xf>
    <xf numFmtId="0" fontId="34" fillId="36" borderId="17" xfId="187" applyFont="1" applyFill="1" applyBorder="1" applyAlignment="1">
      <alignment horizontal="center" vertical="center" wrapText="1"/>
    </xf>
    <xf numFmtId="1" fontId="34" fillId="36" borderId="17" xfId="187" applyNumberFormat="1" applyFont="1" applyFill="1" applyBorder="1" applyAlignment="1">
      <alignment horizontal="center" vertical="center" wrapText="1"/>
    </xf>
    <xf numFmtId="0" fontId="33" fillId="31" borderId="25" xfId="172" applyNumberFormat="1" applyFont="1" applyFill="1" applyBorder="1" applyAlignment="1">
      <alignment horizontal="center" vertical="center" wrapText="1"/>
    </xf>
    <xf numFmtId="0" fontId="34" fillId="34" borderId="26" xfId="187" applyFont="1" applyFill="1" applyBorder="1" applyAlignment="1">
      <alignment horizontal="center" vertical="center" wrapText="1"/>
    </xf>
    <xf numFmtId="0" fontId="33" fillId="31" borderId="22" xfId="172" applyNumberFormat="1" applyFont="1" applyFill="1" applyBorder="1" applyAlignment="1">
      <alignment horizontal="center" vertical="center" wrapText="1"/>
    </xf>
    <xf numFmtId="9" fontId="10" fillId="0" borderId="17" xfId="1" applyFont="1" applyBorder="1"/>
    <xf numFmtId="0" fontId="27" fillId="32" borderId="15" xfId="0" applyFont="1" applyFill="1" applyBorder="1" applyAlignment="1">
      <alignment horizontal="center" vertical="center" wrapText="1"/>
    </xf>
    <xf numFmtId="49" fontId="27" fillId="32" borderId="15" xfId="0" applyNumberFormat="1" applyFont="1" applyFill="1" applyBorder="1" applyAlignment="1">
      <alignment horizontal="center" vertical="center" wrapText="1"/>
    </xf>
    <xf numFmtId="0" fontId="27" fillId="32" borderId="15" xfId="0" applyNumberFormat="1" applyFont="1" applyFill="1" applyBorder="1" applyAlignment="1">
      <alignment horizontal="center" vertical="center" wrapText="1"/>
    </xf>
    <xf numFmtId="169" fontId="27" fillId="32" borderId="15" xfId="0" applyNumberFormat="1" applyFont="1" applyFill="1" applyBorder="1" applyAlignment="1">
      <alignment horizontal="center" vertical="center" wrapText="1"/>
    </xf>
    <xf numFmtId="0" fontId="28" fillId="32" borderId="15" xfId="0" applyFont="1" applyFill="1" applyBorder="1" applyAlignment="1">
      <alignment horizontal="center" vertical="center" wrapText="1"/>
    </xf>
    <xf numFmtId="0" fontId="29" fillId="32" borderId="15" xfId="0" applyFont="1" applyFill="1" applyBorder="1" applyAlignment="1">
      <alignment horizontal="center" vertical="center" wrapText="1"/>
    </xf>
    <xf numFmtId="0" fontId="29" fillId="32" borderId="16" xfId="0" applyFont="1" applyFill="1" applyBorder="1" applyAlignment="1">
      <alignment horizontal="center" vertical="center" wrapText="1"/>
    </xf>
    <xf numFmtId="1" fontId="30" fillId="32" borderId="16" xfId="0" applyNumberFormat="1" applyFont="1" applyFill="1" applyBorder="1" applyAlignment="1">
      <alignment horizontal="center" vertical="center" textRotation="90" wrapText="1"/>
    </xf>
    <xf numFmtId="0" fontId="28" fillId="32" borderId="15" xfId="0" applyFont="1" applyFill="1" applyBorder="1" applyAlignment="1">
      <alignment horizontal="right" wrapText="1"/>
    </xf>
    <xf numFmtId="169" fontId="29" fillId="32" borderId="15" xfId="0" applyNumberFormat="1" applyFont="1" applyFill="1" applyBorder="1" applyAlignment="1">
      <alignment horizontal="center" vertical="center" wrapText="1"/>
    </xf>
    <xf numFmtId="170" fontId="27" fillId="32" borderId="15" xfId="0" applyNumberFormat="1" applyFont="1" applyFill="1" applyBorder="1" applyAlignment="1">
      <alignment horizontal="center" vertical="center" wrapText="1"/>
    </xf>
    <xf numFmtId="2" fontId="32" fillId="31" borderId="15" xfId="0" applyNumberFormat="1" applyFont="1" applyFill="1" applyBorder="1" applyAlignment="1">
      <alignment horizontal="center" vertical="center" wrapText="1"/>
    </xf>
    <xf numFmtId="0" fontId="32" fillId="31" borderId="15" xfId="0" applyFont="1" applyFill="1" applyBorder="1" applyAlignment="1">
      <alignment horizontal="center" vertical="center" wrapText="1"/>
    </xf>
    <xf numFmtId="49" fontId="32" fillId="31" borderId="15" xfId="0" applyNumberFormat="1" applyFont="1" applyFill="1" applyBorder="1" applyAlignment="1">
      <alignment horizontal="center" vertical="center" wrapText="1"/>
    </xf>
    <xf numFmtId="0" fontId="32" fillId="31" borderId="15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31" borderId="15" xfId="0" applyNumberFormat="1" applyFont="1" applyFill="1" applyBorder="1" applyAlignment="1">
      <alignment horizontal="center" vertical="center" wrapText="1"/>
    </xf>
    <xf numFmtId="169" fontId="32" fillId="31" borderId="15" xfId="0" applyNumberFormat="1" applyFont="1" applyFill="1" applyBorder="1" applyAlignment="1">
      <alignment horizontal="center" vertical="center" wrapText="1"/>
    </xf>
    <xf numFmtId="169" fontId="29" fillId="31" borderId="15" xfId="0" applyNumberFormat="1" applyFont="1" applyFill="1" applyBorder="1" applyAlignment="1">
      <alignment horizontal="center" vertical="center" wrapText="1"/>
    </xf>
    <xf numFmtId="169" fontId="39" fillId="31" borderId="19" xfId="0" applyNumberFormat="1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center" wrapText="1"/>
    </xf>
    <xf numFmtId="0" fontId="41" fillId="0" borderId="17" xfId="0" applyFont="1" applyBorder="1"/>
    <xf numFmtId="169" fontId="39" fillId="31" borderId="20" xfId="0" applyNumberFormat="1" applyFont="1" applyFill="1" applyBorder="1" applyAlignment="1">
      <alignment horizontal="center" vertical="center" wrapText="1"/>
    </xf>
    <xf numFmtId="169" fontId="33" fillId="0" borderId="17" xfId="235" applyNumberFormat="1" applyFont="1" applyBorder="1" applyAlignment="1">
      <alignment horizontal="center" vertical="center"/>
    </xf>
    <xf numFmtId="171" fontId="33" fillId="0" borderId="17" xfId="234" applyNumberFormat="1" applyFont="1" applyBorder="1" applyAlignment="1">
      <alignment horizontal="center" vertical="center"/>
    </xf>
    <xf numFmtId="169" fontId="32" fillId="31" borderId="20" xfId="0" applyNumberFormat="1" applyFont="1" applyFill="1" applyBorder="1" applyAlignment="1">
      <alignment horizontal="center" vertical="center" wrapText="1"/>
    </xf>
    <xf numFmtId="170" fontId="32" fillId="31" borderId="15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169" fontId="39" fillId="31" borderId="15" xfId="0" applyNumberFormat="1" applyFont="1" applyFill="1" applyBorder="1" applyAlignment="1">
      <alignment horizontal="center" vertical="center" wrapText="1"/>
    </xf>
    <xf numFmtId="169" fontId="39" fillId="31" borderId="27" xfId="0" applyNumberFormat="1" applyFont="1" applyFill="1" applyBorder="1" applyAlignment="1">
      <alignment horizontal="center" vertical="center" wrapText="1"/>
    </xf>
    <xf numFmtId="0" fontId="40" fillId="0" borderId="0" xfId="0" applyFont="1"/>
    <xf numFmtId="2" fontId="32" fillId="35" borderId="15" xfId="0" applyNumberFormat="1" applyFont="1" applyFill="1" applyBorder="1" applyAlignment="1">
      <alignment horizontal="center" vertical="center" wrapText="1"/>
    </xf>
    <xf numFmtId="0" fontId="32" fillId="35" borderId="15" xfId="0" applyFont="1" applyFill="1" applyBorder="1" applyAlignment="1">
      <alignment horizontal="center" vertical="center" wrapText="1"/>
    </xf>
    <xf numFmtId="49" fontId="32" fillId="35" borderId="15" xfId="0" applyNumberFormat="1" applyFont="1" applyFill="1" applyBorder="1" applyAlignment="1">
      <alignment horizontal="center" vertical="center" wrapText="1"/>
    </xf>
    <xf numFmtId="0" fontId="32" fillId="35" borderId="15" xfId="0" applyFont="1" applyFill="1" applyBorder="1" applyAlignment="1">
      <alignment vertical="center" wrapText="1"/>
    </xf>
    <xf numFmtId="0" fontId="32" fillId="35" borderId="15" xfId="0" applyFont="1" applyFill="1" applyBorder="1" applyAlignment="1">
      <alignment horizontal="left" vertical="center" wrapText="1"/>
    </xf>
    <xf numFmtId="0" fontId="32" fillId="35" borderId="15" xfId="0" applyNumberFormat="1" applyFont="1" applyFill="1" applyBorder="1" applyAlignment="1">
      <alignment horizontal="center" vertical="center" wrapText="1"/>
    </xf>
    <xf numFmtId="169" fontId="32" fillId="35" borderId="15" xfId="0" applyNumberFormat="1" applyFont="1" applyFill="1" applyBorder="1" applyAlignment="1">
      <alignment horizontal="center" vertical="center" wrapText="1"/>
    </xf>
    <xf numFmtId="169" fontId="29" fillId="35" borderId="15" xfId="0" applyNumberFormat="1" applyFont="1" applyFill="1" applyBorder="1" applyAlignment="1">
      <alignment horizontal="center" vertical="center" wrapText="1"/>
    </xf>
    <xf numFmtId="169" fontId="39" fillId="35" borderId="15" xfId="0" applyNumberFormat="1" applyFont="1" applyFill="1" applyBorder="1" applyAlignment="1">
      <alignment horizontal="center" vertical="center" wrapText="1"/>
    </xf>
    <xf numFmtId="169" fontId="39" fillId="35" borderId="19" xfId="0" applyNumberFormat="1" applyFont="1" applyFill="1" applyBorder="1" applyAlignment="1">
      <alignment horizontal="center" vertical="center" wrapText="1"/>
    </xf>
    <xf numFmtId="0" fontId="41" fillId="35" borderId="17" xfId="0" applyFont="1" applyFill="1" applyBorder="1"/>
    <xf numFmtId="169" fontId="39" fillId="35" borderId="20" xfId="0" applyNumberFormat="1" applyFont="1" applyFill="1" applyBorder="1" applyAlignment="1">
      <alignment horizontal="center" vertical="center" wrapText="1"/>
    </xf>
    <xf numFmtId="169" fontId="33" fillId="35" borderId="17" xfId="235" applyNumberFormat="1" applyFont="1" applyFill="1" applyBorder="1" applyAlignment="1">
      <alignment horizontal="center" vertical="center"/>
    </xf>
    <xf numFmtId="171" fontId="33" fillId="35" borderId="17" xfId="234" applyNumberFormat="1" applyFont="1" applyFill="1" applyBorder="1" applyAlignment="1">
      <alignment horizontal="center" vertical="center"/>
    </xf>
    <xf numFmtId="169" fontId="32" fillId="35" borderId="20" xfId="0" applyNumberFormat="1" applyFont="1" applyFill="1" applyBorder="1" applyAlignment="1">
      <alignment horizontal="center" vertical="center" wrapText="1"/>
    </xf>
    <xf numFmtId="170" fontId="32" fillId="35" borderId="15" xfId="0" applyNumberFormat="1" applyFont="1" applyFill="1" applyBorder="1" applyAlignment="1">
      <alignment horizontal="center" vertical="center" wrapText="1"/>
    </xf>
    <xf numFmtId="0" fontId="27" fillId="35" borderId="15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left" wrapText="1"/>
    </xf>
    <xf numFmtId="0" fontId="32" fillId="31" borderId="15" xfId="0" applyFont="1" applyFill="1" applyBorder="1" applyAlignment="1">
      <alignment horizontal="left" vertical="center" wrapText="1"/>
    </xf>
    <xf numFmtId="171" fontId="33" fillId="31" borderId="17" xfId="234" applyNumberFormat="1" applyFont="1" applyFill="1" applyBorder="1" applyAlignment="1">
      <alignment horizontal="center" vertical="center"/>
    </xf>
    <xf numFmtId="44" fontId="32" fillId="31" borderId="15" xfId="0" applyNumberFormat="1" applyFont="1" applyFill="1" applyBorder="1" applyAlignment="1">
      <alignment horizontal="center" vertical="center" wrapText="1"/>
    </xf>
    <xf numFmtId="169" fontId="35" fillId="35" borderId="15" xfId="0" applyNumberFormat="1" applyFont="1" applyFill="1" applyBorder="1" applyAlignment="1">
      <alignment horizontal="left"/>
    </xf>
    <xf numFmtId="0" fontId="35" fillId="0" borderId="15" xfId="0" applyNumberFormat="1" applyFont="1" applyBorder="1" applyAlignment="1">
      <alignment horizontal="left"/>
    </xf>
    <xf numFmtId="0" fontId="35" fillId="0" borderId="24" xfId="0" applyNumberFormat="1" applyFont="1" applyBorder="1" applyAlignment="1">
      <alignment horizontal="left"/>
    </xf>
    <xf numFmtId="169" fontId="36" fillId="0" borderId="24" xfId="0" applyNumberFormat="1" applyFont="1" applyBorder="1" applyAlignment="1">
      <alignment horizontal="left"/>
    </xf>
    <xf numFmtId="0" fontId="37" fillId="0" borderId="15" xfId="0" applyNumberFormat="1" applyFont="1" applyBorder="1" applyAlignment="1">
      <alignment horizontal="right"/>
    </xf>
    <xf numFmtId="169" fontId="37" fillId="0" borderId="15" xfId="0" applyNumberFormat="1" applyFont="1" applyBorder="1" applyAlignment="1">
      <alignment horizontal="right"/>
    </xf>
    <xf numFmtId="169" fontId="38" fillId="37" borderId="15" xfId="0" applyNumberFormat="1" applyFont="1" applyFill="1" applyBorder="1"/>
    <xf numFmtId="170" fontId="37" fillId="0" borderId="15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0" xfId="0" applyNumberFormat="1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0" fillId="0" borderId="0" xfId="0" applyBorder="1"/>
    <xf numFmtId="0" fontId="27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38" borderId="17" xfId="0" applyFont="1" applyFill="1" applyBorder="1" applyAlignment="1">
      <alignment horizontal="center" wrapText="1"/>
    </xf>
    <xf numFmtId="169" fontId="0" fillId="38" borderId="17" xfId="0" applyNumberFormat="1" applyFill="1" applyBorder="1"/>
    <xf numFmtId="0" fontId="27" fillId="0" borderId="17" xfId="0" applyFont="1" applyBorder="1"/>
    <xf numFmtId="0" fontId="27" fillId="31" borderId="17" xfId="0" applyFont="1" applyFill="1" applyBorder="1"/>
    <xf numFmtId="0" fontId="10" fillId="0" borderId="17" xfId="0" applyFont="1" applyBorder="1" applyAlignment="1">
      <alignment horizontal="left" wrapText="1"/>
    </xf>
    <xf numFmtId="0" fontId="0" fillId="31" borderId="17" xfId="0" applyFill="1" applyBorder="1"/>
    <xf numFmtId="0" fontId="10" fillId="0" borderId="17" xfId="0" applyFont="1" applyBorder="1" applyAlignment="1">
      <alignment horizontal="center" wrapText="1"/>
    </xf>
    <xf numFmtId="0" fontId="0" fillId="0" borderId="17" xfId="0" applyBorder="1"/>
    <xf numFmtId="9" fontId="0" fillId="0" borderId="17" xfId="1" applyFont="1" applyBorder="1"/>
    <xf numFmtId="0" fontId="10" fillId="31" borderId="0" xfId="0" applyFont="1" applyFill="1" applyBorder="1"/>
    <xf numFmtId="169" fontId="10" fillId="31" borderId="0" xfId="0" applyNumberFormat="1" applyFont="1" applyFill="1" applyBorder="1"/>
    <xf numFmtId="1" fontId="32" fillId="0" borderId="28" xfId="236" applyNumberFormat="1" applyFont="1" applyFill="1" applyBorder="1" applyAlignment="1">
      <alignment horizontal="center" vertical="center" wrapText="1"/>
    </xf>
    <xf numFmtId="2" fontId="32" fillId="31" borderId="24" xfId="0" applyNumberFormat="1" applyFont="1" applyFill="1" applyBorder="1" applyAlignment="1">
      <alignment horizontal="center" vertical="center" wrapText="1"/>
    </xf>
    <xf numFmtId="1" fontId="32" fillId="0" borderId="29" xfId="236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6" fillId="30" borderId="13" xfId="172" applyFont="1" applyFill="1" applyBorder="1" applyAlignment="1">
      <alignment horizontal="center"/>
    </xf>
    <xf numFmtId="0" fontId="26" fillId="30" borderId="14" xfId="172" applyFont="1" applyFill="1" applyBorder="1" applyAlignment="1">
      <alignment horizontal="center"/>
    </xf>
    <xf numFmtId="0" fontId="35" fillId="0" borderId="15" xfId="0" applyNumberFormat="1" applyFont="1" applyBorder="1" applyAlignment="1">
      <alignment horizontal="left"/>
    </xf>
    <xf numFmtId="0" fontId="0" fillId="0" borderId="15" xfId="0" applyBorder="1" applyAlignment="1">
      <alignment horizontal="center"/>
    </xf>
    <xf numFmtId="0" fontId="32" fillId="0" borderId="0" xfId="0" applyFont="1"/>
    <xf numFmtId="0" fontId="0" fillId="0" borderId="0" xfId="0"/>
  </cellXfs>
  <cellStyles count="237">
    <cellStyle name="20% - Ênfase1 2" xfId="2"/>
    <cellStyle name="20% - Ênfase1 2 2" xfId="3"/>
    <cellStyle name="20% - Ênfase1 2 3" xfId="4"/>
    <cellStyle name="20% - Ênfase1 3" xfId="5"/>
    <cellStyle name="20% - Ênfase1 4" xfId="6"/>
    <cellStyle name="20% - Ênfase1 5" xfId="7"/>
    <cellStyle name="20% - Ênfase1 6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2 5" xfId="14"/>
    <cellStyle name="20% - Ênfase2 6" xfId="15"/>
    <cellStyle name="20% - Ênfase3 2" xfId="16"/>
    <cellStyle name="20% - Ênfase3 2 2" xfId="17"/>
    <cellStyle name="20% - Ênfase3 2 3" xfId="18"/>
    <cellStyle name="20% - Ênfase3 3" xfId="19"/>
    <cellStyle name="20% - Ênfase3 4" xfId="20"/>
    <cellStyle name="20% - Ênfase3 5" xfId="21"/>
    <cellStyle name="20% - Ênfase3 6" xfId="22"/>
    <cellStyle name="20% - Ênfase4 2" xfId="23"/>
    <cellStyle name="20% - Ênfase4 2 2" xfId="24"/>
    <cellStyle name="20% - Ênfase4 2 3" xfId="25"/>
    <cellStyle name="20% - Ênfase4 3" xfId="26"/>
    <cellStyle name="20% - Ênfase4 4" xfId="27"/>
    <cellStyle name="20% - Ênfase4 5" xfId="28"/>
    <cellStyle name="20% - Ênfase4 6" xfId="29"/>
    <cellStyle name="20% - Ênfase5 2" xfId="30"/>
    <cellStyle name="20% - Ênfase5 2 2" xfId="31"/>
    <cellStyle name="20% - Ênfase5 2 3" xfId="32"/>
    <cellStyle name="20% - Ênfase5 3" xfId="33"/>
    <cellStyle name="20% - Ênfase5 4" xfId="34"/>
    <cellStyle name="20% - Ênfase5 5" xfId="35"/>
    <cellStyle name="20% - Ênfase5 6" xfId="36"/>
    <cellStyle name="20% - Ênfase6 2" xfId="37"/>
    <cellStyle name="20% - Ênfase6 2 2" xfId="38"/>
    <cellStyle name="20% - Ênfase6 2 3" xfId="39"/>
    <cellStyle name="20% - Ênfase6 3" xfId="40"/>
    <cellStyle name="20% - Ênfase6 4" xfId="41"/>
    <cellStyle name="20% - Ênfase6 5" xfId="42"/>
    <cellStyle name="20% - Ênfase6 6" xfId="43"/>
    <cellStyle name="40% - Ênfase1 2" xfId="44"/>
    <cellStyle name="40% - Ênfase1 2 2" xfId="45"/>
    <cellStyle name="40% - Ênfase1 2 3" xfId="46"/>
    <cellStyle name="40% - Ênfase1 3" xfId="47"/>
    <cellStyle name="40% - Ênfase1 4" xfId="48"/>
    <cellStyle name="40% - Ênfase1 5" xfId="49"/>
    <cellStyle name="40% - Ênfase1 6" xfId="50"/>
    <cellStyle name="40% - Ênfase2 2" xfId="51"/>
    <cellStyle name="40% - Ênfase2 3" xfId="52"/>
    <cellStyle name="40% - Ênfase3 2" xfId="53"/>
    <cellStyle name="40% - Ênfase3 2 2" xfId="54"/>
    <cellStyle name="40% - Ênfase3 2 3" xfId="55"/>
    <cellStyle name="40% - Ênfase3 3" xfId="56"/>
    <cellStyle name="40% - Ênfase3 4" xfId="57"/>
    <cellStyle name="40% - Ênfase3 5" xfId="58"/>
    <cellStyle name="40% - Ênfase3 6" xfId="59"/>
    <cellStyle name="40% - Ênfase4 2" xfId="60"/>
    <cellStyle name="40% - Ênfase4 2 2" xfId="61"/>
    <cellStyle name="40% - Ênfase4 2 3" xfId="62"/>
    <cellStyle name="40% - Ênfase4 3" xfId="63"/>
    <cellStyle name="40% - Ênfase4 4" xfId="64"/>
    <cellStyle name="40% - Ênfase4 5" xfId="65"/>
    <cellStyle name="40% - Ênfase4 6" xfId="66"/>
    <cellStyle name="40% - Ênfase5 2" xfId="67"/>
    <cellStyle name="40% - Ênfase5 2 2" xfId="68"/>
    <cellStyle name="40% - Ênfase5 2 3" xfId="69"/>
    <cellStyle name="40% - Ênfase5 3" xfId="70"/>
    <cellStyle name="40% - Ênfase5 4" xfId="71"/>
    <cellStyle name="40% - Ênfase5 5" xfId="72"/>
    <cellStyle name="40% - Ênfase5 6" xfId="73"/>
    <cellStyle name="40% - Ênfase6 2" xfId="74"/>
    <cellStyle name="40% - Ênfase6 2 2" xfId="75"/>
    <cellStyle name="40% - Ênfase6 2 3" xfId="76"/>
    <cellStyle name="40% - Ênfase6 3" xfId="77"/>
    <cellStyle name="40% - Ênfase6 4" xfId="78"/>
    <cellStyle name="40% - Ênfase6 5" xfId="79"/>
    <cellStyle name="40% - Ênfase6 6" xfId="80"/>
    <cellStyle name="60% - Ênfase1 2" xfId="81"/>
    <cellStyle name="60% - Ênfase1 2 2" xfId="82"/>
    <cellStyle name="60% - Ênfase1 2 3" xfId="83"/>
    <cellStyle name="60% - Ênfase1 3" xfId="84"/>
    <cellStyle name="60% - Ênfase1 4" xfId="85"/>
    <cellStyle name="60% - Ênfase1 5" xfId="86"/>
    <cellStyle name="60% - Ênfase1 6" xfId="87"/>
    <cellStyle name="60% - Ênfase2 2" xfId="88"/>
    <cellStyle name="60% - Ênfase2 3" xfId="89"/>
    <cellStyle name="60% - Ênfase3 2" xfId="90"/>
    <cellStyle name="60% - Ênfase3 2 2" xfId="91"/>
    <cellStyle name="60% - Ênfase3 2 3" xfId="92"/>
    <cellStyle name="60% - Ênfase3 3" xfId="93"/>
    <cellStyle name="60% - Ênfase3 4" xfId="94"/>
    <cellStyle name="60% - Ênfase3 5" xfId="95"/>
    <cellStyle name="60% - Ênfase3 6" xfId="96"/>
    <cellStyle name="60% - Ênfase4 2" xfId="97"/>
    <cellStyle name="60% - Ênfase4 2 2" xfId="98"/>
    <cellStyle name="60% - Ênfase4 2 3" xfId="99"/>
    <cellStyle name="60% - Ênfase4 3" xfId="100"/>
    <cellStyle name="60% - Ênfase4 4" xfId="101"/>
    <cellStyle name="60% - Ênfase4 5" xfId="102"/>
    <cellStyle name="60% - Ênfase4 6" xfId="103"/>
    <cellStyle name="60% - Ênfase5 2" xfId="104"/>
    <cellStyle name="60% - Ênfase5 3" xfId="105"/>
    <cellStyle name="60% - Ênfase6 2" xfId="106"/>
    <cellStyle name="60% - Ênfase6 2 2" xfId="107"/>
    <cellStyle name="60% - Ênfase6 2 3" xfId="108"/>
    <cellStyle name="60% - Ênfase6 3" xfId="109"/>
    <cellStyle name="60% - Ênfase6 4" xfId="110"/>
    <cellStyle name="60% - Ênfase6 5" xfId="111"/>
    <cellStyle name="60% - Ênfase6 6" xfId="112"/>
    <cellStyle name="Bom 2" xfId="113"/>
    <cellStyle name="Bom 3" xfId="114"/>
    <cellStyle name="Cálculo 2" xfId="115"/>
    <cellStyle name="Cálculo 2 2" xfId="116"/>
    <cellStyle name="Cálculo 2 3" xfId="117"/>
    <cellStyle name="Cálculo 3" xfId="118"/>
    <cellStyle name="Cálculo 4" xfId="119"/>
    <cellStyle name="Cálculo 5" xfId="120"/>
    <cellStyle name="Cálculo 6" xfId="121"/>
    <cellStyle name="Célula de Verificação 2" xfId="122"/>
    <cellStyle name="Célula de Verificação 3" xfId="123"/>
    <cellStyle name="Célula Vinculada 2" xfId="124"/>
    <cellStyle name="Célula Vinculada 3" xfId="125"/>
    <cellStyle name="Ênfase1 2" xfId="126"/>
    <cellStyle name="Ênfase1 2 2" xfId="127"/>
    <cellStyle name="Ênfase1 2 3" xfId="128"/>
    <cellStyle name="Ênfase1 3" xfId="129"/>
    <cellStyle name="Ênfase1 4" xfId="130"/>
    <cellStyle name="Ênfase1 5" xfId="131"/>
    <cellStyle name="Ênfase1 6" xfId="132"/>
    <cellStyle name="Ênfase2 2" xfId="133"/>
    <cellStyle name="Ênfase2 3" xfId="134"/>
    <cellStyle name="Ênfase3 2" xfId="135"/>
    <cellStyle name="Ênfase3 3" xfId="136"/>
    <cellStyle name="Ênfase4 2" xfId="137"/>
    <cellStyle name="Ênfase4 2 2" xfId="138"/>
    <cellStyle name="Ênfase4 2 3" xfId="139"/>
    <cellStyle name="Ênfase4 3" xfId="140"/>
    <cellStyle name="Ênfase4 4" xfId="141"/>
    <cellStyle name="Ênfase4 5" xfId="142"/>
    <cellStyle name="Ênfase4 6" xfId="143"/>
    <cellStyle name="Ênfase5 2" xfId="144"/>
    <cellStyle name="Ênfase5 3" xfId="145"/>
    <cellStyle name="Ênfase6 2" xfId="146"/>
    <cellStyle name="Ênfase6 3" xfId="147"/>
    <cellStyle name="Entrada 2" xfId="148"/>
    <cellStyle name="Entrada 2 2" xfId="149"/>
    <cellStyle name="Entrada 2 3" xfId="150"/>
    <cellStyle name="Entrada 3" xfId="151"/>
    <cellStyle name="Entrada 4" xfId="152"/>
    <cellStyle name="Entrada 5" xfId="153"/>
    <cellStyle name="Entrada 6" xfId="154"/>
    <cellStyle name="Excel Built-in Comma" xfId="155"/>
    <cellStyle name="Excel Built-in Comma 2" xfId="156"/>
    <cellStyle name="Excel Built-in Normal" xfId="157"/>
    <cellStyle name="Incorreto 2" xfId="158"/>
    <cellStyle name="Incorreto 3" xfId="159"/>
    <cellStyle name="Moeda" xfId="235" builtinId="4"/>
    <cellStyle name="Moeda 2" xfId="160"/>
    <cellStyle name="Moeda 2 2" xfId="161"/>
    <cellStyle name="Moeda 2 3" xfId="162"/>
    <cellStyle name="Moeda 2 4" xfId="163"/>
    <cellStyle name="Moeda 4" xfId="164"/>
    <cellStyle name="Neutra" xfId="236" builtinId="28"/>
    <cellStyle name="Neutra 2" xfId="165"/>
    <cellStyle name="Neutra 3" xfId="166"/>
    <cellStyle name="Normal" xfId="0" builtinId="0"/>
    <cellStyle name="Normal 2" xfId="168"/>
    <cellStyle name="Normal 3" xfId="169"/>
    <cellStyle name="Normal 4" xfId="170"/>
    <cellStyle name="Normal 5" xfId="171"/>
    <cellStyle name="Normal 6" xfId="172"/>
    <cellStyle name="Normal 7" xfId="173"/>
    <cellStyle name="Normal_Plan1" xfId="167"/>
    <cellStyle name="Nota 2" xfId="174"/>
    <cellStyle name="Nota 3" xfId="175"/>
    <cellStyle name="Porcentagem" xfId="1" builtinId="5"/>
    <cellStyle name="Saída 2" xfId="176"/>
    <cellStyle name="Saída 2 2" xfId="177"/>
    <cellStyle name="Saída 2 3" xfId="178"/>
    <cellStyle name="Saída 3" xfId="179"/>
    <cellStyle name="Saída 4" xfId="180"/>
    <cellStyle name="Saída 5" xfId="181"/>
    <cellStyle name="Saída 6" xfId="182"/>
    <cellStyle name="Separador de milhares 2" xfId="183"/>
    <cellStyle name="Separador de milhares 2 2" xfId="184"/>
    <cellStyle name="Separador de milhares 2 3" xfId="185"/>
    <cellStyle name="Separador de milhares 3" xfId="186"/>
    <cellStyle name="TableStyleLight1" xfId="187"/>
    <cellStyle name="Texto de Aviso 2" xfId="188"/>
    <cellStyle name="Texto de Aviso 3" xfId="189"/>
    <cellStyle name="Texto Explicativo 2" xfId="190"/>
    <cellStyle name="Texto Explicativo 3" xfId="191"/>
    <cellStyle name="Título 1 1" xfId="192"/>
    <cellStyle name="Título 1 1 2" xfId="193"/>
    <cellStyle name="Título 1 1 3" xfId="194"/>
    <cellStyle name="Título 1 1 4" xfId="195"/>
    <cellStyle name="Título 1 1 5" xfId="196"/>
    <cellStyle name="Título 1 1 6" xfId="197"/>
    <cellStyle name="Título 1 2" xfId="198"/>
    <cellStyle name="Título 1 2 2" xfId="199"/>
    <cellStyle name="Título 1 2 3" xfId="200"/>
    <cellStyle name="Título 1 3" xfId="201"/>
    <cellStyle name="Título 1 4" xfId="202"/>
    <cellStyle name="Título 1 5" xfId="203"/>
    <cellStyle name="Título 1 6" xfId="204"/>
    <cellStyle name="Título 2 2" xfId="205"/>
    <cellStyle name="Título 2 2 2" xfId="206"/>
    <cellStyle name="Título 2 2 3" xfId="207"/>
    <cellStyle name="Título 2 3" xfId="208"/>
    <cellStyle name="Título 2 4" xfId="209"/>
    <cellStyle name="Título 2 5" xfId="210"/>
    <cellStyle name="Título 2 6" xfId="211"/>
    <cellStyle name="Título 3 2" xfId="212"/>
    <cellStyle name="Título 3 2 2" xfId="213"/>
    <cellStyle name="Título 3 2 3" xfId="214"/>
    <cellStyle name="Título 3 3" xfId="215"/>
    <cellStyle name="Título 3 4" xfId="216"/>
    <cellStyle name="Título 3 5" xfId="217"/>
    <cellStyle name="Título 3 6" xfId="218"/>
    <cellStyle name="Título 4 2" xfId="219"/>
    <cellStyle name="Título 4 2 2" xfId="220"/>
    <cellStyle name="Título 4 2 3" xfId="221"/>
    <cellStyle name="Título 4 3" xfId="222"/>
    <cellStyle name="Título 4 4" xfId="223"/>
    <cellStyle name="Título 4 5" xfId="224"/>
    <cellStyle name="Título 4 6" xfId="225"/>
    <cellStyle name="Total 2" xfId="226"/>
    <cellStyle name="Total 2 2" xfId="227"/>
    <cellStyle name="Total 2 3" xfId="228"/>
    <cellStyle name="Total 3" xfId="229"/>
    <cellStyle name="Total 4" xfId="230"/>
    <cellStyle name="Total 5" xfId="231"/>
    <cellStyle name="Total 6" xfId="232"/>
    <cellStyle name="Vírgula" xfId="234" builtinId="3"/>
    <cellStyle name="Vírgula 2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29"/>
  <sheetViews>
    <sheetView tabSelected="1" topLeftCell="A29" workbookViewId="0">
      <selection activeCell="D45" sqref="D45"/>
    </sheetView>
  </sheetViews>
  <sheetFormatPr defaultRowHeight="15" x14ac:dyDescent="0.25"/>
  <cols>
    <col min="1" max="1" width="13" customWidth="1"/>
    <col min="2" max="2" width="30" hidden="1" customWidth="1"/>
    <col min="3" max="3" width="40" hidden="1" customWidth="1"/>
    <col min="4" max="4" width="20" customWidth="1"/>
    <col min="5" max="5" width="12" hidden="1" customWidth="1"/>
    <col min="6" max="6" width="60" customWidth="1"/>
    <col min="7" max="7" width="90" customWidth="1"/>
    <col min="8" max="8" width="20" customWidth="1"/>
    <col min="9" max="9" width="12" customWidth="1"/>
    <col min="10" max="19" width="20" customWidth="1"/>
    <col min="20" max="53" width="25" customWidth="1"/>
  </cols>
  <sheetData>
    <row r="3" spans="1:5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01" t="s">
        <v>490</v>
      </c>
      <c r="AA3" s="102"/>
      <c r="AB3" s="2"/>
      <c r="AC3" s="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thickBot="1" x14ac:dyDescent="0.3">
      <c r="Z4" s="101" t="s">
        <v>490</v>
      </c>
      <c r="AA4" s="102"/>
      <c r="AB4" s="2"/>
      <c r="AC4" s="3"/>
    </row>
    <row r="5" spans="1:54" ht="66" customHeight="1" thickTop="1" thickBot="1" x14ac:dyDescent="0.3">
      <c r="A5" s="18" t="s">
        <v>0</v>
      </c>
      <c r="B5" s="18" t="s">
        <v>1</v>
      </c>
      <c r="C5" s="18" t="s">
        <v>2</v>
      </c>
      <c r="D5" s="18" t="s">
        <v>3</v>
      </c>
      <c r="E5" s="19" t="s">
        <v>4</v>
      </c>
      <c r="F5" s="18" t="s">
        <v>5</v>
      </c>
      <c r="G5" s="18" t="s">
        <v>6</v>
      </c>
      <c r="H5" s="18" t="s">
        <v>7</v>
      </c>
      <c r="I5" s="20" t="s">
        <v>198</v>
      </c>
      <c r="J5" s="21" t="s">
        <v>8</v>
      </c>
      <c r="K5" s="18" t="s">
        <v>9</v>
      </c>
      <c r="L5" s="21" t="s">
        <v>10</v>
      </c>
      <c r="M5" s="18" t="s">
        <v>11</v>
      </c>
      <c r="N5" s="21" t="s">
        <v>12</v>
      </c>
      <c r="O5" s="18" t="s">
        <v>13</v>
      </c>
      <c r="P5" s="21" t="s">
        <v>201</v>
      </c>
      <c r="Q5" s="18" t="s">
        <v>202</v>
      </c>
      <c r="R5" s="21" t="s">
        <v>203</v>
      </c>
      <c r="S5" s="18" t="s">
        <v>204</v>
      </c>
      <c r="T5" s="21" t="s">
        <v>224</v>
      </c>
      <c r="U5" s="22" t="s">
        <v>476</v>
      </c>
      <c r="V5" s="23" t="s">
        <v>462</v>
      </c>
      <c r="W5" s="24" t="s">
        <v>464</v>
      </c>
      <c r="X5" s="24" t="s">
        <v>465</v>
      </c>
      <c r="Y5" s="23" t="s">
        <v>472</v>
      </c>
      <c r="Z5" s="4" t="s">
        <v>488</v>
      </c>
      <c r="AA5" s="4" t="s">
        <v>489</v>
      </c>
      <c r="AB5" s="25" t="s">
        <v>479</v>
      </c>
      <c r="AC5" s="25" t="s">
        <v>520</v>
      </c>
      <c r="AD5" s="21" t="s">
        <v>471</v>
      </c>
      <c r="AE5" s="26" t="s">
        <v>453</v>
      </c>
      <c r="AF5" s="26" t="s">
        <v>521</v>
      </c>
      <c r="AG5" s="21" t="s">
        <v>199</v>
      </c>
      <c r="AH5" s="27" t="s">
        <v>463</v>
      </c>
      <c r="AI5" s="28" t="s">
        <v>227</v>
      </c>
      <c r="AJ5" s="5" t="s">
        <v>225</v>
      </c>
      <c r="AK5" s="5" t="s">
        <v>200</v>
      </c>
      <c r="AL5" s="5" t="s">
        <v>492</v>
      </c>
      <c r="AM5" s="5" t="s">
        <v>475</v>
      </c>
      <c r="AN5" s="5" t="s">
        <v>211</v>
      </c>
      <c r="AO5" s="5" t="s">
        <v>461</v>
      </c>
      <c r="AP5" s="5" t="s">
        <v>449</v>
      </c>
      <c r="AQ5" s="5" t="s">
        <v>228</v>
      </c>
      <c r="AR5" s="5" t="s">
        <v>205</v>
      </c>
      <c r="AS5" s="5" t="s">
        <v>448</v>
      </c>
      <c r="AT5" s="5" t="s">
        <v>216</v>
      </c>
      <c r="AU5" s="5" t="s">
        <v>222</v>
      </c>
      <c r="AV5" s="5" t="s">
        <v>493</v>
      </c>
      <c r="AW5" s="5" t="s">
        <v>15</v>
      </c>
      <c r="AX5" s="5" t="s">
        <v>223</v>
      </c>
      <c r="AY5" s="5" t="s">
        <v>494</v>
      </c>
      <c r="AZ5" s="5" t="s">
        <v>495</v>
      </c>
      <c r="BA5" s="5" t="s">
        <v>496</v>
      </c>
      <c r="BB5" s="18" t="s">
        <v>474</v>
      </c>
    </row>
    <row r="6" spans="1:54" ht="66" customHeight="1" thickTop="1" thickBot="1" x14ac:dyDescent="0.3">
      <c r="A6" s="29" t="s">
        <v>123</v>
      </c>
      <c r="B6" s="30" t="s">
        <v>234</v>
      </c>
      <c r="C6" s="30" t="s">
        <v>222</v>
      </c>
      <c r="D6" s="29" t="s">
        <v>246</v>
      </c>
      <c r="E6" s="31" t="s">
        <v>14</v>
      </c>
      <c r="F6" s="32" t="s">
        <v>247</v>
      </c>
      <c r="G6" s="33" t="s">
        <v>248</v>
      </c>
      <c r="H6" s="34" t="s">
        <v>28</v>
      </c>
      <c r="I6" s="35" t="s">
        <v>226</v>
      </c>
      <c r="J6" s="36">
        <v>10.9</v>
      </c>
      <c r="K6" s="30" t="s">
        <v>69</v>
      </c>
      <c r="L6" s="36">
        <v>10</v>
      </c>
      <c r="M6" s="30" t="s">
        <v>69</v>
      </c>
      <c r="N6" s="36">
        <v>9.44</v>
      </c>
      <c r="O6" s="30" t="s">
        <v>69</v>
      </c>
      <c r="P6" s="36"/>
      <c r="Q6" s="30"/>
      <c r="R6" s="30"/>
      <c r="S6" s="30"/>
      <c r="T6" s="36">
        <f>ROUND((J6+L6+N6)/3,2)</f>
        <v>10.11</v>
      </c>
      <c r="U6" s="37"/>
      <c r="V6" s="38">
        <v>2.4</v>
      </c>
      <c r="W6" s="39" t="s">
        <v>484</v>
      </c>
      <c r="X6" s="40" t="s">
        <v>548</v>
      </c>
      <c r="Y6" s="41" t="s">
        <v>544</v>
      </c>
      <c r="Z6" s="6">
        <v>200</v>
      </c>
      <c r="AA6" s="7">
        <v>80</v>
      </c>
      <c r="AB6" s="42">
        <f>(Z6+AA6)*V6</f>
        <v>672</v>
      </c>
      <c r="AC6" s="43">
        <f t="shared" ref="AC6:AC69" si="0">Z6+AA6+AI6</f>
        <v>495</v>
      </c>
      <c r="AD6" s="44"/>
      <c r="AE6" s="36"/>
      <c r="AF6" s="36">
        <f>AC6*V6</f>
        <v>1188</v>
      </c>
      <c r="AG6" s="36">
        <f t="shared" ref="AG6:AG69" si="1">T6*AI6</f>
        <v>2173.65</v>
      </c>
      <c r="AH6" s="37">
        <f t="shared" ref="AH6:AH14" si="2">V6*AI6</f>
        <v>516</v>
      </c>
      <c r="AI6" s="45">
        <f t="shared" ref="AI6:AI69" si="3">SUM(AJ6:BA6)</f>
        <v>215</v>
      </c>
      <c r="AJ6" s="8"/>
      <c r="AK6" s="8">
        <v>50</v>
      </c>
      <c r="AL6" s="8">
        <v>40</v>
      </c>
      <c r="AM6" s="8">
        <v>50</v>
      </c>
      <c r="AN6" s="8"/>
      <c r="AO6" s="8"/>
      <c r="AP6" s="8"/>
      <c r="AQ6" s="8"/>
      <c r="AR6" s="8"/>
      <c r="AS6" s="8">
        <v>20</v>
      </c>
      <c r="AT6" s="8"/>
      <c r="AU6" s="8"/>
      <c r="AV6" s="8">
        <v>40</v>
      </c>
      <c r="AW6" s="8">
        <v>15</v>
      </c>
      <c r="AX6" s="8"/>
      <c r="AY6" s="8"/>
      <c r="AZ6" s="8"/>
      <c r="BA6" s="8"/>
      <c r="BB6" s="46" t="s">
        <v>452</v>
      </c>
    </row>
    <row r="7" spans="1:54" ht="66" customHeight="1" thickTop="1" thickBot="1" x14ac:dyDescent="0.3">
      <c r="A7" s="29" t="s">
        <v>123</v>
      </c>
      <c r="B7" s="30" t="s">
        <v>234</v>
      </c>
      <c r="C7" s="30" t="s">
        <v>222</v>
      </c>
      <c r="D7" s="29" t="s">
        <v>219</v>
      </c>
      <c r="E7" s="31" t="s">
        <v>18</v>
      </c>
      <c r="F7" s="32" t="s">
        <v>220</v>
      </c>
      <c r="G7" s="33" t="s">
        <v>221</v>
      </c>
      <c r="H7" s="34" t="s">
        <v>28</v>
      </c>
      <c r="I7" s="35" t="s">
        <v>226</v>
      </c>
      <c r="J7" s="36">
        <v>4.99</v>
      </c>
      <c r="K7" s="30" t="s">
        <v>29</v>
      </c>
      <c r="L7" s="36">
        <v>8</v>
      </c>
      <c r="M7" s="30" t="s">
        <v>29</v>
      </c>
      <c r="N7" s="36">
        <v>7.5</v>
      </c>
      <c r="O7" s="30" t="s">
        <v>29</v>
      </c>
      <c r="P7" s="36"/>
      <c r="Q7" s="30"/>
      <c r="R7" s="30"/>
      <c r="S7" s="30"/>
      <c r="T7" s="36">
        <f t="shared" ref="T7:T70" si="4">ROUND((J7+L7+N7)/3,2)</f>
        <v>6.83</v>
      </c>
      <c r="U7" s="37"/>
      <c r="V7" s="38">
        <v>2.38</v>
      </c>
      <c r="W7" s="39" t="s">
        <v>484</v>
      </c>
      <c r="X7" s="40" t="s">
        <v>548</v>
      </c>
      <c r="Y7" s="41" t="s">
        <v>544</v>
      </c>
      <c r="Z7" s="9">
        <v>500</v>
      </c>
      <c r="AA7" s="7">
        <v>150</v>
      </c>
      <c r="AB7" s="42">
        <f t="shared" ref="AB7:AB70" si="5">(Z7+AA7)*V7</f>
        <v>1547</v>
      </c>
      <c r="AC7" s="43">
        <f t="shared" si="0"/>
        <v>1155</v>
      </c>
      <c r="AD7" s="44"/>
      <c r="AE7" s="36"/>
      <c r="AF7" s="36">
        <f t="shared" ref="AF7:AF70" si="6">AC7*V7</f>
        <v>2748.9</v>
      </c>
      <c r="AG7" s="36">
        <f t="shared" si="1"/>
        <v>3449.15</v>
      </c>
      <c r="AH7" s="37">
        <f t="shared" si="2"/>
        <v>1201.8999999999999</v>
      </c>
      <c r="AI7" s="45">
        <f t="shared" si="3"/>
        <v>505</v>
      </c>
      <c r="AJ7" s="8"/>
      <c r="AK7" s="8">
        <v>50</v>
      </c>
      <c r="AL7" s="8">
        <v>40</v>
      </c>
      <c r="AM7" s="8">
        <v>100</v>
      </c>
      <c r="AN7" s="8">
        <v>30</v>
      </c>
      <c r="AO7" s="8">
        <v>100</v>
      </c>
      <c r="AP7" s="8"/>
      <c r="AQ7" s="8">
        <v>30</v>
      </c>
      <c r="AR7" s="8">
        <v>20</v>
      </c>
      <c r="AS7" s="8">
        <v>30</v>
      </c>
      <c r="AT7" s="8">
        <v>20</v>
      </c>
      <c r="AU7" s="8">
        <v>30</v>
      </c>
      <c r="AV7" s="8">
        <v>40</v>
      </c>
      <c r="AW7" s="8">
        <v>15</v>
      </c>
      <c r="AX7" s="8"/>
      <c r="AY7" s="8"/>
      <c r="AZ7" s="8"/>
      <c r="BA7" s="8"/>
      <c r="BB7" s="46" t="s">
        <v>452</v>
      </c>
    </row>
    <row r="8" spans="1:54" ht="57.75" customHeight="1" thickTop="1" thickBot="1" x14ac:dyDescent="0.3">
      <c r="A8" s="29" t="s">
        <v>123</v>
      </c>
      <c r="B8" s="30" t="s">
        <v>234</v>
      </c>
      <c r="C8" s="30" t="s">
        <v>222</v>
      </c>
      <c r="D8" s="29" t="s">
        <v>249</v>
      </c>
      <c r="E8" s="31" t="s">
        <v>19</v>
      </c>
      <c r="F8" s="32" t="s">
        <v>250</v>
      </c>
      <c r="G8" s="33" t="s">
        <v>251</v>
      </c>
      <c r="H8" s="34" t="s">
        <v>28</v>
      </c>
      <c r="I8" s="35" t="s">
        <v>226</v>
      </c>
      <c r="J8" s="36">
        <v>7.56</v>
      </c>
      <c r="K8" s="30" t="s">
        <v>29</v>
      </c>
      <c r="L8" s="36">
        <v>9.83</v>
      </c>
      <c r="M8" s="30" t="s">
        <v>29</v>
      </c>
      <c r="N8" s="36">
        <v>8.5</v>
      </c>
      <c r="O8" s="30" t="s">
        <v>29</v>
      </c>
      <c r="P8" s="36"/>
      <c r="Q8" s="30"/>
      <c r="R8" s="30"/>
      <c r="S8" s="30"/>
      <c r="T8" s="36">
        <f t="shared" si="4"/>
        <v>8.6300000000000008</v>
      </c>
      <c r="U8" s="37"/>
      <c r="V8" s="38">
        <v>2.38</v>
      </c>
      <c r="W8" s="39" t="s">
        <v>484</v>
      </c>
      <c r="X8" s="40" t="s">
        <v>548</v>
      </c>
      <c r="Y8" s="41" t="s">
        <v>544</v>
      </c>
      <c r="Z8" s="9">
        <v>250</v>
      </c>
      <c r="AA8" s="7">
        <v>150</v>
      </c>
      <c r="AB8" s="42">
        <f t="shared" si="5"/>
        <v>952</v>
      </c>
      <c r="AC8" s="43">
        <f t="shared" si="0"/>
        <v>650</v>
      </c>
      <c r="AD8" s="44"/>
      <c r="AE8" s="36"/>
      <c r="AF8" s="36">
        <f t="shared" si="6"/>
        <v>1547</v>
      </c>
      <c r="AG8" s="36">
        <f t="shared" si="1"/>
        <v>2157.5</v>
      </c>
      <c r="AH8" s="37">
        <f t="shared" si="2"/>
        <v>595</v>
      </c>
      <c r="AI8" s="45">
        <f t="shared" si="3"/>
        <v>250</v>
      </c>
      <c r="AJ8" s="8"/>
      <c r="AK8" s="8"/>
      <c r="AL8" s="8">
        <v>35</v>
      </c>
      <c r="AM8" s="8"/>
      <c r="AN8" s="8">
        <v>40</v>
      </c>
      <c r="AO8" s="8">
        <v>50</v>
      </c>
      <c r="AP8" s="8"/>
      <c r="AQ8" s="8"/>
      <c r="AR8" s="8">
        <v>20</v>
      </c>
      <c r="AS8" s="8"/>
      <c r="AT8" s="8"/>
      <c r="AU8" s="8">
        <v>70</v>
      </c>
      <c r="AV8" s="8">
        <v>35</v>
      </c>
      <c r="AW8" s="8"/>
      <c r="AX8" s="8"/>
      <c r="AY8" s="8"/>
      <c r="AZ8" s="8"/>
      <c r="BA8" s="8"/>
      <c r="BB8" s="46" t="s">
        <v>452</v>
      </c>
    </row>
    <row r="9" spans="1:54" ht="57.75" customHeight="1" thickTop="1" thickBot="1" x14ac:dyDescent="0.3">
      <c r="A9" s="29" t="s">
        <v>123</v>
      </c>
      <c r="B9" s="30" t="s">
        <v>234</v>
      </c>
      <c r="C9" s="30" t="s">
        <v>222</v>
      </c>
      <c r="D9" s="29" t="s">
        <v>252</v>
      </c>
      <c r="E9" s="31" t="s">
        <v>21</v>
      </c>
      <c r="F9" s="32" t="s">
        <v>253</v>
      </c>
      <c r="G9" s="33" t="s">
        <v>254</v>
      </c>
      <c r="H9" s="34" t="s">
        <v>85</v>
      </c>
      <c r="I9" s="35" t="s">
        <v>226</v>
      </c>
      <c r="J9" s="36">
        <v>12.52</v>
      </c>
      <c r="K9" s="30" t="s">
        <v>85</v>
      </c>
      <c r="L9" s="36">
        <v>6.5</v>
      </c>
      <c r="M9" s="30" t="s">
        <v>85</v>
      </c>
      <c r="N9" s="36">
        <v>5</v>
      </c>
      <c r="O9" s="30" t="s">
        <v>85</v>
      </c>
      <c r="P9" s="36"/>
      <c r="Q9" s="30"/>
      <c r="R9" s="30"/>
      <c r="S9" s="30"/>
      <c r="T9" s="36">
        <f t="shared" si="4"/>
        <v>8.01</v>
      </c>
      <c r="U9" s="37"/>
      <c r="V9" s="47">
        <v>3.15</v>
      </c>
      <c r="W9" s="48" t="s">
        <v>485</v>
      </c>
      <c r="X9" s="40" t="s">
        <v>549</v>
      </c>
      <c r="Y9" s="41" t="s">
        <v>539</v>
      </c>
      <c r="Z9" s="9">
        <v>400</v>
      </c>
      <c r="AA9" s="7">
        <v>110</v>
      </c>
      <c r="AB9" s="42">
        <f t="shared" si="5"/>
        <v>1606.5</v>
      </c>
      <c r="AC9" s="43">
        <f t="shared" si="0"/>
        <v>900</v>
      </c>
      <c r="AD9" s="44"/>
      <c r="AE9" s="36"/>
      <c r="AF9" s="36">
        <f t="shared" si="6"/>
        <v>2835</v>
      </c>
      <c r="AG9" s="36">
        <f t="shared" si="1"/>
        <v>3123.9</v>
      </c>
      <c r="AH9" s="37">
        <f t="shared" si="2"/>
        <v>1228.5</v>
      </c>
      <c r="AI9" s="45">
        <f t="shared" si="3"/>
        <v>390</v>
      </c>
      <c r="AJ9" s="8"/>
      <c r="AK9" s="8">
        <v>40</v>
      </c>
      <c r="AL9" s="8">
        <v>40</v>
      </c>
      <c r="AM9" s="8">
        <v>200</v>
      </c>
      <c r="AN9" s="8"/>
      <c r="AO9" s="8"/>
      <c r="AP9" s="8"/>
      <c r="AQ9" s="8"/>
      <c r="AR9" s="8">
        <v>20</v>
      </c>
      <c r="AS9" s="8"/>
      <c r="AT9" s="8"/>
      <c r="AU9" s="8">
        <v>30</v>
      </c>
      <c r="AV9" s="8">
        <v>40</v>
      </c>
      <c r="AW9" s="8">
        <v>20</v>
      </c>
      <c r="AX9" s="8"/>
      <c r="AY9" s="8"/>
      <c r="AZ9" s="8"/>
      <c r="BA9" s="8"/>
      <c r="BB9" s="46" t="s">
        <v>452</v>
      </c>
    </row>
    <row r="10" spans="1:54" ht="69" customHeight="1" thickTop="1" thickBot="1" x14ac:dyDescent="0.3">
      <c r="A10" s="29" t="s">
        <v>123</v>
      </c>
      <c r="B10" s="30" t="s">
        <v>234</v>
      </c>
      <c r="C10" s="30" t="s">
        <v>222</v>
      </c>
      <c r="D10" s="29" t="s">
        <v>229</v>
      </c>
      <c r="E10" s="31" t="s">
        <v>22</v>
      </c>
      <c r="F10" s="32" t="s">
        <v>230</v>
      </c>
      <c r="G10" s="33" t="s">
        <v>231</v>
      </c>
      <c r="H10" s="34" t="s">
        <v>85</v>
      </c>
      <c r="I10" s="35" t="s">
        <v>226</v>
      </c>
      <c r="J10" s="36">
        <v>74.48</v>
      </c>
      <c r="K10" s="30" t="s">
        <v>85</v>
      </c>
      <c r="L10" s="36">
        <v>79.900000000000006</v>
      </c>
      <c r="M10" s="30" t="s">
        <v>85</v>
      </c>
      <c r="N10" s="36">
        <v>61.66</v>
      </c>
      <c r="O10" s="30" t="s">
        <v>85</v>
      </c>
      <c r="P10" s="36"/>
      <c r="Q10" s="30"/>
      <c r="R10" s="30"/>
      <c r="S10" s="30"/>
      <c r="T10" s="36">
        <f t="shared" si="4"/>
        <v>72.010000000000005</v>
      </c>
      <c r="U10" s="37"/>
      <c r="V10" s="47">
        <v>35</v>
      </c>
      <c r="W10" s="38" t="s">
        <v>486</v>
      </c>
      <c r="X10" s="40" t="s">
        <v>550</v>
      </c>
      <c r="Y10" s="41" t="s">
        <v>525</v>
      </c>
      <c r="Z10" s="9">
        <v>250</v>
      </c>
      <c r="AA10" s="7">
        <v>0</v>
      </c>
      <c r="AB10" s="42">
        <f t="shared" si="5"/>
        <v>8750</v>
      </c>
      <c r="AC10" s="43">
        <f t="shared" si="0"/>
        <v>490</v>
      </c>
      <c r="AD10" s="44"/>
      <c r="AE10" s="36"/>
      <c r="AF10" s="36">
        <f t="shared" si="6"/>
        <v>17150</v>
      </c>
      <c r="AG10" s="36">
        <f t="shared" si="1"/>
        <v>17282.400000000001</v>
      </c>
      <c r="AH10" s="37">
        <f t="shared" si="2"/>
        <v>8400</v>
      </c>
      <c r="AI10" s="45">
        <f t="shared" si="3"/>
        <v>240</v>
      </c>
      <c r="AJ10" s="8"/>
      <c r="AK10" s="8">
        <v>40</v>
      </c>
      <c r="AL10" s="8"/>
      <c r="AM10" s="8">
        <v>200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46" t="s">
        <v>452</v>
      </c>
    </row>
    <row r="11" spans="1:54" ht="80.25" customHeight="1" thickTop="1" thickBot="1" x14ac:dyDescent="0.3">
      <c r="A11" s="29" t="s">
        <v>123</v>
      </c>
      <c r="B11" s="30" t="s">
        <v>234</v>
      </c>
      <c r="C11" s="30" t="s">
        <v>222</v>
      </c>
      <c r="D11" s="29" t="s">
        <v>255</v>
      </c>
      <c r="E11" s="31" t="s">
        <v>23</v>
      </c>
      <c r="F11" s="32" t="s">
        <v>256</v>
      </c>
      <c r="G11" s="33" t="s">
        <v>257</v>
      </c>
      <c r="H11" s="34" t="s">
        <v>85</v>
      </c>
      <c r="I11" s="35" t="s">
        <v>226</v>
      </c>
      <c r="J11" s="36">
        <v>5.17</v>
      </c>
      <c r="K11" s="30" t="s">
        <v>85</v>
      </c>
      <c r="L11" s="36">
        <v>5</v>
      </c>
      <c r="M11" s="30" t="s">
        <v>85</v>
      </c>
      <c r="N11" s="36">
        <v>6.5</v>
      </c>
      <c r="O11" s="30" t="s">
        <v>85</v>
      </c>
      <c r="P11" s="36"/>
      <c r="Q11" s="30"/>
      <c r="R11" s="30"/>
      <c r="S11" s="30"/>
      <c r="T11" s="36">
        <f t="shared" si="4"/>
        <v>5.56</v>
      </c>
      <c r="U11" s="37"/>
      <c r="V11" s="47">
        <v>2.39</v>
      </c>
      <c r="W11" s="38" t="s">
        <v>487</v>
      </c>
      <c r="X11" s="40" t="s">
        <v>551</v>
      </c>
      <c r="Y11" s="41" t="s">
        <v>542</v>
      </c>
      <c r="Z11" s="9">
        <v>300</v>
      </c>
      <c r="AA11" s="7">
        <v>130</v>
      </c>
      <c r="AB11" s="42">
        <f t="shared" si="5"/>
        <v>1027.7</v>
      </c>
      <c r="AC11" s="43">
        <f t="shared" si="0"/>
        <v>760</v>
      </c>
      <c r="AD11" s="44"/>
      <c r="AE11" s="36"/>
      <c r="AF11" s="36">
        <f t="shared" si="6"/>
        <v>1816.4</v>
      </c>
      <c r="AG11" s="36">
        <f t="shared" si="1"/>
        <v>1834.8</v>
      </c>
      <c r="AH11" s="37">
        <f t="shared" si="2"/>
        <v>788.7</v>
      </c>
      <c r="AI11" s="45">
        <f t="shared" si="3"/>
        <v>330</v>
      </c>
      <c r="AJ11" s="8"/>
      <c r="AK11" s="8">
        <v>20</v>
      </c>
      <c r="AL11" s="8">
        <v>40</v>
      </c>
      <c r="AM11" s="8">
        <v>200</v>
      </c>
      <c r="AN11" s="8">
        <v>30</v>
      </c>
      <c r="AO11" s="8"/>
      <c r="AP11" s="8"/>
      <c r="AQ11" s="8"/>
      <c r="AR11" s="8"/>
      <c r="AS11" s="8"/>
      <c r="AT11" s="8"/>
      <c r="AU11" s="8"/>
      <c r="AV11" s="8">
        <v>40</v>
      </c>
      <c r="AW11" s="8"/>
      <c r="AX11" s="8"/>
      <c r="AY11" s="8"/>
      <c r="AZ11" s="8"/>
      <c r="BA11" s="8"/>
      <c r="BB11" s="46" t="s">
        <v>452</v>
      </c>
    </row>
    <row r="12" spans="1:54" ht="69" customHeight="1" thickTop="1" thickBot="1" x14ac:dyDescent="0.3">
      <c r="A12" s="29" t="s">
        <v>123</v>
      </c>
      <c r="B12" s="30" t="s">
        <v>234</v>
      </c>
      <c r="C12" s="30" t="s">
        <v>222</v>
      </c>
      <c r="D12" s="29" t="s">
        <v>232</v>
      </c>
      <c r="E12" s="31" t="s">
        <v>24</v>
      </c>
      <c r="F12" s="32" t="s">
        <v>233</v>
      </c>
      <c r="G12" s="33" t="s">
        <v>233</v>
      </c>
      <c r="H12" s="34" t="s">
        <v>85</v>
      </c>
      <c r="I12" s="35" t="s">
        <v>226</v>
      </c>
      <c r="J12" s="36">
        <v>99</v>
      </c>
      <c r="K12" s="30" t="s">
        <v>85</v>
      </c>
      <c r="L12" s="36">
        <v>113.9</v>
      </c>
      <c r="M12" s="30" t="s">
        <v>85</v>
      </c>
      <c r="N12" s="36">
        <v>91.9</v>
      </c>
      <c r="O12" s="30" t="s">
        <v>85</v>
      </c>
      <c r="P12" s="36"/>
      <c r="Q12" s="30"/>
      <c r="R12" s="30"/>
      <c r="S12" s="30"/>
      <c r="T12" s="36">
        <f t="shared" si="4"/>
        <v>101.6</v>
      </c>
      <c r="U12" s="37"/>
      <c r="V12" s="47">
        <v>40</v>
      </c>
      <c r="W12" s="38" t="s">
        <v>477</v>
      </c>
      <c r="X12" s="40" t="s">
        <v>552</v>
      </c>
      <c r="Y12" s="41" t="s">
        <v>483</v>
      </c>
      <c r="Z12" s="9">
        <v>300</v>
      </c>
      <c r="AA12" s="7">
        <v>0</v>
      </c>
      <c r="AB12" s="42">
        <f t="shared" si="5"/>
        <v>12000</v>
      </c>
      <c r="AC12" s="43">
        <f t="shared" si="0"/>
        <v>605</v>
      </c>
      <c r="AD12" s="44"/>
      <c r="AE12" s="36"/>
      <c r="AF12" s="36">
        <f t="shared" si="6"/>
        <v>24200</v>
      </c>
      <c r="AG12" s="36">
        <f t="shared" si="1"/>
        <v>30988</v>
      </c>
      <c r="AH12" s="37">
        <f t="shared" si="2"/>
        <v>12200</v>
      </c>
      <c r="AI12" s="45">
        <f t="shared" si="3"/>
        <v>305</v>
      </c>
      <c r="AJ12" s="8"/>
      <c r="AK12" s="8">
        <v>100</v>
      </c>
      <c r="AL12" s="8"/>
      <c r="AM12" s="8">
        <v>200</v>
      </c>
      <c r="AN12" s="8"/>
      <c r="AO12" s="8"/>
      <c r="AP12" s="8"/>
      <c r="AQ12" s="8"/>
      <c r="AR12" s="8"/>
      <c r="AS12" s="8"/>
      <c r="AT12" s="8"/>
      <c r="AU12" s="8">
        <v>5</v>
      </c>
      <c r="AV12" s="8"/>
      <c r="AW12" s="8"/>
      <c r="AX12" s="8"/>
      <c r="AY12" s="8"/>
      <c r="AZ12" s="8"/>
      <c r="BA12" s="8"/>
      <c r="BB12" s="46" t="s">
        <v>452</v>
      </c>
    </row>
    <row r="13" spans="1:54" ht="69" customHeight="1" thickTop="1" thickBot="1" x14ac:dyDescent="0.3">
      <c r="A13" s="29" t="s">
        <v>123</v>
      </c>
      <c r="B13" s="30" t="s">
        <v>234</v>
      </c>
      <c r="C13" s="30" t="s">
        <v>222</v>
      </c>
      <c r="D13" s="29" t="s">
        <v>258</v>
      </c>
      <c r="E13" s="31" t="s">
        <v>25</v>
      </c>
      <c r="F13" s="32" t="s">
        <v>259</v>
      </c>
      <c r="G13" s="33" t="s">
        <v>260</v>
      </c>
      <c r="H13" s="34"/>
      <c r="I13" s="35" t="s">
        <v>226</v>
      </c>
      <c r="J13" s="36">
        <v>15.23</v>
      </c>
      <c r="K13" s="30" t="s">
        <v>70</v>
      </c>
      <c r="L13" s="36">
        <v>15.25</v>
      </c>
      <c r="M13" s="30" t="s">
        <v>70</v>
      </c>
      <c r="N13" s="36">
        <v>18.5</v>
      </c>
      <c r="O13" s="30" t="s">
        <v>70</v>
      </c>
      <c r="P13" s="36"/>
      <c r="Q13" s="30"/>
      <c r="R13" s="30"/>
      <c r="S13" s="30"/>
      <c r="T13" s="36">
        <f t="shared" si="4"/>
        <v>16.329999999999998</v>
      </c>
      <c r="U13" s="37"/>
      <c r="V13" s="47">
        <v>13.06</v>
      </c>
      <c r="W13" s="38" t="s">
        <v>481</v>
      </c>
      <c r="X13" s="40" t="s">
        <v>553</v>
      </c>
      <c r="Y13" s="41" t="s">
        <v>526</v>
      </c>
      <c r="Z13" s="9">
        <v>20</v>
      </c>
      <c r="AA13" s="7">
        <v>5</v>
      </c>
      <c r="AB13" s="42">
        <f t="shared" si="5"/>
        <v>326.5</v>
      </c>
      <c r="AC13" s="43">
        <f t="shared" si="0"/>
        <v>51</v>
      </c>
      <c r="AD13" s="44"/>
      <c r="AE13" s="36"/>
      <c r="AF13" s="36">
        <f t="shared" si="6"/>
        <v>666.06000000000006</v>
      </c>
      <c r="AG13" s="36">
        <f t="shared" si="1"/>
        <v>424.57999999999993</v>
      </c>
      <c r="AH13" s="37">
        <f t="shared" si="2"/>
        <v>339.56</v>
      </c>
      <c r="AI13" s="45">
        <f t="shared" si="3"/>
        <v>26</v>
      </c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>
        <v>5</v>
      </c>
      <c r="AV13" s="8"/>
      <c r="AW13" s="8">
        <v>21</v>
      </c>
      <c r="AX13" s="8"/>
      <c r="AY13" s="8"/>
      <c r="AZ13" s="8"/>
      <c r="BA13" s="8"/>
      <c r="BB13" s="46" t="s">
        <v>452</v>
      </c>
    </row>
    <row r="14" spans="1:54" ht="69" customHeight="1" thickTop="1" thickBot="1" x14ac:dyDescent="0.3">
      <c r="A14" s="29" t="s">
        <v>123</v>
      </c>
      <c r="B14" s="30" t="s">
        <v>234</v>
      </c>
      <c r="C14" s="30" t="s">
        <v>222</v>
      </c>
      <c r="D14" s="97">
        <v>3042000601162</v>
      </c>
      <c r="E14" s="31" t="s">
        <v>31</v>
      </c>
      <c r="F14" s="32" t="s">
        <v>52</v>
      </c>
      <c r="G14" s="33" t="s">
        <v>53</v>
      </c>
      <c r="H14" s="34" t="s">
        <v>28</v>
      </c>
      <c r="I14" s="35" t="s">
        <v>226</v>
      </c>
      <c r="J14" s="36">
        <v>143.34</v>
      </c>
      <c r="K14" s="30" t="s">
        <v>29</v>
      </c>
      <c r="L14" s="36">
        <v>182.4</v>
      </c>
      <c r="M14" s="30" t="s">
        <v>29</v>
      </c>
      <c r="N14" s="36">
        <v>184.38</v>
      </c>
      <c r="O14" s="30" t="s">
        <v>29</v>
      </c>
      <c r="P14" s="36"/>
      <c r="Q14" s="30"/>
      <c r="R14" s="30"/>
      <c r="S14" s="30"/>
      <c r="T14" s="36">
        <f t="shared" si="4"/>
        <v>170.04</v>
      </c>
      <c r="U14" s="37"/>
      <c r="V14" s="47">
        <v>170.04</v>
      </c>
      <c r="W14" s="38" t="s">
        <v>497</v>
      </c>
      <c r="X14" s="49" t="s">
        <v>554</v>
      </c>
      <c r="Y14" s="41" t="s">
        <v>524</v>
      </c>
      <c r="Z14" s="9">
        <v>2</v>
      </c>
      <c r="AA14" s="7">
        <v>0</v>
      </c>
      <c r="AB14" s="42">
        <f t="shared" si="5"/>
        <v>340.08</v>
      </c>
      <c r="AC14" s="43">
        <f t="shared" si="0"/>
        <v>4</v>
      </c>
      <c r="AD14" s="44"/>
      <c r="AE14" s="36"/>
      <c r="AF14" s="36">
        <f t="shared" si="6"/>
        <v>680.16</v>
      </c>
      <c r="AG14" s="36">
        <f t="shared" si="1"/>
        <v>340.08</v>
      </c>
      <c r="AH14" s="37">
        <f t="shared" si="2"/>
        <v>340.08</v>
      </c>
      <c r="AI14" s="45">
        <f t="shared" si="3"/>
        <v>2</v>
      </c>
      <c r="AJ14" s="8"/>
      <c r="AK14" s="8"/>
      <c r="AL14" s="8"/>
      <c r="AM14" s="8"/>
      <c r="AN14" s="8"/>
      <c r="AO14" s="8">
        <v>2</v>
      </c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46" t="s">
        <v>452</v>
      </c>
    </row>
    <row r="15" spans="1:54" ht="69" customHeight="1" thickTop="1" thickBot="1" x14ac:dyDescent="0.3">
      <c r="A15" s="50" t="s">
        <v>123</v>
      </c>
      <c r="B15" s="51" t="s">
        <v>234</v>
      </c>
      <c r="C15" s="51" t="s">
        <v>222</v>
      </c>
      <c r="D15" s="50" t="s">
        <v>261</v>
      </c>
      <c r="E15" s="52" t="s">
        <v>35</v>
      </c>
      <c r="F15" s="53" t="s">
        <v>262</v>
      </c>
      <c r="G15" s="54" t="s">
        <v>555</v>
      </c>
      <c r="H15" s="51"/>
      <c r="I15" s="55" t="s">
        <v>226</v>
      </c>
      <c r="J15" s="56">
        <v>31.84</v>
      </c>
      <c r="K15" s="51" t="s">
        <v>69</v>
      </c>
      <c r="L15" s="56">
        <v>25.67</v>
      </c>
      <c r="M15" s="51" t="s">
        <v>69</v>
      </c>
      <c r="N15" s="56">
        <v>20.99</v>
      </c>
      <c r="O15" s="51" t="s">
        <v>69</v>
      </c>
      <c r="P15" s="56"/>
      <c r="Q15" s="51"/>
      <c r="R15" s="51"/>
      <c r="S15" s="51"/>
      <c r="T15" s="56">
        <f t="shared" si="4"/>
        <v>26.17</v>
      </c>
      <c r="U15" s="57">
        <f>T15*AI15</f>
        <v>2459.98</v>
      </c>
      <c r="V15" s="58" t="s">
        <v>478</v>
      </c>
      <c r="W15" s="59"/>
      <c r="X15" s="60"/>
      <c r="Y15" s="61"/>
      <c r="Z15" s="10">
        <v>90</v>
      </c>
      <c r="AA15" s="11">
        <v>0</v>
      </c>
      <c r="AB15" s="62"/>
      <c r="AC15" s="63">
        <f t="shared" si="0"/>
        <v>184</v>
      </c>
      <c r="AD15" s="64"/>
      <c r="AE15" s="56"/>
      <c r="AF15" s="56"/>
      <c r="AG15" s="56">
        <f t="shared" si="1"/>
        <v>2459.98</v>
      </c>
      <c r="AH15" s="57"/>
      <c r="AI15" s="65">
        <f t="shared" si="3"/>
        <v>94</v>
      </c>
      <c r="AJ15" s="12"/>
      <c r="AK15" s="12">
        <v>20</v>
      </c>
      <c r="AL15" s="12"/>
      <c r="AM15" s="12"/>
      <c r="AN15" s="12"/>
      <c r="AO15" s="12"/>
      <c r="AP15" s="12"/>
      <c r="AQ15" s="12"/>
      <c r="AR15" s="12"/>
      <c r="AS15" s="12">
        <v>50</v>
      </c>
      <c r="AT15" s="12">
        <v>20</v>
      </c>
      <c r="AU15" s="12"/>
      <c r="AV15" s="12"/>
      <c r="AW15" s="12"/>
      <c r="AX15" s="13">
        <v>4</v>
      </c>
      <c r="AY15" s="12"/>
      <c r="AZ15" s="13"/>
      <c r="BA15" s="13"/>
      <c r="BB15" s="66" t="s">
        <v>452</v>
      </c>
    </row>
    <row r="16" spans="1:54" ht="46.5" thickTop="1" thickBot="1" x14ac:dyDescent="0.3">
      <c r="A16" s="29" t="s">
        <v>123</v>
      </c>
      <c r="B16" s="30" t="s">
        <v>234</v>
      </c>
      <c r="C16" s="30" t="s">
        <v>222</v>
      </c>
      <c r="D16" s="29" t="s">
        <v>263</v>
      </c>
      <c r="E16" s="31" t="s">
        <v>39</v>
      </c>
      <c r="F16" s="32" t="s">
        <v>264</v>
      </c>
      <c r="G16" s="33" t="s">
        <v>556</v>
      </c>
      <c r="H16" s="34"/>
      <c r="I16" s="35" t="s">
        <v>226</v>
      </c>
      <c r="J16" s="36">
        <v>138.57</v>
      </c>
      <c r="K16" s="30" t="s">
        <v>16</v>
      </c>
      <c r="L16" s="36">
        <v>169</v>
      </c>
      <c r="M16" s="30" t="s">
        <v>16</v>
      </c>
      <c r="N16" s="36">
        <v>134.74</v>
      </c>
      <c r="O16" s="30" t="s">
        <v>16</v>
      </c>
      <c r="P16" s="36"/>
      <c r="Q16" s="30"/>
      <c r="R16" s="30"/>
      <c r="S16" s="30"/>
      <c r="T16" s="36">
        <f t="shared" si="4"/>
        <v>147.44</v>
      </c>
      <c r="U16" s="37"/>
      <c r="V16" s="47">
        <v>68</v>
      </c>
      <c r="W16" s="38" t="s">
        <v>498</v>
      </c>
      <c r="X16" s="40" t="s">
        <v>557</v>
      </c>
      <c r="Y16" s="41" t="s">
        <v>534</v>
      </c>
      <c r="Z16" s="9">
        <v>200</v>
      </c>
      <c r="AA16" s="7">
        <v>0</v>
      </c>
      <c r="AB16" s="42">
        <f t="shared" si="5"/>
        <v>13600</v>
      </c>
      <c r="AC16" s="43">
        <f t="shared" si="0"/>
        <v>444</v>
      </c>
      <c r="AD16" s="44"/>
      <c r="AE16" s="36"/>
      <c r="AF16" s="36">
        <f t="shared" si="6"/>
        <v>30192</v>
      </c>
      <c r="AG16" s="36">
        <f t="shared" si="1"/>
        <v>35975.360000000001</v>
      </c>
      <c r="AH16" s="37">
        <f>V16*AI16</f>
        <v>16592</v>
      </c>
      <c r="AI16" s="45">
        <f t="shared" si="3"/>
        <v>244</v>
      </c>
      <c r="AJ16" s="8"/>
      <c r="AK16" s="8">
        <v>20</v>
      </c>
      <c r="AL16" s="8"/>
      <c r="AM16" s="8"/>
      <c r="AN16" s="8">
        <v>20</v>
      </c>
      <c r="AO16" s="8"/>
      <c r="AP16" s="8"/>
      <c r="AQ16" s="8"/>
      <c r="AR16" s="8"/>
      <c r="AS16" s="8">
        <v>50</v>
      </c>
      <c r="AT16" s="8">
        <v>40</v>
      </c>
      <c r="AU16" s="8">
        <v>10</v>
      </c>
      <c r="AV16" s="8"/>
      <c r="AW16" s="8">
        <v>8</v>
      </c>
      <c r="AX16" s="8">
        <v>20</v>
      </c>
      <c r="AY16" s="8"/>
      <c r="AZ16" s="8">
        <v>68</v>
      </c>
      <c r="BA16" s="8">
        <v>8</v>
      </c>
      <c r="BB16" s="46" t="s">
        <v>452</v>
      </c>
    </row>
    <row r="17" spans="1:54" ht="24" thickTop="1" thickBot="1" x14ac:dyDescent="0.3">
      <c r="A17" s="50" t="s">
        <v>123</v>
      </c>
      <c r="B17" s="51" t="s">
        <v>234</v>
      </c>
      <c r="C17" s="51" t="s">
        <v>222</v>
      </c>
      <c r="D17" s="50" t="s">
        <v>265</v>
      </c>
      <c r="E17" s="52" t="s">
        <v>43</v>
      </c>
      <c r="F17" s="53" t="s">
        <v>266</v>
      </c>
      <c r="G17" s="54" t="s">
        <v>267</v>
      </c>
      <c r="H17" s="51" t="s">
        <v>17</v>
      </c>
      <c r="I17" s="55" t="s">
        <v>226</v>
      </c>
      <c r="J17" s="56">
        <v>15.25</v>
      </c>
      <c r="K17" s="51" t="s">
        <v>17</v>
      </c>
      <c r="L17" s="56">
        <v>13.53</v>
      </c>
      <c r="M17" s="51" t="s">
        <v>17</v>
      </c>
      <c r="N17" s="56">
        <v>12</v>
      </c>
      <c r="O17" s="51" t="s">
        <v>17</v>
      </c>
      <c r="P17" s="56"/>
      <c r="Q17" s="51"/>
      <c r="R17" s="51"/>
      <c r="S17" s="51"/>
      <c r="T17" s="56">
        <f t="shared" si="4"/>
        <v>13.59</v>
      </c>
      <c r="U17" s="57">
        <f t="shared" ref="U17:U36" si="7">T17*AI17</f>
        <v>407.7</v>
      </c>
      <c r="V17" s="58" t="s">
        <v>478</v>
      </c>
      <c r="W17" s="59"/>
      <c r="X17" s="60"/>
      <c r="Y17" s="61"/>
      <c r="Z17" s="10">
        <v>30</v>
      </c>
      <c r="AA17" s="11">
        <v>0</v>
      </c>
      <c r="AB17" s="62"/>
      <c r="AC17" s="63">
        <f t="shared" si="0"/>
        <v>60</v>
      </c>
      <c r="AD17" s="64"/>
      <c r="AE17" s="56"/>
      <c r="AF17" s="56"/>
      <c r="AG17" s="56">
        <f t="shared" si="1"/>
        <v>407.7</v>
      </c>
      <c r="AH17" s="57"/>
      <c r="AI17" s="65">
        <f t="shared" si="3"/>
        <v>30</v>
      </c>
      <c r="AJ17" s="12"/>
      <c r="AK17" s="12">
        <v>20</v>
      </c>
      <c r="AL17" s="12">
        <v>5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>
        <v>5</v>
      </c>
      <c r="AW17" s="12"/>
      <c r="AX17" s="12"/>
      <c r="AY17" s="12"/>
      <c r="AZ17" s="12"/>
      <c r="BA17" s="12"/>
      <c r="BB17" s="66" t="s">
        <v>452</v>
      </c>
    </row>
    <row r="18" spans="1:54" ht="24" thickTop="1" thickBot="1" x14ac:dyDescent="0.3">
      <c r="A18" s="29" t="s">
        <v>123</v>
      </c>
      <c r="B18" s="30" t="s">
        <v>234</v>
      </c>
      <c r="C18" s="30" t="s">
        <v>222</v>
      </c>
      <c r="D18" s="29" t="s">
        <v>268</v>
      </c>
      <c r="E18" s="31" t="s">
        <v>45</v>
      </c>
      <c r="F18" s="32" t="s">
        <v>269</v>
      </c>
      <c r="G18" s="33" t="s">
        <v>270</v>
      </c>
      <c r="H18" s="34" t="s">
        <v>70</v>
      </c>
      <c r="I18" s="35" t="s">
        <v>226</v>
      </c>
      <c r="J18" s="36">
        <v>7.99</v>
      </c>
      <c r="K18" s="30" t="s">
        <v>70</v>
      </c>
      <c r="L18" s="36">
        <v>8</v>
      </c>
      <c r="M18" s="30" t="s">
        <v>70</v>
      </c>
      <c r="N18" s="36">
        <v>8.01</v>
      </c>
      <c r="O18" s="30" t="s">
        <v>70</v>
      </c>
      <c r="P18" s="36"/>
      <c r="Q18" s="30"/>
      <c r="R18" s="30"/>
      <c r="S18" s="30"/>
      <c r="T18" s="36">
        <f t="shared" si="4"/>
        <v>8</v>
      </c>
      <c r="U18" s="37"/>
      <c r="V18" s="47">
        <v>4.1500000000000004</v>
      </c>
      <c r="W18" s="38" t="s">
        <v>499</v>
      </c>
      <c r="X18" s="40" t="s">
        <v>558</v>
      </c>
      <c r="Y18" s="41" t="s">
        <v>547</v>
      </c>
      <c r="Z18" s="9">
        <v>200</v>
      </c>
      <c r="AA18" s="7">
        <v>80</v>
      </c>
      <c r="AB18" s="42">
        <f t="shared" si="5"/>
        <v>1162</v>
      </c>
      <c r="AC18" s="43">
        <f t="shared" si="0"/>
        <v>502</v>
      </c>
      <c r="AD18" s="44"/>
      <c r="AE18" s="36"/>
      <c r="AF18" s="36">
        <f t="shared" si="6"/>
        <v>2083.3000000000002</v>
      </c>
      <c r="AG18" s="36">
        <f t="shared" si="1"/>
        <v>1776</v>
      </c>
      <c r="AH18" s="37">
        <f>V18*AI18</f>
        <v>921.30000000000007</v>
      </c>
      <c r="AI18" s="45">
        <f t="shared" si="3"/>
        <v>222</v>
      </c>
      <c r="AJ18" s="8">
        <v>70</v>
      </c>
      <c r="AK18" s="8">
        <v>50</v>
      </c>
      <c r="AL18" s="8">
        <v>40</v>
      </c>
      <c r="AM18" s="8"/>
      <c r="AN18" s="8">
        <v>50</v>
      </c>
      <c r="AO18" s="8"/>
      <c r="AP18" s="8"/>
      <c r="AQ18" s="8"/>
      <c r="AR18" s="8"/>
      <c r="AS18" s="8"/>
      <c r="AT18" s="8"/>
      <c r="AU18" s="8"/>
      <c r="AV18" s="8"/>
      <c r="AW18" s="8">
        <v>12</v>
      </c>
      <c r="AX18" s="8"/>
      <c r="AY18" s="8"/>
      <c r="AZ18" s="8"/>
      <c r="BA18" s="8"/>
      <c r="BB18" s="46" t="s">
        <v>452</v>
      </c>
    </row>
    <row r="19" spans="1:54" ht="24" thickTop="1" thickBot="1" x14ac:dyDescent="0.3">
      <c r="A19" s="29" t="s">
        <v>123</v>
      </c>
      <c r="B19" s="30" t="s">
        <v>234</v>
      </c>
      <c r="C19" s="30" t="s">
        <v>222</v>
      </c>
      <c r="D19" s="29" t="s">
        <v>271</v>
      </c>
      <c r="E19" s="31" t="s">
        <v>49</v>
      </c>
      <c r="F19" s="32" t="s">
        <v>272</v>
      </c>
      <c r="G19" s="33" t="s">
        <v>273</v>
      </c>
      <c r="H19" s="34" t="s">
        <v>20</v>
      </c>
      <c r="I19" s="35" t="s">
        <v>226</v>
      </c>
      <c r="J19" s="36">
        <v>16.97</v>
      </c>
      <c r="K19" s="30" t="s">
        <v>20</v>
      </c>
      <c r="L19" s="36">
        <v>20</v>
      </c>
      <c r="M19" s="30" t="s">
        <v>20</v>
      </c>
      <c r="N19" s="36">
        <v>12.9</v>
      </c>
      <c r="O19" s="30" t="s">
        <v>20</v>
      </c>
      <c r="P19" s="36"/>
      <c r="Q19" s="30"/>
      <c r="R19" s="30"/>
      <c r="S19" s="30"/>
      <c r="T19" s="36">
        <f t="shared" si="4"/>
        <v>16.62</v>
      </c>
      <c r="U19" s="37"/>
      <c r="V19" s="47">
        <v>12</v>
      </c>
      <c r="W19" s="38" t="s">
        <v>500</v>
      </c>
      <c r="X19" s="40" t="s">
        <v>559</v>
      </c>
      <c r="Y19" s="41" t="s">
        <v>536</v>
      </c>
      <c r="Z19" s="9">
        <v>70</v>
      </c>
      <c r="AA19" s="7">
        <v>0</v>
      </c>
      <c r="AB19" s="42">
        <f t="shared" si="5"/>
        <v>840</v>
      </c>
      <c r="AC19" s="43">
        <f t="shared" si="0"/>
        <v>148</v>
      </c>
      <c r="AD19" s="44"/>
      <c r="AE19" s="36"/>
      <c r="AF19" s="36">
        <f t="shared" si="6"/>
        <v>1776</v>
      </c>
      <c r="AG19" s="36">
        <f t="shared" si="1"/>
        <v>1296.3600000000001</v>
      </c>
      <c r="AH19" s="37">
        <f>V19*AI19</f>
        <v>936</v>
      </c>
      <c r="AI19" s="45">
        <f t="shared" si="3"/>
        <v>78</v>
      </c>
      <c r="AJ19" s="8"/>
      <c r="AK19" s="8"/>
      <c r="AL19" s="8">
        <v>10</v>
      </c>
      <c r="AM19" s="8"/>
      <c r="AN19" s="8">
        <v>30</v>
      </c>
      <c r="AO19" s="8"/>
      <c r="AP19" s="8"/>
      <c r="AQ19" s="8">
        <v>30</v>
      </c>
      <c r="AR19" s="8"/>
      <c r="AS19" s="8"/>
      <c r="AT19" s="8"/>
      <c r="AU19" s="8">
        <v>8</v>
      </c>
      <c r="AV19" s="8"/>
      <c r="AW19" s="8"/>
      <c r="AX19" s="8"/>
      <c r="AY19" s="8"/>
      <c r="AZ19" s="8"/>
      <c r="BA19" s="8"/>
      <c r="BB19" s="46" t="s">
        <v>452</v>
      </c>
    </row>
    <row r="20" spans="1:54" ht="35.25" thickTop="1" thickBot="1" x14ac:dyDescent="0.3">
      <c r="A20" s="29" t="s">
        <v>123</v>
      </c>
      <c r="B20" s="30" t="s">
        <v>234</v>
      </c>
      <c r="C20" s="30" t="s">
        <v>222</v>
      </c>
      <c r="D20" s="29" t="s">
        <v>274</v>
      </c>
      <c r="E20" s="31" t="s">
        <v>51</v>
      </c>
      <c r="F20" s="32" t="s">
        <v>275</v>
      </c>
      <c r="G20" s="33" t="s">
        <v>276</v>
      </c>
      <c r="H20" s="34" t="s">
        <v>206</v>
      </c>
      <c r="I20" s="35" t="s">
        <v>226</v>
      </c>
      <c r="J20" s="36">
        <v>15.9</v>
      </c>
      <c r="K20" s="30" t="s">
        <v>277</v>
      </c>
      <c r="L20" s="36">
        <v>11</v>
      </c>
      <c r="M20" s="30" t="s">
        <v>277</v>
      </c>
      <c r="N20" s="36">
        <v>9.42</v>
      </c>
      <c r="O20" s="30" t="s">
        <v>277</v>
      </c>
      <c r="P20" s="36"/>
      <c r="Q20" s="30"/>
      <c r="R20" s="30"/>
      <c r="S20" s="30"/>
      <c r="T20" s="36">
        <f t="shared" si="4"/>
        <v>12.11</v>
      </c>
      <c r="U20" s="37"/>
      <c r="V20" s="47">
        <v>5.17</v>
      </c>
      <c r="W20" s="38" t="s">
        <v>487</v>
      </c>
      <c r="X20" s="40" t="s">
        <v>551</v>
      </c>
      <c r="Y20" s="41" t="s">
        <v>542</v>
      </c>
      <c r="Z20" s="9">
        <v>20</v>
      </c>
      <c r="AA20" s="7">
        <v>0</v>
      </c>
      <c r="AB20" s="42">
        <f t="shared" si="5"/>
        <v>103.4</v>
      </c>
      <c r="AC20" s="43">
        <f t="shared" si="0"/>
        <v>40</v>
      </c>
      <c r="AD20" s="44"/>
      <c r="AE20" s="36"/>
      <c r="AF20" s="36">
        <f t="shared" si="6"/>
        <v>206.8</v>
      </c>
      <c r="AG20" s="36">
        <f t="shared" si="1"/>
        <v>242.2</v>
      </c>
      <c r="AH20" s="37">
        <f>V20*AI20</f>
        <v>103.4</v>
      </c>
      <c r="AI20" s="45">
        <f t="shared" si="3"/>
        <v>20</v>
      </c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>
        <v>20</v>
      </c>
      <c r="AV20" s="8"/>
      <c r="AW20" s="8"/>
      <c r="AX20" s="8"/>
      <c r="AY20" s="8"/>
      <c r="AZ20" s="8"/>
      <c r="BA20" s="8"/>
      <c r="BB20" s="46" t="s">
        <v>452</v>
      </c>
    </row>
    <row r="21" spans="1:54" ht="24" thickTop="1" thickBot="1" x14ac:dyDescent="0.3">
      <c r="A21" s="50" t="s">
        <v>123</v>
      </c>
      <c r="B21" s="51" t="s">
        <v>234</v>
      </c>
      <c r="C21" s="51" t="s">
        <v>222</v>
      </c>
      <c r="D21" s="50" t="s">
        <v>278</v>
      </c>
      <c r="E21" s="52" t="s">
        <v>55</v>
      </c>
      <c r="F21" s="53" t="s">
        <v>279</v>
      </c>
      <c r="G21" s="54" t="s">
        <v>279</v>
      </c>
      <c r="H21" s="51" t="s">
        <v>85</v>
      </c>
      <c r="I21" s="55" t="s">
        <v>226</v>
      </c>
      <c r="J21" s="56">
        <v>9.99</v>
      </c>
      <c r="K21" s="51" t="s">
        <v>85</v>
      </c>
      <c r="L21" s="56">
        <v>11</v>
      </c>
      <c r="M21" s="51" t="s">
        <v>85</v>
      </c>
      <c r="N21" s="56">
        <v>11</v>
      </c>
      <c r="O21" s="51" t="s">
        <v>85</v>
      </c>
      <c r="P21" s="56"/>
      <c r="Q21" s="51"/>
      <c r="R21" s="51"/>
      <c r="S21" s="51"/>
      <c r="T21" s="56">
        <f t="shared" si="4"/>
        <v>10.66</v>
      </c>
      <c r="U21" s="57">
        <f t="shared" si="7"/>
        <v>1599</v>
      </c>
      <c r="V21" s="58" t="s">
        <v>478</v>
      </c>
      <c r="W21" s="59"/>
      <c r="X21" s="60"/>
      <c r="Y21" s="61"/>
      <c r="Z21" s="10">
        <v>150</v>
      </c>
      <c r="AA21" s="11">
        <v>0</v>
      </c>
      <c r="AB21" s="62"/>
      <c r="AC21" s="63">
        <f t="shared" si="0"/>
        <v>300</v>
      </c>
      <c r="AD21" s="64"/>
      <c r="AE21" s="56"/>
      <c r="AF21" s="56"/>
      <c r="AG21" s="56">
        <f t="shared" si="1"/>
        <v>1599</v>
      </c>
      <c r="AH21" s="57"/>
      <c r="AI21" s="65">
        <f t="shared" si="3"/>
        <v>150</v>
      </c>
      <c r="AJ21" s="12"/>
      <c r="AK21" s="12"/>
      <c r="AL21" s="12">
        <v>10</v>
      </c>
      <c r="AM21" s="12">
        <v>100</v>
      </c>
      <c r="AN21" s="12"/>
      <c r="AO21" s="12"/>
      <c r="AP21" s="12"/>
      <c r="AQ21" s="12"/>
      <c r="AR21" s="12"/>
      <c r="AS21" s="12"/>
      <c r="AT21" s="12">
        <v>30</v>
      </c>
      <c r="AU21" s="12"/>
      <c r="AV21" s="12">
        <v>10</v>
      </c>
      <c r="AW21" s="12"/>
      <c r="AX21" s="12"/>
      <c r="AY21" s="12"/>
      <c r="AZ21" s="12"/>
      <c r="BA21" s="12"/>
      <c r="BB21" s="66" t="s">
        <v>452</v>
      </c>
    </row>
    <row r="22" spans="1:54" ht="24.75" thickTop="1" thickBot="1" x14ac:dyDescent="0.3">
      <c r="A22" s="29" t="s">
        <v>123</v>
      </c>
      <c r="B22" s="30" t="s">
        <v>234</v>
      </c>
      <c r="C22" s="30" t="s">
        <v>222</v>
      </c>
      <c r="D22" s="29" t="s">
        <v>235</v>
      </c>
      <c r="E22" s="31" t="s">
        <v>58</v>
      </c>
      <c r="F22" s="67" t="s">
        <v>236</v>
      </c>
      <c r="G22" s="67" t="s">
        <v>237</v>
      </c>
      <c r="H22" s="67" t="s">
        <v>85</v>
      </c>
      <c r="I22" s="35" t="s">
        <v>226</v>
      </c>
      <c r="J22" s="36">
        <v>7.99</v>
      </c>
      <c r="K22" s="30" t="s">
        <v>85</v>
      </c>
      <c r="L22" s="36">
        <v>9.9</v>
      </c>
      <c r="M22" s="30" t="s">
        <v>85</v>
      </c>
      <c r="N22" s="36">
        <v>9.9</v>
      </c>
      <c r="O22" s="30" t="s">
        <v>85</v>
      </c>
      <c r="P22" s="36"/>
      <c r="Q22" s="30"/>
      <c r="R22" s="30"/>
      <c r="S22" s="30"/>
      <c r="T22" s="36">
        <f t="shared" si="4"/>
        <v>9.26</v>
      </c>
      <c r="U22" s="37"/>
      <c r="V22" s="47">
        <v>5.79</v>
      </c>
      <c r="W22" s="38" t="s">
        <v>487</v>
      </c>
      <c r="X22" s="40" t="s">
        <v>551</v>
      </c>
      <c r="Y22" s="41" t="s">
        <v>542</v>
      </c>
      <c r="Z22" s="9">
        <v>100</v>
      </c>
      <c r="AA22" s="7">
        <v>0</v>
      </c>
      <c r="AB22" s="42">
        <f t="shared" si="5"/>
        <v>579</v>
      </c>
      <c r="AC22" s="43">
        <f t="shared" si="0"/>
        <v>220</v>
      </c>
      <c r="AD22" s="44"/>
      <c r="AE22" s="36"/>
      <c r="AF22" s="36">
        <f t="shared" si="6"/>
        <v>1273.8</v>
      </c>
      <c r="AG22" s="36">
        <f t="shared" si="1"/>
        <v>1111.2</v>
      </c>
      <c r="AH22" s="37">
        <f>V22*AI22</f>
        <v>694.8</v>
      </c>
      <c r="AI22" s="45">
        <f t="shared" si="3"/>
        <v>120</v>
      </c>
      <c r="AJ22" s="8"/>
      <c r="AK22" s="8">
        <v>20</v>
      </c>
      <c r="AL22" s="8"/>
      <c r="AM22" s="8">
        <v>100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46" t="s">
        <v>452</v>
      </c>
    </row>
    <row r="23" spans="1:54" ht="24" thickTop="1" thickBot="1" x14ac:dyDescent="0.3">
      <c r="A23" s="50" t="s">
        <v>123</v>
      </c>
      <c r="B23" s="51" t="s">
        <v>234</v>
      </c>
      <c r="C23" s="51" t="s">
        <v>222</v>
      </c>
      <c r="D23" s="50" t="s">
        <v>280</v>
      </c>
      <c r="E23" s="52" t="s">
        <v>62</v>
      </c>
      <c r="F23" s="53" t="s">
        <v>281</v>
      </c>
      <c r="G23" s="54" t="s">
        <v>282</v>
      </c>
      <c r="H23" s="51" t="s">
        <v>70</v>
      </c>
      <c r="I23" s="55" t="s">
        <v>226</v>
      </c>
      <c r="J23" s="56">
        <v>55</v>
      </c>
      <c r="K23" s="51" t="s">
        <v>70</v>
      </c>
      <c r="L23" s="56">
        <v>61.75</v>
      </c>
      <c r="M23" s="51" t="s">
        <v>70</v>
      </c>
      <c r="N23" s="56">
        <v>65</v>
      </c>
      <c r="O23" s="51" t="s">
        <v>70</v>
      </c>
      <c r="P23" s="56"/>
      <c r="Q23" s="51"/>
      <c r="R23" s="51"/>
      <c r="S23" s="51"/>
      <c r="T23" s="56">
        <f t="shared" si="4"/>
        <v>60.58</v>
      </c>
      <c r="U23" s="57">
        <f t="shared" si="7"/>
        <v>424.06</v>
      </c>
      <c r="V23" s="58" t="s">
        <v>478</v>
      </c>
      <c r="W23" s="59"/>
      <c r="X23" s="60"/>
      <c r="Y23" s="61"/>
      <c r="Z23" s="10">
        <v>5</v>
      </c>
      <c r="AA23" s="11">
        <v>3</v>
      </c>
      <c r="AB23" s="62"/>
      <c r="AC23" s="63">
        <f t="shared" si="0"/>
        <v>15</v>
      </c>
      <c r="AD23" s="64"/>
      <c r="AE23" s="56"/>
      <c r="AF23" s="56"/>
      <c r="AG23" s="56">
        <f t="shared" si="1"/>
        <v>424.06</v>
      </c>
      <c r="AH23" s="57"/>
      <c r="AI23" s="65">
        <f t="shared" si="3"/>
        <v>7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>
        <v>2</v>
      </c>
      <c r="AV23" s="12"/>
      <c r="AW23" s="12">
        <v>5</v>
      </c>
      <c r="AX23" s="12"/>
      <c r="AY23" s="12"/>
      <c r="AZ23" s="12"/>
      <c r="BA23" s="12"/>
      <c r="BB23" s="66" t="s">
        <v>452</v>
      </c>
    </row>
    <row r="24" spans="1:54" ht="24" thickTop="1" thickBot="1" x14ac:dyDescent="0.3">
      <c r="A24" s="50" t="s">
        <v>123</v>
      </c>
      <c r="B24" s="51" t="s">
        <v>234</v>
      </c>
      <c r="C24" s="51" t="s">
        <v>222</v>
      </c>
      <c r="D24" s="50" t="s">
        <v>283</v>
      </c>
      <c r="E24" s="52" t="s">
        <v>66</v>
      </c>
      <c r="F24" s="53" t="s">
        <v>284</v>
      </c>
      <c r="G24" s="54" t="s">
        <v>285</v>
      </c>
      <c r="H24" s="51" t="s">
        <v>70</v>
      </c>
      <c r="I24" s="55" t="s">
        <v>226</v>
      </c>
      <c r="J24" s="56">
        <v>17.84</v>
      </c>
      <c r="K24" s="51" t="s">
        <v>70</v>
      </c>
      <c r="L24" s="56">
        <v>17.84</v>
      </c>
      <c r="M24" s="51" t="s">
        <v>70</v>
      </c>
      <c r="N24" s="56">
        <v>17.899999999999999</v>
      </c>
      <c r="O24" s="51" t="s">
        <v>70</v>
      </c>
      <c r="P24" s="56"/>
      <c r="Q24" s="51"/>
      <c r="R24" s="51"/>
      <c r="S24" s="51"/>
      <c r="T24" s="56">
        <f t="shared" si="4"/>
        <v>17.86</v>
      </c>
      <c r="U24" s="57">
        <f t="shared" si="7"/>
        <v>71.44</v>
      </c>
      <c r="V24" s="58" t="s">
        <v>478</v>
      </c>
      <c r="W24" s="59"/>
      <c r="X24" s="60"/>
      <c r="Y24" s="61"/>
      <c r="Z24" s="10">
        <v>5</v>
      </c>
      <c r="AA24" s="11">
        <v>0</v>
      </c>
      <c r="AB24" s="62"/>
      <c r="AC24" s="63">
        <f t="shared" si="0"/>
        <v>9</v>
      </c>
      <c r="AD24" s="64"/>
      <c r="AE24" s="56"/>
      <c r="AF24" s="56"/>
      <c r="AG24" s="56">
        <f t="shared" si="1"/>
        <v>71.44</v>
      </c>
      <c r="AH24" s="57"/>
      <c r="AI24" s="65">
        <f t="shared" si="3"/>
        <v>4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>
        <v>4</v>
      </c>
      <c r="AX24" s="12"/>
      <c r="AY24" s="12"/>
      <c r="AZ24" s="12"/>
      <c r="BA24" s="12"/>
      <c r="BB24" s="66" t="s">
        <v>452</v>
      </c>
    </row>
    <row r="25" spans="1:54" ht="24" thickTop="1" thickBot="1" x14ac:dyDescent="0.3">
      <c r="A25" s="29" t="s">
        <v>123</v>
      </c>
      <c r="B25" s="30" t="s">
        <v>234</v>
      </c>
      <c r="C25" s="30" t="s">
        <v>222</v>
      </c>
      <c r="D25" s="29" t="s">
        <v>286</v>
      </c>
      <c r="E25" s="31" t="s">
        <v>72</v>
      </c>
      <c r="F25" s="32" t="s">
        <v>287</v>
      </c>
      <c r="G25" s="33" t="s">
        <v>288</v>
      </c>
      <c r="H25" s="34" t="s">
        <v>28</v>
      </c>
      <c r="I25" s="35" t="s">
        <v>226</v>
      </c>
      <c r="J25" s="36">
        <v>18.899999999999999</v>
      </c>
      <c r="K25" s="30" t="s">
        <v>29</v>
      </c>
      <c r="L25" s="36">
        <v>16.46</v>
      </c>
      <c r="M25" s="30" t="s">
        <v>29</v>
      </c>
      <c r="N25" s="36">
        <v>15.65</v>
      </c>
      <c r="O25" s="30" t="s">
        <v>29</v>
      </c>
      <c r="P25" s="36"/>
      <c r="Q25" s="30"/>
      <c r="R25" s="30"/>
      <c r="S25" s="30"/>
      <c r="T25" s="36">
        <f t="shared" si="4"/>
        <v>17</v>
      </c>
      <c r="U25" s="37"/>
      <c r="V25" s="47">
        <v>17</v>
      </c>
      <c r="W25" s="38" t="s">
        <v>485</v>
      </c>
      <c r="X25" s="40" t="s">
        <v>549</v>
      </c>
      <c r="Y25" s="41" t="s">
        <v>539</v>
      </c>
      <c r="Z25" s="9">
        <v>20</v>
      </c>
      <c r="AA25" s="7">
        <v>0</v>
      </c>
      <c r="AB25" s="42">
        <f t="shared" si="5"/>
        <v>340</v>
      </c>
      <c r="AC25" s="43">
        <f t="shared" si="0"/>
        <v>44</v>
      </c>
      <c r="AD25" s="44"/>
      <c r="AE25" s="36"/>
      <c r="AF25" s="36">
        <f t="shared" si="6"/>
        <v>748</v>
      </c>
      <c r="AG25" s="36">
        <f t="shared" si="1"/>
        <v>408</v>
      </c>
      <c r="AH25" s="37">
        <f>V25*AI25</f>
        <v>408</v>
      </c>
      <c r="AI25" s="45">
        <f t="shared" si="3"/>
        <v>24</v>
      </c>
      <c r="AJ25" s="8"/>
      <c r="AK25" s="8"/>
      <c r="AL25" s="8">
        <v>1</v>
      </c>
      <c r="AM25" s="8"/>
      <c r="AN25" s="8"/>
      <c r="AO25" s="8">
        <v>10</v>
      </c>
      <c r="AP25" s="8"/>
      <c r="AQ25" s="8">
        <v>5</v>
      </c>
      <c r="AR25" s="8"/>
      <c r="AS25" s="8"/>
      <c r="AT25" s="8">
        <v>5</v>
      </c>
      <c r="AU25" s="8"/>
      <c r="AV25" s="8">
        <v>1</v>
      </c>
      <c r="AW25" s="8">
        <v>2</v>
      </c>
      <c r="AX25" s="8"/>
      <c r="AY25" s="8"/>
      <c r="AZ25" s="8"/>
      <c r="BA25" s="8"/>
      <c r="BB25" s="46" t="s">
        <v>452</v>
      </c>
    </row>
    <row r="26" spans="1:54" ht="24" thickTop="1" thickBot="1" x14ac:dyDescent="0.3">
      <c r="A26" s="50" t="s">
        <v>123</v>
      </c>
      <c r="B26" s="51" t="s">
        <v>234</v>
      </c>
      <c r="C26" s="51" t="s">
        <v>222</v>
      </c>
      <c r="D26" s="50" t="s">
        <v>86</v>
      </c>
      <c r="E26" s="52" t="s">
        <v>76</v>
      </c>
      <c r="F26" s="53" t="s">
        <v>88</v>
      </c>
      <c r="G26" s="54" t="s">
        <v>89</v>
      </c>
      <c r="H26" s="51" t="s">
        <v>70</v>
      </c>
      <c r="I26" s="55" t="s">
        <v>451</v>
      </c>
      <c r="J26" s="56">
        <v>1.28</v>
      </c>
      <c r="K26" s="51" t="s">
        <v>70</v>
      </c>
      <c r="L26" s="56">
        <v>1.3</v>
      </c>
      <c r="M26" s="51" t="s">
        <v>70</v>
      </c>
      <c r="N26" s="56">
        <v>1.36</v>
      </c>
      <c r="O26" s="51" t="s">
        <v>70</v>
      </c>
      <c r="P26" s="56"/>
      <c r="Q26" s="51"/>
      <c r="R26" s="51"/>
      <c r="S26" s="51"/>
      <c r="T26" s="56">
        <f t="shared" si="4"/>
        <v>1.31</v>
      </c>
      <c r="U26" s="57">
        <f t="shared" si="7"/>
        <v>5.24</v>
      </c>
      <c r="V26" s="58" t="s">
        <v>478</v>
      </c>
      <c r="W26" s="59"/>
      <c r="X26" s="60"/>
      <c r="Y26" s="61"/>
      <c r="Z26" s="10">
        <v>4</v>
      </c>
      <c r="AA26" s="11">
        <v>2</v>
      </c>
      <c r="AB26" s="62"/>
      <c r="AC26" s="63">
        <f t="shared" si="0"/>
        <v>10</v>
      </c>
      <c r="AD26" s="64"/>
      <c r="AE26" s="56"/>
      <c r="AF26" s="56"/>
      <c r="AG26" s="56">
        <f t="shared" si="1"/>
        <v>5.24</v>
      </c>
      <c r="AH26" s="57"/>
      <c r="AI26" s="65">
        <f t="shared" si="3"/>
        <v>4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>
        <v>4</v>
      </c>
      <c r="AX26" s="12"/>
      <c r="AY26" s="12"/>
      <c r="AZ26" s="12"/>
      <c r="BA26" s="12"/>
      <c r="BB26" s="66" t="s">
        <v>452</v>
      </c>
    </row>
    <row r="27" spans="1:54" ht="24" thickTop="1" thickBot="1" x14ac:dyDescent="0.3">
      <c r="A27" s="50" t="s">
        <v>123</v>
      </c>
      <c r="B27" s="51" t="s">
        <v>234</v>
      </c>
      <c r="C27" s="51" t="s">
        <v>222</v>
      </c>
      <c r="D27" s="50" t="s">
        <v>90</v>
      </c>
      <c r="E27" s="52" t="s">
        <v>80</v>
      </c>
      <c r="F27" s="53" t="s">
        <v>92</v>
      </c>
      <c r="G27" s="54" t="s">
        <v>93</v>
      </c>
      <c r="H27" s="51" t="s">
        <v>70</v>
      </c>
      <c r="I27" s="55" t="s">
        <v>451</v>
      </c>
      <c r="J27" s="56">
        <v>2.9</v>
      </c>
      <c r="K27" s="51" t="s">
        <v>70</v>
      </c>
      <c r="L27" s="56">
        <v>2.92</v>
      </c>
      <c r="M27" s="51" t="s">
        <v>70</v>
      </c>
      <c r="N27" s="56">
        <v>3.36</v>
      </c>
      <c r="O27" s="51" t="s">
        <v>70</v>
      </c>
      <c r="P27" s="56"/>
      <c r="Q27" s="51"/>
      <c r="R27" s="51"/>
      <c r="S27" s="51"/>
      <c r="T27" s="56">
        <f t="shared" si="4"/>
        <v>3.06</v>
      </c>
      <c r="U27" s="57">
        <f t="shared" si="7"/>
        <v>48.96</v>
      </c>
      <c r="V27" s="58" t="s">
        <v>478</v>
      </c>
      <c r="W27" s="59"/>
      <c r="X27" s="60"/>
      <c r="Y27" s="61"/>
      <c r="Z27" s="10">
        <v>16</v>
      </c>
      <c r="AA27" s="11">
        <v>6</v>
      </c>
      <c r="AB27" s="62"/>
      <c r="AC27" s="63">
        <f t="shared" si="0"/>
        <v>38</v>
      </c>
      <c r="AD27" s="64"/>
      <c r="AE27" s="56"/>
      <c r="AF27" s="56"/>
      <c r="AG27" s="56">
        <f t="shared" si="1"/>
        <v>48.96</v>
      </c>
      <c r="AH27" s="57"/>
      <c r="AI27" s="65">
        <f t="shared" si="3"/>
        <v>16</v>
      </c>
      <c r="AJ27" s="12"/>
      <c r="AK27" s="12">
        <v>4</v>
      </c>
      <c r="AL27" s="12"/>
      <c r="AM27" s="12"/>
      <c r="AN27" s="12">
        <v>2</v>
      </c>
      <c r="AO27" s="12"/>
      <c r="AP27" s="12"/>
      <c r="AQ27" s="12"/>
      <c r="AR27" s="12"/>
      <c r="AS27" s="12"/>
      <c r="AT27" s="12"/>
      <c r="AU27" s="12">
        <v>4</v>
      </c>
      <c r="AV27" s="12"/>
      <c r="AW27" s="12">
        <v>6</v>
      </c>
      <c r="AX27" s="12"/>
      <c r="AY27" s="12"/>
      <c r="AZ27" s="12"/>
      <c r="BA27" s="12"/>
      <c r="BB27" s="66" t="s">
        <v>452</v>
      </c>
    </row>
    <row r="28" spans="1:54" ht="24" thickTop="1" thickBot="1" x14ac:dyDescent="0.3">
      <c r="A28" s="50" t="s">
        <v>123</v>
      </c>
      <c r="B28" s="51" t="s">
        <v>234</v>
      </c>
      <c r="C28" s="51" t="s">
        <v>222</v>
      </c>
      <c r="D28" s="50" t="s">
        <v>289</v>
      </c>
      <c r="E28" s="52" t="s">
        <v>83</v>
      </c>
      <c r="F28" s="53" t="s">
        <v>290</v>
      </c>
      <c r="G28" s="54" t="s">
        <v>291</v>
      </c>
      <c r="H28" s="51" t="s">
        <v>70</v>
      </c>
      <c r="I28" s="55" t="s">
        <v>451</v>
      </c>
      <c r="J28" s="56">
        <v>3.89</v>
      </c>
      <c r="K28" s="51" t="s">
        <v>70</v>
      </c>
      <c r="L28" s="56">
        <v>3.9</v>
      </c>
      <c r="M28" s="51" t="s">
        <v>70</v>
      </c>
      <c r="N28" s="56">
        <v>4.1399999999999997</v>
      </c>
      <c r="O28" s="51" t="s">
        <v>70</v>
      </c>
      <c r="P28" s="56"/>
      <c r="Q28" s="51"/>
      <c r="R28" s="51"/>
      <c r="S28" s="51"/>
      <c r="T28" s="56">
        <f t="shared" si="4"/>
        <v>3.98</v>
      </c>
      <c r="U28" s="57">
        <f t="shared" si="7"/>
        <v>47.76</v>
      </c>
      <c r="V28" s="58" t="s">
        <v>478</v>
      </c>
      <c r="W28" s="59"/>
      <c r="X28" s="60"/>
      <c r="Y28" s="61"/>
      <c r="Z28" s="10">
        <v>12</v>
      </c>
      <c r="AA28" s="11">
        <v>4</v>
      </c>
      <c r="AB28" s="62"/>
      <c r="AC28" s="63">
        <f t="shared" si="0"/>
        <v>28</v>
      </c>
      <c r="AD28" s="64"/>
      <c r="AE28" s="56"/>
      <c r="AF28" s="56"/>
      <c r="AG28" s="56">
        <f t="shared" si="1"/>
        <v>47.76</v>
      </c>
      <c r="AH28" s="57"/>
      <c r="AI28" s="65">
        <f t="shared" si="3"/>
        <v>12</v>
      </c>
      <c r="AJ28" s="12"/>
      <c r="AK28" s="12"/>
      <c r="AL28" s="12"/>
      <c r="AM28" s="12"/>
      <c r="AN28" s="12">
        <v>2</v>
      </c>
      <c r="AO28" s="12"/>
      <c r="AP28" s="12"/>
      <c r="AQ28" s="12"/>
      <c r="AR28" s="12"/>
      <c r="AS28" s="12"/>
      <c r="AT28" s="12"/>
      <c r="AU28" s="12">
        <v>4</v>
      </c>
      <c r="AV28" s="12"/>
      <c r="AW28" s="12">
        <v>6</v>
      </c>
      <c r="AX28" s="12"/>
      <c r="AY28" s="12"/>
      <c r="AZ28" s="12"/>
      <c r="BA28" s="12"/>
      <c r="BB28" s="66" t="s">
        <v>452</v>
      </c>
    </row>
    <row r="29" spans="1:54" ht="24" thickTop="1" thickBot="1" x14ac:dyDescent="0.3">
      <c r="A29" s="50" t="s">
        <v>123</v>
      </c>
      <c r="B29" s="51" t="s">
        <v>234</v>
      </c>
      <c r="C29" s="51" t="s">
        <v>222</v>
      </c>
      <c r="D29" s="50" t="s">
        <v>292</v>
      </c>
      <c r="E29" s="52" t="s">
        <v>87</v>
      </c>
      <c r="F29" s="53" t="s">
        <v>454</v>
      </c>
      <c r="G29" s="54" t="s">
        <v>293</v>
      </c>
      <c r="H29" s="51" t="s">
        <v>70</v>
      </c>
      <c r="I29" s="55" t="s">
        <v>455</v>
      </c>
      <c r="J29" s="56">
        <v>487</v>
      </c>
      <c r="K29" s="51" t="s">
        <v>70</v>
      </c>
      <c r="L29" s="56">
        <v>494.99</v>
      </c>
      <c r="M29" s="51" t="s">
        <v>70</v>
      </c>
      <c r="N29" s="56">
        <v>577.32000000000005</v>
      </c>
      <c r="O29" s="51" t="s">
        <v>70</v>
      </c>
      <c r="P29" s="56"/>
      <c r="Q29" s="51"/>
      <c r="R29" s="51"/>
      <c r="S29" s="51"/>
      <c r="T29" s="56">
        <f t="shared" si="4"/>
        <v>519.77</v>
      </c>
      <c r="U29" s="57">
        <f t="shared" si="7"/>
        <v>5717.4699999999993</v>
      </c>
      <c r="V29" s="58" t="s">
        <v>478</v>
      </c>
      <c r="W29" s="59"/>
      <c r="X29" s="60"/>
      <c r="Y29" s="61"/>
      <c r="Z29" s="10">
        <v>10</v>
      </c>
      <c r="AA29" s="11">
        <v>3</v>
      </c>
      <c r="AB29" s="62"/>
      <c r="AC29" s="63">
        <f t="shared" si="0"/>
        <v>24</v>
      </c>
      <c r="AD29" s="64"/>
      <c r="AE29" s="56"/>
      <c r="AF29" s="56"/>
      <c r="AG29" s="56">
        <f t="shared" si="1"/>
        <v>5717.4699999999993</v>
      </c>
      <c r="AH29" s="57"/>
      <c r="AI29" s="65">
        <f t="shared" si="3"/>
        <v>11</v>
      </c>
      <c r="AJ29" s="12"/>
      <c r="AK29" s="12">
        <v>2</v>
      </c>
      <c r="AL29" s="12"/>
      <c r="AM29" s="12"/>
      <c r="AN29" s="12">
        <v>2</v>
      </c>
      <c r="AO29" s="12"/>
      <c r="AP29" s="12"/>
      <c r="AQ29" s="12"/>
      <c r="AR29" s="12">
        <v>1</v>
      </c>
      <c r="AS29" s="12"/>
      <c r="AT29" s="12"/>
      <c r="AU29" s="12">
        <v>4</v>
      </c>
      <c r="AV29" s="12"/>
      <c r="AW29" s="12">
        <v>2</v>
      </c>
      <c r="AX29" s="12"/>
      <c r="AY29" s="12"/>
      <c r="AZ29" s="12"/>
      <c r="BA29" s="12"/>
      <c r="BB29" s="66" t="s">
        <v>452</v>
      </c>
    </row>
    <row r="30" spans="1:54" ht="35.25" thickTop="1" thickBot="1" x14ac:dyDescent="0.3">
      <c r="A30" s="29" t="s">
        <v>123</v>
      </c>
      <c r="B30" s="30" t="s">
        <v>234</v>
      </c>
      <c r="C30" s="30" t="s">
        <v>222</v>
      </c>
      <c r="D30" s="29" t="s">
        <v>238</v>
      </c>
      <c r="E30" s="31" t="s">
        <v>91</v>
      </c>
      <c r="F30" s="32" t="s">
        <v>239</v>
      </c>
      <c r="G30" s="33" t="s">
        <v>240</v>
      </c>
      <c r="H30" s="34" t="s">
        <v>85</v>
      </c>
      <c r="I30" s="35" t="s">
        <v>226</v>
      </c>
      <c r="J30" s="36">
        <v>53.8</v>
      </c>
      <c r="K30" s="30" t="s">
        <v>70</v>
      </c>
      <c r="L30" s="36">
        <v>53.98</v>
      </c>
      <c r="M30" s="30" t="s">
        <v>70</v>
      </c>
      <c r="N30" s="36">
        <v>54.6</v>
      </c>
      <c r="O30" s="30" t="s">
        <v>70</v>
      </c>
      <c r="P30" s="36"/>
      <c r="Q30" s="30"/>
      <c r="R30" s="30"/>
      <c r="S30" s="30"/>
      <c r="T30" s="36">
        <f t="shared" si="4"/>
        <v>54.13</v>
      </c>
      <c r="U30" s="37"/>
      <c r="V30" s="47">
        <v>30.99</v>
      </c>
      <c r="W30" s="38" t="s">
        <v>501</v>
      </c>
      <c r="X30" s="40" t="s">
        <v>560</v>
      </c>
      <c r="Y30" s="41" t="s">
        <v>529</v>
      </c>
      <c r="Z30" s="9">
        <v>140</v>
      </c>
      <c r="AA30" s="7">
        <v>0</v>
      </c>
      <c r="AB30" s="42">
        <f t="shared" si="5"/>
        <v>4338.5999999999995</v>
      </c>
      <c r="AC30" s="43">
        <f t="shared" si="0"/>
        <v>282</v>
      </c>
      <c r="AD30" s="44"/>
      <c r="AE30" s="36"/>
      <c r="AF30" s="36">
        <f t="shared" si="6"/>
        <v>8739.18</v>
      </c>
      <c r="AG30" s="36">
        <f t="shared" si="1"/>
        <v>7686.46</v>
      </c>
      <c r="AH30" s="37">
        <f>V30*AI30</f>
        <v>4400.58</v>
      </c>
      <c r="AI30" s="45">
        <f t="shared" si="3"/>
        <v>142</v>
      </c>
      <c r="AJ30" s="8"/>
      <c r="AK30" s="8">
        <v>10</v>
      </c>
      <c r="AL30" s="8">
        <v>10</v>
      </c>
      <c r="AM30" s="8">
        <v>100</v>
      </c>
      <c r="AN30" s="8"/>
      <c r="AO30" s="8"/>
      <c r="AP30" s="8"/>
      <c r="AQ30" s="8"/>
      <c r="AR30" s="8">
        <v>15</v>
      </c>
      <c r="AS30" s="8"/>
      <c r="AT30" s="8"/>
      <c r="AU30" s="8"/>
      <c r="AV30" s="8">
        <v>5</v>
      </c>
      <c r="AW30" s="8">
        <v>2</v>
      </c>
      <c r="AX30" s="8"/>
      <c r="AY30" s="8"/>
      <c r="AZ30" s="8"/>
      <c r="BA30" s="8"/>
      <c r="BB30" s="46" t="s">
        <v>452</v>
      </c>
    </row>
    <row r="31" spans="1:54" ht="35.25" thickTop="1" thickBot="1" x14ac:dyDescent="0.3">
      <c r="A31" s="29" t="s">
        <v>123</v>
      </c>
      <c r="B31" s="30" t="s">
        <v>234</v>
      </c>
      <c r="C31" s="30" t="s">
        <v>222</v>
      </c>
      <c r="D31" s="29" t="s">
        <v>294</v>
      </c>
      <c r="E31" s="31" t="s">
        <v>95</v>
      </c>
      <c r="F31" s="32" t="s">
        <v>295</v>
      </c>
      <c r="G31" s="33" t="s">
        <v>296</v>
      </c>
      <c r="H31" s="34" t="s">
        <v>85</v>
      </c>
      <c r="I31" s="35" t="s">
        <v>226</v>
      </c>
      <c r="J31" s="36">
        <v>260</v>
      </c>
      <c r="K31" s="30" t="s">
        <v>85</v>
      </c>
      <c r="L31" s="36">
        <v>388</v>
      </c>
      <c r="M31" s="30" t="s">
        <v>85</v>
      </c>
      <c r="N31" s="36">
        <v>308.7</v>
      </c>
      <c r="O31" s="30" t="s">
        <v>85</v>
      </c>
      <c r="P31" s="36"/>
      <c r="Q31" s="30"/>
      <c r="R31" s="30"/>
      <c r="S31" s="30"/>
      <c r="T31" s="36">
        <f t="shared" si="4"/>
        <v>318.89999999999998</v>
      </c>
      <c r="U31" s="37"/>
      <c r="V31" s="47">
        <v>240</v>
      </c>
      <c r="W31" s="38" t="s">
        <v>502</v>
      </c>
      <c r="X31" s="40" t="s">
        <v>561</v>
      </c>
      <c r="Y31" s="41" t="s">
        <v>530</v>
      </c>
      <c r="Z31" s="9">
        <v>7</v>
      </c>
      <c r="AA31" s="7">
        <v>0</v>
      </c>
      <c r="AB31" s="42">
        <f t="shared" si="5"/>
        <v>1680</v>
      </c>
      <c r="AC31" s="43">
        <f t="shared" si="0"/>
        <v>14</v>
      </c>
      <c r="AD31" s="44"/>
      <c r="AE31" s="36"/>
      <c r="AF31" s="36">
        <f t="shared" si="6"/>
        <v>3360</v>
      </c>
      <c r="AG31" s="36">
        <f t="shared" si="1"/>
        <v>2232.2999999999997</v>
      </c>
      <c r="AH31" s="37">
        <f>V31*AI31</f>
        <v>1680</v>
      </c>
      <c r="AI31" s="45">
        <f t="shared" si="3"/>
        <v>7</v>
      </c>
      <c r="AJ31" s="8"/>
      <c r="AK31" s="8">
        <v>6</v>
      </c>
      <c r="AL31" s="8"/>
      <c r="AM31" s="8">
        <v>1</v>
      </c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46" t="s">
        <v>452</v>
      </c>
    </row>
    <row r="32" spans="1:54" ht="125.25" thickTop="1" thickBot="1" x14ac:dyDescent="0.3">
      <c r="A32" s="50" t="s">
        <v>123</v>
      </c>
      <c r="B32" s="51" t="s">
        <v>234</v>
      </c>
      <c r="C32" s="51" t="s">
        <v>222</v>
      </c>
      <c r="D32" s="50" t="s">
        <v>241</v>
      </c>
      <c r="E32" s="52" t="s">
        <v>99</v>
      </c>
      <c r="F32" s="53" t="s">
        <v>242</v>
      </c>
      <c r="G32" s="54" t="s">
        <v>562</v>
      </c>
      <c r="H32" s="51"/>
      <c r="I32" s="55" t="s">
        <v>226</v>
      </c>
      <c r="J32" s="56">
        <v>467.1</v>
      </c>
      <c r="K32" s="51" t="s">
        <v>213</v>
      </c>
      <c r="L32" s="56">
        <v>429</v>
      </c>
      <c r="M32" s="51" t="s">
        <v>213</v>
      </c>
      <c r="N32" s="56">
        <v>449.91</v>
      </c>
      <c r="O32" s="51" t="s">
        <v>213</v>
      </c>
      <c r="P32" s="56"/>
      <c r="Q32" s="51"/>
      <c r="R32" s="51"/>
      <c r="S32" s="51"/>
      <c r="T32" s="56">
        <f t="shared" si="4"/>
        <v>448.67</v>
      </c>
      <c r="U32" s="57">
        <f t="shared" si="7"/>
        <v>2243.35</v>
      </c>
      <c r="V32" s="58" t="s">
        <v>478</v>
      </c>
      <c r="W32" s="59"/>
      <c r="X32" s="60"/>
      <c r="Y32" s="61"/>
      <c r="Z32" s="10">
        <v>5</v>
      </c>
      <c r="AA32" s="11">
        <v>1</v>
      </c>
      <c r="AB32" s="62"/>
      <c r="AC32" s="63">
        <f t="shared" si="0"/>
        <v>11</v>
      </c>
      <c r="AD32" s="64"/>
      <c r="AE32" s="56"/>
      <c r="AF32" s="56"/>
      <c r="AG32" s="56">
        <f t="shared" si="1"/>
        <v>2243.35</v>
      </c>
      <c r="AH32" s="57"/>
      <c r="AI32" s="65">
        <f t="shared" si="3"/>
        <v>5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>
        <v>5</v>
      </c>
      <c r="AU32" s="12"/>
      <c r="AV32" s="12"/>
      <c r="AW32" s="12"/>
      <c r="AX32" s="12"/>
      <c r="AY32" s="12"/>
      <c r="AZ32" s="12"/>
      <c r="BA32" s="12"/>
      <c r="BB32" s="66" t="s">
        <v>452</v>
      </c>
    </row>
    <row r="33" spans="1:54" ht="24" thickTop="1" thickBot="1" x14ac:dyDescent="0.3">
      <c r="A33" s="29" t="s">
        <v>123</v>
      </c>
      <c r="B33" s="30" t="s">
        <v>234</v>
      </c>
      <c r="C33" s="30" t="s">
        <v>222</v>
      </c>
      <c r="D33" s="29" t="s">
        <v>297</v>
      </c>
      <c r="E33" s="31" t="s">
        <v>103</v>
      </c>
      <c r="F33" s="32" t="s">
        <v>298</v>
      </c>
      <c r="G33" s="33" t="s">
        <v>299</v>
      </c>
      <c r="H33" s="34" t="s">
        <v>28</v>
      </c>
      <c r="I33" s="35" t="s">
        <v>226</v>
      </c>
      <c r="J33" s="36">
        <v>7.65</v>
      </c>
      <c r="K33" s="30" t="s">
        <v>29</v>
      </c>
      <c r="L33" s="36">
        <v>8.0500000000000007</v>
      </c>
      <c r="M33" s="30" t="s">
        <v>29</v>
      </c>
      <c r="N33" s="36">
        <v>7.21</v>
      </c>
      <c r="O33" s="30" t="s">
        <v>29</v>
      </c>
      <c r="P33" s="36"/>
      <c r="Q33" s="30"/>
      <c r="R33" s="30"/>
      <c r="S33" s="30"/>
      <c r="T33" s="36">
        <f t="shared" si="4"/>
        <v>7.64</v>
      </c>
      <c r="U33" s="37"/>
      <c r="V33" s="47">
        <v>5</v>
      </c>
      <c r="W33" s="38" t="s">
        <v>481</v>
      </c>
      <c r="X33" s="40" t="s">
        <v>553</v>
      </c>
      <c r="Y33" s="41" t="s">
        <v>526</v>
      </c>
      <c r="Z33" s="9">
        <v>400</v>
      </c>
      <c r="AA33" s="7">
        <v>150</v>
      </c>
      <c r="AB33" s="42">
        <f t="shared" si="5"/>
        <v>2750</v>
      </c>
      <c r="AC33" s="43">
        <f t="shared" si="0"/>
        <v>1040</v>
      </c>
      <c r="AD33" s="44"/>
      <c r="AE33" s="36"/>
      <c r="AF33" s="36">
        <f t="shared" si="6"/>
        <v>5200</v>
      </c>
      <c r="AG33" s="36">
        <f t="shared" si="1"/>
        <v>3743.6</v>
      </c>
      <c r="AH33" s="37">
        <f>V33*AI33</f>
        <v>2450</v>
      </c>
      <c r="AI33" s="45">
        <f t="shared" si="3"/>
        <v>490</v>
      </c>
      <c r="AJ33" s="8"/>
      <c r="AK33" s="8">
        <v>120</v>
      </c>
      <c r="AL33" s="8">
        <v>10</v>
      </c>
      <c r="AM33" s="8">
        <v>240</v>
      </c>
      <c r="AN33" s="8"/>
      <c r="AO33" s="8">
        <v>80</v>
      </c>
      <c r="AP33" s="8"/>
      <c r="AQ33" s="8"/>
      <c r="AR33" s="8"/>
      <c r="AS33" s="8"/>
      <c r="AT33" s="8">
        <v>30</v>
      </c>
      <c r="AU33" s="8"/>
      <c r="AV33" s="8">
        <v>10</v>
      </c>
      <c r="AW33" s="8"/>
      <c r="AX33" s="8"/>
      <c r="AY33" s="8"/>
      <c r="AZ33" s="8"/>
      <c r="BA33" s="8"/>
      <c r="BB33" s="46" t="s">
        <v>452</v>
      </c>
    </row>
    <row r="34" spans="1:54" ht="24" thickTop="1" thickBot="1" x14ac:dyDescent="0.3">
      <c r="A34" s="29" t="s">
        <v>123</v>
      </c>
      <c r="B34" s="30" t="s">
        <v>234</v>
      </c>
      <c r="C34" s="30" t="s">
        <v>222</v>
      </c>
      <c r="D34" s="29" t="s">
        <v>300</v>
      </c>
      <c r="E34" s="31" t="s">
        <v>107</v>
      </c>
      <c r="F34" s="32" t="s">
        <v>301</v>
      </c>
      <c r="G34" s="33" t="s">
        <v>302</v>
      </c>
      <c r="H34" s="34" t="s">
        <v>28</v>
      </c>
      <c r="I34" s="35" t="s">
        <v>226</v>
      </c>
      <c r="J34" s="36">
        <v>3.9</v>
      </c>
      <c r="K34" s="30" t="s">
        <v>29</v>
      </c>
      <c r="L34" s="36">
        <v>5.07</v>
      </c>
      <c r="M34" s="30" t="s">
        <v>29</v>
      </c>
      <c r="N34" s="36">
        <v>3.9</v>
      </c>
      <c r="O34" s="30" t="s">
        <v>29</v>
      </c>
      <c r="P34" s="36"/>
      <c r="Q34" s="30"/>
      <c r="R34" s="30"/>
      <c r="S34" s="30"/>
      <c r="T34" s="36">
        <f t="shared" si="4"/>
        <v>4.29</v>
      </c>
      <c r="U34" s="37"/>
      <c r="V34" s="47">
        <v>1.98</v>
      </c>
      <c r="W34" s="38" t="s">
        <v>481</v>
      </c>
      <c r="X34" s="40" t="s">
        <v>553</v>
      </c>
      <c r="Y34" s="41" t="s">
        <v>526</v>
      </c>
      <c r="Z34" s="9">
        <v>400</v>
      </c>
      <c r="AA34" s="7">
        <v>100</v>
      </c>
      <c r="AB34" s="42">
        <f t="shared" si="5"/>
        <v>990</v>
      </c>
      <c r="AC34" s="43">
        <f t="shared" si="0"/>
        <v>970</v>
      </c>
      <c r="AD34" s="44"/>
      <c r="AE34" s="36"/>
      <c r="AF34" s="36">
        <f t="shared" si="6"/>
        <v>1920.6</v>
      </c>
      <c r="AG34" s="36">
        <f t="shared" si="1"/>
        <v>2016.3</v>
      </c>
      <c r="AH34" s="37">
        <f>V34*AI34</f>
        <v>930.6</v>
      </c>
      <c r="AI34" s="45">
        <f t="shared" si="3"/>
        <v>470</v>
      </c>
      <c r="AJ34" s="8"/>
      <c r="AK34" s="8">
        <v>50</v>
      </c>
      <c r="AL34" s="8">
        <v>80</v>
      </c>
      <c r="AM34" s="8"/>
      <c r="AN34" s="8"/>
      <c r="AO34" s="8">
        <v>20</v>
      </c>
      <c r="AP34" s="8"/>
      <c r="AQ34" s="8">
        <v>50</v>
      </c>
      <c r="AR34" s="8">
        <v>100</v>
      </c>
      <c r="AS34" s="8">
        <v>40</v>
      </c>
      <c r="AT34" s="8">
        <v>20</v>
      </c>
      <c r="AU34" s="8">
        <v>20</v>
      </c>
      <c r="AV34" s="8">
        <v>80</v>
      </c>
      <c r="AW34" s="8">
        <v>10</v>
      </c>
      <c r="AX34" s="8"/>
      <c r="AY34" s="8"/>
      <c r="AZ34" s="8"/>
      <c r="BA34" s="8"/>
      <c r="BB34" s="46" t="s">
        <v>452</v>
      </c>
    </row>
    <row r="35" spans="1:54" ht="35.25" thickTop="1" thickBot="1" x14ac:dyDescent="0.3">
      <c r="A35" s="29" t="s">
        <v>123</v>
      </c>
      <c r="B35" s="30" t="s">
        <v>234</v>
      </c>
      <c r="C35" s="30" t="s">
        <v>222</v>
      </c>
      <c r="D35" s="29" t="s">
        <v>303</v>
      </c>
      <c r="E35" s="31" t="s">
        <v>111</v>
      </c>
      <c r="F35" s="32" t="s">
        <v>304</v>
      </c>
      <c r="G35" s="33" t="s">
        <v>305</v>
      </c>
      <c r="H35" s="34" t="s">
        <v>70</v>
      </c>
      <c r="I35" s="35" t="s">
        <v>226</v>
      </c>
      <c r="J35" s="36">
        <v>10.96</v>
      </c>
      <c r="K35" s="30" t="s">
        <v>70</v>
      </c>
      <c r="L35" s="36">
        <v>11</v>
      </c>
      <c r="M35" s="30" t="s">
        <v>70</v>
      </c>
      <c r="N35" s="36">
        <v>11.47</v>
      </c>
      <c r="O35" s="30" t="s">
        <v>70</v>
      </c>
      <c r="P35" s="36"/>
      <c r="Q35" s="30"/>
      <c r="R35" s="30"/>
      <c r="S35" s="30"/>
      <c r="T35" s="36">
        <f t="shared" si="4"/>
        <v>11.14</v>
      </c>
      <c r="U35" s="37"/>
      <c r="V35" s="47">
        <v>10.199999999999999</v>
      </c>
      <c r="W35" s="38" t="s">
        <v>503</v>
      </c>
      <c r="X35" s="40" t="s">
        <v>563</v>
      </c>
      <c r="Y35" s="41" t="s">
        <v>537</v>
      </c>
      <c r="Z35" s="9">
        <v>50</v>
      </c>
      <c r="AA35" s="7">
        <v>0</v>
      </c>
      <c r="AB35" s="42">
        <f t="shared" si="5"/>
        <v>509.99999999999994</v>
      </c>
      <c r="AC35" s="43">
        <f t="shared" si="0"/>
        <v>100</v>
      </c>
      <c r="AD35" s="44"/>
      <c r="AE35" s="36"/>
      <c r="AF35" s="36">
        <f t="shared" si="6"/>
        <v>1019.9999999999999</v>
      </c>
      <c r="AG35" s="36">
        <f t="shared" si="1"/>
        <v>557</v>
      </c>
      <c r="AH35" s="37">
        <f>V35*AI35</f>
        <v>509.99999999999994</v>
      </c>
      <c r="AI35" s="45">
        <f t="shared" si="3"/>
        <v>50</v>
      </c>
      <c r="AJ35" s="8"/>
      <c r="AK35" s="8">
        <v>20</v>
      </c>
      <c r="AL35" s="8"/>
      <c r="AM35" s="8"/>
      <c r="AN35" s="8"/>
      <c r="AO35" s="8"/>
      <c r="AP35" s="8"/>
      <c r="AQ35" s="8"/>
      <c r="AR35" s="8"/>
      <c r="AS35" s="8"/>
      <c r="AT35" s="8"/>
      <c r="AU35" s="8">
        <v>20</v>
      </c>
      <c r="AV35" s="8"/>
      <c r="AW35" s="8">
        <v>10</v>
      </c>
      <c r="AX35" s="8"/>
      <c r="AY35" s="8"/>
      <c r="AZ35" s="8"/>
      <c r="BA35" s="8"/>
      <c r="BB35" s="46" t="s">
        <v>452</v>
      </c>
    </row>
    <row r="36" spans="1:54" ht="35.25" thickTop="1" thickBot="1" x14ac:dyDescent="0.3">
      <c r="A36" s="50" t="s">
        <v>123</v>
      </c>
      <c r="B36" s="51" t="s">
        <v>234</v>
      </c>
      <c r="C36" s="51" t="s">
        <v>222</v>
      </c>
      <c r="D36" s="50" t="s">
        <v>48</v>
      </c>
      <c r="E36" s="52" t="s">
        <v>115</v>
      </c>
      <c r="F36" s="53" t="s">
        <v>50</v>
      </c>
      <c r="G36" s="54" t="s">
        <v>564</v>
      </c>
      <c r="H36" s="51" t="s">
        <v>28</v>
      </c>
      <c r="I36" s="55" t="s">
        <v>226</v>
      </c>
      <c r="J36" s="56">
        <v>29.94</v>
      </c>
      <c r="K36" s="51" t="s">
        <v>29</v>
      </c>
      <c r="L36" s="56">
        <v>27.5</v>
      </c>
      <c r="M36" s="51" t="s">
        <v>29</v>
      </c>
      <c r="N36" s="56">
        <v>27.5</v>
      </c>
      <c r="O36" s="51" t="s">
        <v>29</v>
      </c>
      <c r="P36" s="56"/>
      <c r="Q36" s="51"/>
      <c r="R36" s="51"/>
      <c r="S36" s="51"/>
      <c r="T36" s="56">
        <f t="shared" si="4"/>
        <v>28.31</v>
      </c>
      <c r="U36" s="57">
        <f t="shared" si="7"/>
        <v>2123.25</v>
      </c>
      <c r="V36" s="58" t="s">
        <v>478</v>
      </c>
      <c r="W36" s="59"/>
      <c r="X36" s="60"/>
      <c r="Y36" s="61"/>
      <c r="Z36" s="10">
        <v>75</v>
      </c>
      <c r="AA36" s="11">
        <v>15</v>
      </c>
      <c r="AB36" s="62"/>
      <c r="AC36" s="63">
        <f t="shared" si="0"/>
        <v>165</v>
      </c>
      <c r="AD36" s="64"/>
      <c r="AE36" s="56"/>
      <c r="AF36" s="56"/>
      <c r="AG36" s="56">
        <f t="shared" si="1"/>
        <v>2123.25</v>
      </c>
      <c r="AH36" s="57"/>
      <c r="AI36" s="65">
        <f t="shared" si="3"/>
        <v>75</v>
      </c>
      <c r="AJ36" s="12"/>
      <c r="AK36" s="12">
        <v>40</v>
      </c>
      <c r="AL36" s="12">
        <v>1</v>
      </c>
      <c r="AM36" s="12"/>
      <c r="AN36" s="12"/>
      <c r="AO36" s="12">
        <v>5</v>
      </c>
      <c r="AP36" s="12"/>
      <c r="AQ36" s="12">
        <v>4</v>
      </c>
      <c r="AR36" s="12"/>
      <c r="AS36" s="12"/>
      <c r="AT36" s="12"/>
      <c r="AU36" s="12"/>
      <c r="AV36" s="12"/>
      <c r="AW36" s="12">
        <v>25</v>
      </c>
      <c r="AX36" s="12"/>
      <c r="AY36" s="12"/>
      <c r="AZ36" s="12"/>
      <c r="BA36" s="12"/>
      <c r="BB36" s="66" t="s">
        <v>452</v>
      </c>
    </row>
    <row r="37" spans="1:54" ht="35.25" thickTop="1" thickBot="1" x14ac:dyDescent="0.3">
      <c r="A37" s="29" t="s">
        <v>123</v>
      </c>
      <c r="B37" s="30" t="s">
        <v>234</v>
      </c>
      <c r="C37" s="30" t="s">
        <v>222</v>
      </c>
      <c r="D37" s="29" t="s">
        <v>207</v>
      </c>
      <c r="E37" s="31" t="s">
        <v>118</v>
      </c>
      <c r="F37" s="32" t="s">
        <v>208</v>
      </c>
      <c r="G37" s="33" t="s">
        <v>209</v>
      </c>
      <c r="H37" s="34"/>
      <c r="I37" s="35" t="s">
        <v>226</v>
      </c>
      <c r="J37" s="36">
        <v>41.17</v>
      </c>
      <c r="K37" s="30" t="s">
        <v>29</v>
      </c>
      <c r="L37" s="36">
        <v>59</v>
      </c>
      <c r="M37" s="30" t="s">
        <v>29</v>
      </c>
      <c r="N37" s="36">
        <v>49.97</v>
      </c>
      <c r="O37" s="30" t="s">
        <v>29</v>
      </c>
      <c r="P37" s="36"/>
      <c r="Q37" s="30"/>
      <c r="R37" s="30"/>
      <c r="S37" s="30"/>
      <c r="T37" s="36">
        <f t="shared" si="4"/>
        <v>50.05</v>
      </c>
      <c r="U37" s="37"/>
      <c r="V37" s="47">
        <v>29</v>
      </c>
      <c r="W37" s="38" t="s">
        <v>477</v>
      </c>
      <c r="X37" s="40" t="s">
        <v>552</v>
      </c>
      <c r="Y37" s="41" t="s">
        <v>483</v>
      </c>
      <c r="Z37" s="9">
        <v>40</v>
      </c>
      <c r="AA37" s="7">
        <v>0</v>
      </c>
      <c r="AB37" s="42">
        <f t="shared" si="5"/>
        <v>1160</v>
      </c>
      <c r="AC37" s="43">
        <f t="shared" si="0"/>
        <v>80</v>
      </c>
      <c r="AD37" s="44"/>
      <c r="AE37" s="36"/>
      <c r="AF37" s="36">
        <f t="shared" si="6"/>
        <v>2320</v>
      </c>
      <c r="AG37" s="36">
        <f t="shared" si="1"/>
        <v>2002</v>
      </c>
      <c r="AH37" s="37">
        <f t="shared" ref="AH37:AH93" si="8">V37*AI37</f>
        <v>1160</v>
      </c>
      <c r="AI37" s="45">
        <f t="shared" si="3"/>
        <v>40</v>
      </c>
      <c r="AJ37" s="8">
        <v>5</v>
      </c>
      <c r="AK37" s="8">
        <v>10</v>
      </c>
      <c r="AL37" s="8"/>
      <c r="AM37" s="8"/>
      <c r="AN37" s="8">
        <v>10</v>
      </c>
      <c r="AO37" s="8">
        <v>10</v>
      </c>
      <c r="AP37" s="8">
        <v>3</v>
      </c>
      <c r="AQ37" s="8"/>
      <c r="AR37" s="8"/>
      <c r="AS37" s="8"/>
      <c r="AT37" s="8"/>
      <c r="AU37" s="8">
        <v>2</v>
      </c>
      <c r="AV37" s="8"/>
      <c r="AW37" s="8"/>
      <c r="AX37" s="8"/>
      <c r="AY37" s="8"/>
      <c r="AZ37" s="8"/>
      <c r="BA37" s="8"/>
      <c r="BB37" s="46" t="s">
        <v>452</v>
      </c>
    </row>
    <row r="38" spans="1:54" ht="35.25" thickTop="1" thickBot="1" x14ac:dyDescent="0.3">
      <c r="A38" s="29" t="s">
        <v>123</v>
      </c>
      <c r="B38" s="30" t="s">
        <v>234</v>
      </c>
      <c r="C38" s="30" t="s">
        <v>222</v>
      </c>
      <c r="D38" s="29" t="s">
        <v>42</v>
      </c>
      <c r="E38" s="31" t="s">
        <v>120</v>
      </c>
      <c r="F38" s="32" t="s">
        <v>44</v>
      </c>
      <c r="G38" s="33" t="s">
        <v>565</v>
      </c>
      <c r="H38" s="34" t="s">
        <v>28</v>
      </c>
      <c r="I38" s="35" t="s">
        <v>226</v>
      </c>
      <c r="J38" s="36">
        <v>0.9</v>
      </c>
      <c r="K38" s="30" t="s">
        <v>29</v>
      </c>
      <c r="L38" s="36">
        <v>0.77</v>
      </c>
      <c r="M38" s="30" t="s">
        <v>29</v>
      </c>
      <c r="N38" s="36">
        <v>1.06</v>
      </c>
      <c r="O38" s="30" t="s">
        <v>29</v>
      </c>
      <c r="P38" s="36"/>
      <c r="Q38" s="30"/>
      <c r="R38" s="30"/>
      <c r="S38" s="30"/>
      <c r="T38" s="36">
        <f t="shared" si="4"/>
        <v>0.91</v>
      </c>
      <c r="U38" s="37"/>
      <c r="V38" s="47">
        <v>0.91</v>
      </c>
      <c r="W38" s="38" t="s">
        <v>497</v>
      </c>
      <c r="X38" s="49" t="s">
        <v>554</v>
      </c>
      <c r="Y38" s="41" t="s">
        <v>524</v>
      </c>
      <c r="Z38" s="9">
        <v>9</v>
      </c>
      <c r="AA38" s="7">
        <v>0</v>
      </c>
      <c r="AB38" s="42">
        <f t="shared" si="5"/>
        <v>8.19</v>
      </c>
      <c r="AC38" s="43">
        <f t="shared" si="0"/>
        <v>18</v>
      </c>
      <c r="AD38" s="44"/>
      <c r="AE38" s="36"/>
      <c r="AF38" s="36">
        <f t="shared" si="6"/>
        <v>16.38</v>
      </c>
      <c r="AG38" s="36">
        <f t="shared" si="1"/>
        <v>8.19</v>
      </c>
      <c r="AH38" s="37">
        <f t="shared" si="8"/>
        <v>8.19</v>
      </c>
      <c r="AI38" s="45">
        <f t="shared" si="3"/>
        <v>9</v>
      </c>
      <c r="AJ38" s="8"/>
      <c r="AK38" s="8"/>
      <c r="AL38" s="8">
        <v>2</v>
      </c>
      <c r="AM38" s="8"/>
      <c r="AN38" s="8"/>
      <c r="AO38" s="8">
        <v>5</v>
      </c>
      <c r="AP38" s="8"/>
      <c r="AQ38" s="8"/>
      <c r="AR38" s="8"/>
      <c r="AS38" s="8"/>
      <c r="AT38" s="8"/>
      <c r="AU38" s="8"/>
      <c r="AV38" s="8">
        <v>2</v>
      </c>
      <c r="AW38" s="8"/>
      <c r="AX38" s="8"/>
      <c r="AY38" s="8"/>
      <c r="AZ38" s="8"/>
      <c r="BA38" s="8"/>
      <c r="BB38" s="46" t="s">
        <v>452</v>
      </c>
    </row>
    <row r="39" spans="1:54" ht="24" thickTop="1" thickBot="1" x14ac:dyDescent="0.3">
      <c r="A39" s="29" t="s">
        <v>123</v>
      </c>
      <c r="B39" s="30" t="s">
        <v>234</v>
      </c>
      <c r="C39" s="30" t="s">
        <v>222</v>
      </c>
      <c r="D39" s="29" t="s">
        <v>38</v>
      </c>
      <c r="E39" s="31" t="s">
        <v>121</v>
      </c>
      <c r="F39" s="32" t="s">
        <v>40</v>
      </c>
      <c r="G39" s="33" t="s">
        <v>41</v>
      </c>
      <c r="H39" s="34" t="s">
        <v>28</v>
      </c>
      <c r="I39" s="35" t="s">
        <v>226</v>
      </c>
      <c r="J39" s="36">
        <v>1.8</v>
      </c>
      <c r="K39" s="30" t="s">
        <v>29</v>
      </c>
      <c r="L39" s="36">
        <v>1.8</v>
      </c>
      <c r="M39" s="30" t="s">
        <v>29</v>
      </c>
      <c r="N39" s="36">
        <v>2.15</v>
      </c>
      <c r="O39" s="30" t="s">
        <v>29</v>
      </c>
      <c r="P39" s="36"/>
      <c r="Q39" s="30"/>
      <c r="R39" s="30"/>
      <c r="S39" s="30"/>
      <c r="T39" s="36">
        <f t="shared" si="4"/>
        <v>1.92</v>
      </c>
      <c r="U39" s="37"/>
      <c r="V39" s="47">
        <v>1.92</v>
      </c>
      <c r="W39" s="38" t="s">
        <v>497</v>
      </c>
      <c r="X39" s="49" t="s">
        <v>554</v>
      </c>
      <c r="Y39" s="41" t="s">
        <v>524</v>
      </c>
      <c r="Z39" s="9">
        <v>9</v>
      </c>
      <c r="AA39" s="7">
        <v>0</v>
      </c>
      <c r="AB39" s="42">
        <f t="shared" si="5"/>
        <v>17.28</v>
      </c>
      <c r="AC39" s="43">
        <f t="shared" si="0"/>
        <v>18</v>
      </c>
      <c r="AD39" s="44"/>
      <c r="AE39" s="36"/>
      <c r="AF39" s="36">
        <f t="shared" si="6"/>
        <v>34.56</v>
      </c>
      <c r="AG39" s="36">
        <f t="shared" si="1"/>
        <v>17.28</v>
      </c>
      <c r="AH39" s="37">
        <f t="shared" si="8"/>
        <v>17.28</v>
      </c>
      <c r="AI39" s="45">
        <f t="shared" si="3"/>
        <v>9</v>
      </c>
      <c r="AJ39" s="8"/>
      <c r="AK39" s="8"/>
      <c r="AL39" s="8">
        <v>2</v>
      </c>
      <c r="AM39" s="8"/>
      <c r="AN39" s="8"/>
      <c r="AO39" s="8">
        <v>5</v>
      </c>
      <c r="AP39" s="8"/>
      <c r="AQ39" s="8"/>
      <c r="AR39" s="8"/>
      <c r="AS39" s="8"/>
      <c r="AT39" s="8"/>
      <c r="AU39" s="8"/>
      <c r="AV39" s="8">
        <v>2</v>
      </c>
      <c r="AW39" s="8"/>
      <c r="AX39" s="8"/>
      <c r="AY39" s="8"/>
      <c r="AZ39" s="8"/>
      <c r="BA39" s="8"/>
      <c r="BB39" s="46" t="s">
        <v>452</v>
      </c>
    </row>
    <row r="40" spans="1:54" ht="24" thickTop="1" thickBot="1" x14ac:dyDescent="0.3">
      <c r="A40" s="29" t="s">
        <v>123</v>
      </c>
      <c r="B40" s="30" t="s">
        <v>234</v>
      </c>
      <c r="C40" s="30" t="s">
        <v>222</v>
      </c>
      <c r="D40" s="29" t="s">
        <v>30</v>
      </c>
      <c r="E40" s="31" t="s">
        <v>122</v>
      </c>
      <c r="F40" s="32" t="s">
        <v>32</v>
      </c>
      <c r="G40" s="33" t="s">
        <v>33</v>
      </c>
      <c r="H40" s="34" t="s">
        <v>28</v>
      </c>
      <c r="I40" s="35" t="s">
        <v>226</v>
      </c>
      <c r="J40" s="36">
        <v>3.15</v>
      </c>
      <c r="K40" s="30" t="s">
        <v>29</v>
      </c>
      <c r="L40" s="36">
        <v>4</v>
      </c>
      <c r="M40" s="30" t="s">
        <v>29</v>
      </c>
      <c r="N40" s="36">
        <v>3</v>
      </c>
      <c r="O40" s="30" t="s">
        <v>29</v>
      </c>
      <c r="P40" s="36"/>
      <c r="Q40" s="30"/>
      <c r="R40" s="30"/>
      <c r="S40" s="30"/>
      <c r="T40" s="36">
        <f t="shared" si="4"/>
        <v>3.38</v>
      </c>
      <c r="U40" s="37"/>
      <c r="V40" s="47">
        <v>3.38</v>
      </c>
      <c r="W40" s="38" t="s">
        <v>497</v>
      </c>
      <c r="X40" s="49" t="s">
        <v>554</v>
      </c>
      <c r="Y40" s="41" t="s">
        <v>524</v>
      </c>
      <c r="Z40" s="9">
        <v>9</v>
      </c>
      <c r="AA40" s="7">
        <v>0</v>
      </c>
      <c r="AB40" s="42">
        <f t="shared" si="5"/>
        <v>30.419999999999998</v>
      </c>
      <c r="AC40" s="43">
        <f t="shared" si="0"/>
        <v>18</v>
      </c>
      <c r="AD40" s="44"/>
      <c r="AE40" s="36"/>
      <c r="AF40" s="36">
        <f t="shared" si="6"/>
        <v>60.839999999999996</v>
      </c>
      <c r="AG40" s="36">
        <f t="shared" si="1"/>
        <v>30.419999999999998</v>
      </c>
      <c r="AH40" s="37">
        <f t="shared" si="8"/>
        <v>30.419999999999998</v>
      </c>
      <c r="AI40" s="45">
        <f t="shared" si="3"/>
        <v>9</v>
      </c>
      <c r="AJ40" s="8"/>
      <c r="AK40" s="8"/>
      <c r="AL40" s="8">
        <v>2</v>
      </c>
      <c r="AM40" s="8"/>
      <c r="AN40" s="8"/>
      <c r="AO40" s="8">
        <v>5</v>
      </c>
      <c r="AP40" s="8"/>
      <c r="AQ40" s="8"/>
      <c r="AR40" s="8"/>
      <c r="AS40" s="8"/>
      <c r="AT40" s="8"/>
      <c r="AU40" s="8"/>
      <c r="AV40" s="8">
        <v>2</v>
      </c>
      <c r="AW40" s="8"/>
      <c r="AX40" s="8"/>
      <c r="AY40" s="8"/>
      <c r="AZ40" s="8"/>
      <c r="BA40" s="8"/>
      <c r="BB40" s="46" t="s">
        <v>452</v>
      </c>
    </row>
    <row r="41" spans="1:54" ht="24" thickTop="1" thickBot="1" x14ac:dyDescent="0.3">
      <c r="A41" s="29" t="s">
        <v>123</v>
      </c>
      <c r="B41" s="30" t="s">
        <v>234</v>
      </c>
      <c r="C41" s="30" t="s">
        <v>222</v>
      </c>
      <c r="D41" s="29" t="s">
        <v>34</v>
      </c>
      <c r="E41" s="31" t="s">
        <v>123</v>
      </c>
      <c r="F41" s="32" t="s">
        <v>36</v>
      </c>
      <c r="G41" s="33" t="s">
        <v>37</v>
      </c>
      <c r="H41" s="34" t="s">
        <v>28</v>
      </c>
      <c r="I41" s="35" t="s">
        <v>226</v>
      </c>
      <c r="J41" s="36">
        <v>2.99</v>
      </c>
      <c r="K41" s="30" t="s">
        <v>29</v>
      </c>
      <c r="L41" s="36">
        <v>3.56</v>
      </c>
      <c r="M41" s="30" t="s">
        <v>29</v>
      </c>
      <c r="N41" s="36">
        <v>3</v>
      </c>
      <c r="O41" s="30" t="s">
        <v>29</v>
      </c>
      <c r="P41" s="36"/>
      <c r="Q41" s="30"/>
      <c r="R41" s="30"/>
      <c r="S41" s="30"/>
      <c r="T41" s="36">
        <f t="shared" si="4"/>
        <v>3.18</v>
      </c>
      <c r="U41" s="37"/>
      <c r="V41" s="47">
        <v>3.18</v>
      </c>
      <c r="W41" s="38" t="s">
        <v>497</v>
      </c>
      <c r="X41" s="49" t="s">
        <v>554</v>
      </c>
      <c r="Y41" s="41" t="s">
        <v>524</v>
      </c>
      <c r="Z41" s="9">
        <v>9</v>
      </c>
      <c r="AA41" s="7">
        <v>0</v>
      </c>
      <c r="AB41" s="42">
        <f t="shared" si="5"/>
        <v>28.62</v>
      </c>
      <c r="AC41" s="43">
        <f t="shared" si="0"/>
        <v>18</v>
      </c>
      <c r="AD41" s="44"/>
      <c r="AE41" s="36"/>
      <c r="AF41" s="36">
        <f t="shared" si="6"/>
        <v>57.24</v>
      </c>
      <c r="AG41" s="36">
        <f t="shared" si="1"/>
        <v>28.62</v>
      </c>
      <c r="AH41" s="37">
        <f t="shared" si="8"/>
        <v>28.62</v>
      </c>
      <c r="AI41" s="45">
        <f t="shared" si="3"/>
        <v>9</v>
      </c>
      <c r="AJ41" s="8"/>
      <c r="AK41" s="8"/>
      <c r="AL41" s="8">
        <v>2</v>
      </c>
      <c r="AM41" s="8"/>
      <c r="AN41" s="8"/>
      <c r="AO41" s="8">
        <v>5</v>
      </c>
      <c r="AP41" s="8"/>
      <c r="AQ41" s="8"/>
      <c r="AR41" s="8"/>
      <c r="AS41" s="8"/>
      <c r="AT41" s="8"/>
      <c r="AU41" s="8"/>
      <c r="AV41" s="8">
        <v>2</v>
      </c>
      <c r="AW41" s="8"/>
      <c r="AX41" s="8"/>
      <c r="AY41" s="8"/>
      <c r="AZ41" s="8"/>
      <c r="BA41" s="8"/>
      <c r="BB41" s="46" t="s">
        <v>452</v>
      </c>
    </row>
    <row r="42" spans="1:54" ht="35.25" thickTop="1" thickBot="1" x14ac:dyDescent="0.3">
      <c r="A42" s="29" t="s">
        <v>123</v>
      </c>
      <c r="B42" s="30" t="s">
        <v>234</v>
      </c>
      <c r="C42" s="30" t="s">
        <v>222</v>
      </c>
      <c r="D42" s="97">
        <v>3042000601234</v>
      </c>
      <c r="E42" s="31" t="s">
        <v>124</v>
      </c>
      <c r="F42" s="32" t="s">
        <v>46</v>
      </c>
      <c r="G42" s="33" t="s">
        <v>47</v>
      </c>
      <c r="H42" s="34" t="s">
        <v>28</v>
      </c>
      <c r="I42" s="35" t="s">
        <v>226</v>
      </c>
      <c r="J42" s="36">
        <v>1.56</v>
      </c>
      <c r="K42" s="30" t="s">
        <v>29</v>
      </c>
      <c r="L42" s="36">
        <v>2.61</v>
      </c>
      <c r="M42" s="30" t="s">
        <v>29</v>
      </c>
      <c r="N42" s="36">
        <v>2.71</v>
      </c>
      <c r="O42" s="30" t="s">
        <v>29</v>
      </c>
      <c r="P42" s="36"/>
      <c r="Q42" s="30"/>
      <c r="R42" s="30"/>
      <c r="S42" s="30"/>
      <c r="T42" s="36">
        <f t="shared" si="4"/>
        <v>2.29</v>
      </c>
      <c r="U42" s="37"/>
      <c r="V42" s="47">
        <v>2.29</v>
      </c>
      <c r="W42" s="38" t="s">
        <v>504</v>
      </c>
      <c r="X42" s="40" t="s">
        <v>566</v>
      </c>
      <c r="Y42" s="41" t="s">
        <v>532</v>
      </c>
      <c r="Z42" s="9">
        <v>25</v>
      </c>
      <c r="AA42" s="7">
        <v>10</v>
      </c>
      <c r="AB42" s="42">
        <f t="shared" si="5"/>
        <v>80.150000000000006</v>
      </c>
      <c r="AC42" s="43">
        <f t="shared" si="0"/>
        <v>64</v>
      </c>
      <c r="AD42" s="44"/>
      <c r="AE42" s="36"/>
      <c r="AF42" s="36">
        <f t="shared" si="6"/>
        <v>146.56</v>
      </c>
      <c r="AG42" s="36">
        <f t="shared" si="1"/>
        <v>66.41</v>
      </c>
      <c r="AH42" s="37">
        <f t="shared" si="8"/>
        <v>66.41</v>
      </c>
      <c r="AI42" s="45">
        <f t="shared" si="3"/>
        <v>29</v>
      </c>
      <c r="AJ42" s="8"/>
      <c r="AK42" s="8"/>
      <c r="AL42" s="8">
        <v>10</v>
      </c>
      <c r="AM42" s="8"/>
      <c r="AN42" s="8"/>
      <c r="AO42" s="8">
        <v>3</v>
      </c>
      <c r="AP42" s="8"/>
      <c r="AQ42" s="8">
        <v>4</v>
      </c>
      <c r="AR42" s="8">
        <v>3</v>
      </c>
      <c r="AS42" s="8">
        <v>2</v>
      </c>
      <c r="AT42" s="8"/>
      <c r="AU42" s="8">
        <v>1</v>
      </c>
      <c r="AV42" s="8">
        <v>2</v>
      </c>
      <c r="AW42" s="8">
        <v>4</v>
      </c>
      <c r="AX42" s="8"/>
      <c r="AY42" s="8"/>
      <c r="AZ42" s="8"/>
      <c r="BA42" s="8"/>
      <c r="BB42" s="46" t="s">
        <v>452</v>
      </c>
    </row>
    <row r="43" spans="1:54" ht="24" thickTop="1" thickBot="1" x14ac:dyDescent="0.3">
      <c r="A43" s="29" t="s">
        <v>123</v>
      </c>
      <c r="B43" s="30" t="s">
        <v>234</v>
      </c>
      <c r="C43" s="30" t="s">
        <v>222</v>
      </c>
      <c r="D43" s="29" t="s">
        <v>306</v>
      </c>
      <c r="E43" s="31" t="s">
        <v>125</v>
      </c>
      <c r="F43" s="32" t="s">
        <v>307</v>
      </c>
      <c r="G43" s="33" t="s">
        <v>308</v>
      </c>
      <c r="H43" s="34" t="s">
        <v>212</v>
      </c>
      <c r="I43" s="35" t="s">
        <v>226</v>
      </c>
      <c r="J43" s="36">
        <v>23.47</v>
      </c>
      <c r="K43" s="30" t="s">
        <v>70</v>
      </c>
      <c r="L43" s="36">
        <v>23.48</v>
      </c>
      <c r="M43" s="30" t="s">
        <v>70</v>
      </c>
      <c r="N43" s="36">
        <v>26.5</v>
      </c>
      <c r="O43" s="30" t="s">
        <v>70</v>
      </c>
      <c r="P43" s="36"/>
      <c r="Q43" s="30"/>
      <c r="R43" s="30"/>
      <c r="S43" s="30"/>
      <c r="T43" s="36">
        <f t="shared" si="4"/>
        <v>24.48</v>
      </c>
      <c r="U43" s="37"/>
      <c r="V43" s="47">
        <v>20.79</v>
      </c>
      <c r="W43" s="38" t="s">
        <v>485</v>
      </c>
      <c r="X43" s="40" t="s">
        <v>549</v>
      </c>
      <c r="Y43" s="41" t="s">
        <v>539</v>
      </c>
      <c r="Z43" s="9">
        <v>20</v>
      </c>
      <c r="AA43" s="7">
        <v>12</v>
      </c>
      <c r="AB43" s="42">
        <f t="shared" si="5"/>
        <v>665.28</v>
      </c>
      <c r="AC43" s="43">
        <f t="shared" si="0"/>
        <v>52</v>
      </c>
      <c r="AD43" s="44"/>
      <c r="AE43" s="36"/>
      <c r="AF43" s="36">
        <f t="shared" si="6"/>
        <v>1081.08</v>
      </c>
      <c r="AG43" s="36">
        <f t="shared" si="1"/>
        <v>489.6</v>
      </c>
      <c r="AH43" s="37">
        <f t="shared" si="8"/>
        <v>415.79999999999995</v>
      </c>
      <c r="AI43" s="45">
        <f t="shared" si="3"/>
        <v>20</v>
      </c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>
        <v>20</v>
      </c>
      <c r="AX43" s="8"/>
      <c r="AY43" s="8"/>
      <c r="AZ43" s="8"/>
      <c r="BA43" s="8"/>
      <c r="BB43" s="46" t="s">
        <v>452</v>
      </c>
    </row>
    <row r="44" spans="1:54" ht="24" thickTop="1" thickBot="1" x14ac:dyDescent="0.3">
      <c r="A44" s="29" t="s">
        <v>123</v>
      </c>
      <c r="B44" s="30" t="s">
        <v>234</v>
      </c>
      <c r="C44" s="30" t="s">
        <v>222</v>
      </c>
      <c r="D44" s="29" t="s">
        <v>82</v>
      </c>
      <c r="E44" s="31" t="s">
        <v>126</v>
      </c>
      <c r="F44" s="32" t="s">
        <v>84</v>
      </c>
      <c r="G44" s="33" t="s">
        <v>84</v>
      </c>
      <c r="H44" s="34" t="s">
        <v>85</v>
      </c>
      <c r="I44" s="35" t="s">
        <v>226</v>
      </c>
      <c r="J44" s="36">
        <v>0.35</v>
      </c>
      <c r="K44" s="30" t="s">
        <v>85</v>
      </c>
      <c r="L44" s="36">
        <v>0.34</v>
      </c>
      <c r="M44" s="30" t="s">
        <v>85</v>
      </c>
      <c r="N44" s="36">
        <v>0.5</v>
      </c>
      <c r="O44" s="30" t="s">
        <v>85</v>
      </c>
      <c r="P44" s="36"/>
      <c r="Q44" s="30"/>
      <c r="R44" s="30"/>
      <c r="S44" s="30"/>
      <c r="T44" s="36">
        <f t="shared" si="4"/>
        <v>0.4</v>
      </c>
      <c r="U44" s="37"/>
      <c r="V44" s="47">
        <v>0.15</v>
      </c>
      <c r="W44" s="38" t="s">
        <v>505</v>
      </c>
      <c r="X44" s="40" t="s">
        <v>551</v>
      </c>
      <c r="Y44" s="41" t="s">
        <v>542</v>
      </c>
      <c r="Z44" s="9">
        <v>1400</v>
      </c>
      <c r="AA44" s="7">
        <v>0</v>
      </c>
      <c r="AB44" s="42">
        <f t="shared" si="5"/>
        <v>210</v>
      </c>
      <c r="AC44" s="43">
        <f t="shared" si="0"/>
        <v>2850</v>
      </c>
      <c r="AD44" s="44"/>
      <c r="AE44" s="36"/>
      <c r="AF44" s="36">
        <f t="shared" si="6"/>
        <v>427.5</v>
      </c>
      <c r="AG44" s="36">
        <f t="shared" si="1"/>
        <v>580</v>
      </c>
      <c r="AH44" s="37">
        <f t="shared" si="8"/>
        <v>217.5</v>
      </c>
      <c r="AI44" s="45">
        <f t="shared" si="3"/>
        <v>1450</v>
      </c>
      <c r="AJ44" s="8"/>
      <c r="AK44" s="8">
        <v>400</v>
      </c>
      <c r="AL44" s="8"/>
      <c r="AM44" s="8">
        <v>1000</v>
      </c>
      <c r="AN44" s="8"/>
      <c r="AO44" s="8"/>
      <c r="AP44" s="8"/>
      <c r="AQ44" s="8"/>
      <c r="AR44" s="8"/>
      <c r="AS44" s="8"/>
      <c r="AT44" s="8"/>
      <c r="AU44" s="8">
        <v>50</v>
      </c>
      <c r="AV44" s="8"/>
      <c r="AW44" s="8"/>
      <c r="AX44" s="8"/>
      <c r="AY44" s="8"/>
      <c r="AZ44" s="8"/>
      <c r="BA44" s="8"/>
      <c r="BB44" s="46" t="s">
        <v>452</v>
      </c>
    </row>
    <row r="45" spans="1:54" ht="35.25" thickTop="1" thickBot="1" x14ac:dyDescent="0.3">
      <c r="A45" s="29" t="s">
        <v>123</v>
      </c>
      <c r="B45" s="30" t="s">
        <v>234</v>
      </c>
      <c r="C45" s="30" t="s">
        <v>222</v>
      </c>
      <c r="D45" s="99">
        <v>3042000601235</v>
      </c>
      <c r="E45" s="31" t="s">
        <v>127</v>
      </c>
      <c r="F45" s="32" t="s">
        <v>26</v>
      </c>
      <c r="G45" s="33" t="s">
        <v>27</v>
      </c>
      <c r="H45" s="34" t="s">
        <v>28</v>
      </c>
      <c r="I45" s="35" t="s">
        <v>226</v>
      </c>
      <c r="J45" s="36">
        <v>13.52</v>
      </c>
      <c r="K45" s="30" t="s">
        <v>29</v>
      </c>
      <c r="L45" s="36">
        <v>11.9</v>
      </c>
      <c r="M45" s="30" t="s">
        <v>29</v>
      </c>
      <c r="N45" s="36">
        <v>14.86</v>
      </c>
      <c r="O45" s="30" t="s">
        <v>29</v>
      </c>
      <c r="P45" s="36"/>
      <c r="Q45" s="30"/>
      <c r="R45" s="30"/>
      <c r="S45" s="30"/>
      <c r="T45" s="36">
        <f t="shared" si="4"/>
        <v>13.43</v>
      </c>
      <c r="U45" s="37"/>
      <c r="V45" s="47">
        <v>12</v>
      </c>
      <c r="W45" s="38" t="s">
        <v>506</v>
      </c>
      <c r="X45" s="40" t="s">
        <v>567</v>
      </c>
      <c r="Y45" s="41" t="s">
        <v>538</v>
      </c>
      <c r="Z45" s="9">
        <v>15</v>
      </c>
      <c r="AA45" s="7">
        <v>0</v>
      </c>
      <c r="AB45" s="42">
        <f t="shared" si="5"/>
        <v>180</v>
      </c>
      <c r="AC45" s="43">
        <f t="shared" si="0"/>
        <v>32</v>
      </c>
      <c r="AD45" s="44"/>
      <c r="AE45" s="36"/>
      <c r="AF45" s="36">
        <f t="shared" si="6"/>
        <v>384</v>
      </c>
      <c r="AG45" s="36">
        <f t="shared" si="1"/>
        <v>228.31</v>
      </c>
      <c r="AH45" s="37">
        <f t="shared" si="8"/>
        <v>204</v>
      </c>
      <c r="AI45" s="45">
        <f t="shared" si="3"/>
        <v>17</v>
      </c>
      <c r="AJ45" s="8"/>
      <c r="AK45" s="8"/>
      <c r="AL45" s="8">
        <v>2</v>
      </c>
      <c r="AM45" s="8"/>
      <c r="AN45" s="8"/>
      <c r="AO45" s="8">
        <v>5</v>
      </c>
      <c r="AP45" s="8"/>
      <c r="AQ45" s="8"/>
      <c r="AR45" s="8">
        <v>2</v>
      </c>
      <c r="AS45" s="8">
        <v>4</v>
      </c>
      <c r="AT45" s="8"/>
      <c r="AU45" s="8">
        <v>2</v>
      </c>
      <c r="AV45" s="8">
        <v>2</v>
      </c>
      <c r="AW45" s="8"/>
      <c r="AX45" s="8"/>
      <c r="AY45" s="8"/>
      <c r="AZ45" s="8"/>
      <c r="BA45" s="8"/>
      <c r="BB45" s="46" t="s">
        <v>452</v>
      </c>
    </row>
    <row r="46" spans="1:54" ht="24" thickTop="1" thickBot="1" x14ac:dyDescent="0.3">
      <c r="A46" s="29" t="s">
        <v>123</v>
      </c>
      <c r="B46" s="30" t="s">
        <v>234</v>
      </c>
      <c r="C46" s="30" t="s">
        <v>222</v>
      </c>
      <c r="D46" s="98" t="s">
        <v>98</v>
      </c>
      <c r="E46" s="31" t="s">
        <v>128</v>
      </c>
      <c r="F46" s="32" t="s">
        <v>100</v>
      </c>
      <c r="G46" s="33" t="s">
        <v>101</v>
      </c>
      <c r="H46" s="34" t="s">
        <v>70</v>
      </c>
      <c r="I46" s="35" t="s">
        <v>226</v>
      </c>
      <c r="J46" s="36">
        <v>5</v>
      </c>
      <c r="K46" s="30" t="s">
        <v>70</v>
      </c>
      <c r="L46" s="36">
        <v>5.61</v>
      </c>
      <c r="M46" s="30" t="s">
        <v>70</v>
      </c>
      <c r="N46" s="36">
        <v>6</v>
      </c>
      <c r="O46" s="30" t="s">
        <v>70</v>
      </c>
      <c r="P46" s="36"/>
      <c r="Q46" s="30"/>
      <c r="R46" s="30"/>
      <c r="S46" s="30"/>
      <c r="T46" s="36">
        <f t="shared" si="4"/>
        <v>5.54</v>
      </c>
      <c r="U46" s="37"/>
      <c r="V46" s="47">
        <v>3.93</v>
      </c>
      <c r="W46" s="38" t="s">
        <v>497</v>
      </c>
      <c r="X46" s="49" t="s">
        <v>554</v>
      </c>
      <c r="Y46" s="41" t="s">
        <v>524</v>
      </c>
      <c r="Z46" s="9">
        <v>20</v>
      </c>
      <c r="AA46" s="7">
        <v>10</v>
      </c>
      <c r="AB46" s="42">
        <f t="shared" si="5"/>
        <v>117.9</v>
      </c>
      <c r="AC46" s="43">
        <f t="shared" si="0"/>
        <v>50</v>
      </c>
      <c r="AD46" s="44"/>
      <c r="AE46" s="36"/>
      <c r="AF46" s="36">
        <f t="shared" si="6"/>
        <v>196.5</v>
      </c>
      <c r="AG46" s="36">
        <f t="shared" si="1"/>
        <v>110.8</v>
      </c>
      <c r="AH46" s="37">
        <f t="shared" si="8"/>
        <v>78.600000000000009</v>
      </c>
      <c r="AI46" s="45">
        <f t="shared" si="3"/>
        <v>20</v>
      </c>
      <c r="AJ46" s="8"/>
      <c r="AK46" s="8">
        <v>10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>
        <v>10</v>
      </c>
      <c r="AX46" s="8"/>
      <c r="AY46" s="8"/>
      <c r="AZ46" s="8"/>
      <c r="BA46" s="8"/>
      <c r="BB46" s="46" t="s">
        <v>452</v>
      </c>
    </row>
    <row r="47" spans="1:54" ht="24" thickTop="1" thickBot="1" x14ac:dyDescent="0.3">
      <c r="A47" s="29" t="s">
        <v>123</v>
      </c>
      <c r="B47" s="30" t="s">
        <v>234</v>
      </c>
      <c r="C47" s="30" t="s">
        <v>222</v>
      </c>
      <c r="D47" s="29" t="s">
        <v>106</v>
      </c>
      <c r="E47" s="31" t="s">
        <v>129</v>
      </c>
      <c r="F47" s="32" t="s">
        <v>108</v>
      </c>
      <c r="G47" s="33" t="s">
        <v>109</v>
      </c>
      <c r="H47" s="34" t="s">
        <v>70</v>
      </c>
      <c r="I47" s="35" t="s">
        <v>226</v>
      </c>
      <c r="J47" s="36">
        <v>16</v>
      </c>
      <c r="K47" s="30" t="s">
        <v>70</v>
      </c>
      <c r="L47" s="36">
        <v>22.04</v>
      </c>
      <c r="M47" s="30" t="s">
        <v>70</v>
      </c>
      <c r="N47" s="36">
        <v>23.5</v>
      </c>
      <c r="O47" s="30" t="s">
        <v>70</v>
      </c>
      <c r="P47" s="36"/>
      <c r="Q47" s="30"/>
      <c r="R47" s="30"/>
      <c r="S47" s="30"/>
      <c r="T47" s="36">
        <f t="shared" si="4"/>
        <v>20.51</v>
      </c>
      <c r="U47" s="37"/>
      <c r="V47" s="47">
        <v>3.79</v>
      </c>
      <c r="W47" s="38" t="s">
        <v>497</v>
      </c>
      <c r="X47" s="49" t="s">
        <v>554</v>
      </c>
      <c r="Y47" s="41" t="s">
        <v>524</v>
      </c>
      <c r="Z47" s="9">
        <v>20</v>
      </c>
      <c r="AA47" s="7">
        <v>10</v>
      </c>
      <c r="AB47" s="42">
        <f t="shared" si="5"/>
        <v>113.7</v>
      </c>
      <c r="AC47" s="43">
        <f t="shared" si="0"/>
        <v>55</v>
      </c>
      <c r="AD47" s="44"/>
      <c r="AE47" s="36"/>
      <c r="AF47" s="36">
        <f t="shared" si="6"/>
        <v>208.45</v>
      </c>
      <c r="AG47" s="36">
        <f t="shared" si="1"/>
        <v>512.75</v>
      </c>
      <c r="AH47" s="37">
        <f t="shared" si="8"/>
        <v>94.75</v>
      </c>
      <c r="AI47" s="45">
        <f t="shared" si="3"/>
        <v>25</v>
      </c>
      <c r="AJ47" s="8"/>
      <c r="AK47" s="8">
        <v>10</v>
      </c>
      <c r="AL47" s="8"/>
      <c r="AM47" s="8"/>
      <c r="AN47" s="8"/>
      <c r="AO47" s="8"/>
      <c r="AP47" s="8"/>
      <c r="AQ47" s="8"/>
      <c r="AR47" s="8"/>
      <c r="AS47" s="8"/>
      <c r="AT47" s="8"/>
      <c r="AU47" s="8">
        <v>5</v>
      </c>
      <c r="AV47" s="8"/>
      <c r="AW47" s="8">
        <v>10</v>
      </c>
      <c r="AX47" s="8"/>
      <c r="AY47" s="8"/>
      <c r="AZ47" s="8"/>
      <c r="BA47" s="8"/>
      <c r="BB47" s="46" t="s">
        <v>452</v>
      </c>
    </row>
    <row r="48" spans="1:54" ht="24" thickTop="1" thickBot="1" x14ac:dyDescent="0.3">
      <c r="A48" s="29" t="s">
        <v>123</v>
      </c>
      <c r="B48" s="30" t="s">
        <v>234</v>
      </c>
      <c r="C48" s="30" t="s">
        <v>222</v>
      </c>
      <c r="D48" s="29" t="s">
        <v>102</v>
      </c>
      <c r="E48" s="31" t="s">
        <v>130</v>
      </c>
      <c r="F48" s="32" t="s">
        <v>104</v>
      </c>
      <c r="G48" s="33" t="s">
        <v>105</v>
      </c>
      <c r="H48" s="34" t="s">
        <v>70</v>
      </c>
      <c r="I48" s="35" t="s">
        <v>226</v>
      </c>
      <c r="J48" s="36">
        <v>16.5</v>
      </c>
      <c r="K48" s="30" t="s">
        <v>70</v>
      </c>
      <c r="L48" s="36">
        <v>17</v>
      </c>
      <c r="M48" s="30" t="s">
        <v>70</v>
      </c>
      <c r="N48" s="36">
        <v>19.23</v>
      </c>
      <c r="O48" s="30" t="s">
        <v>70</v>
      </c>
      <c r="P48" s="36"/>
      <c r="Q48" s="30"/>
      <c r="R48" s="30"/>
      <c r="S48" s="30"/>
      <c r="T48" s="36">
        <f t="shared" si="4"/>
        <v>17.579999999999998</v>
      </c>
      <c r="U48" s="37"/>
      <c r="V48" s="47">
        <v>17.579999999999998</v>
      </c>
      <c r="W48" s="38" t="s">
        <v>497</v>
      </c>
      <c r="X48" s="49" t="s">
        <v>554</v>
      </c>
      <c r="Y48" s="41" t="s">
        <v>524</v>
      </c>
      <c r="Z48" s="9">
        <v>20</v>
      </c>
      <c r="AA48" s="7">
        <v>10</v>
      </c>
      <c r="AB48" s="42">
        <f t="shared" si="5"/>
        <v>527.4</v>
      </c>
      <c r="AC48" s="43">
        <f t="shared" si="0"/>
        <v>55</v>
      </c>
      <c r="AD48" s="44"/>
      <c r="AE48" s="36"/>
      <c r="AF48" s="36">
        <f t="shared" si="6"/>
        <v>966.89999999999986</v>
      </c>
      <c r="AG48" s="36">
        <f t="shared" si="1"/>
        <v>439.49999999999994</v>
      </c>
      <c r="AH48" s="37">
        <f t="shared" si="8"/>
        <v>439.49999999999994</v>
      </c>
      <c r="AI48" s="45">
        <f t="shared" si="3"/>
        <v>25</v>
      </c>
      <c r="AJ48" s="8"/>
      <c r="AK48" s="8">
        <v>10</v>
      </c>
      <c r="AL48" s="8"/>
      <c r="AM48" s="8"/>
      <c r="AN48" s="8"/>
      <c r="AO48" s="8"/>
      <c r="AP48" s="8"/>
      <c r="AQ48" s="8"/>
      <c r="AR48" s="8"/>
      <c r="AS48" s="8"/>
      <c r="AT48" s="8"/>
      <c r="AU48" s="8">
        <v>5</v>
      </c>
      <c r="AV48" s="8"/>
      <c r="AW48" s="8">
        <v>10</v>
      </c>
      <c r="AX48" s="8"/>
      <c r="AY48" s="8"/>
      <c r="AZ48" s="8"/>
      <c r="BA48" s="8"/>
      <c r="BB48" s="46" t="s">
        <v>452</v>
      </c>
    </row>
    <row r="49" spans="1:54" ht="24" thickTop="1" thickBot="1" x14ac:dyDescent="0.3">
      <c r="A49" s="29" t="s">
        <v>123</v>
      </c>
      <c r="B49" s="30" t="s">
        <v>234</v>
      </c>
      <c r="C49" s="30" t="s">
        <v>222</v>
      </c>
      <c r="D49" s="29" t="s">
        <v>110</v>
      </c>
      <c r="E49" s="31" t="s">
        <v>131</v>
      </c>
      <c r="F49" s="32" t="s">
        <v>112</v>
      </c>
      <c r="G49" s="33" t="s">
        <v>113</v>
      </c>
      <c r="H49" s="34" t="s">
        <v>70</v>
      </c>
      <c r="I49" s="35" t="s">
        <v>226</v>
      </c>
      <c r="J49" s="36">
        <v>31.9</v>
      </c>
      <c r="K49" s="30" t="s">
        <v>70</v>
      </c>
      <c r="L49" s="36">
        <v>32</v>
      </c>
      <c r="M49" s="30" t="s">
        <v>70</v>
      </c>
      <c r="N49" s="36">
        <v>36</v>
      </c>
      <c r="O49" s="30" t="s">
        <v>70</v>
      </c>
      <c r="P49" s="36"/>
      <c r="Q49" s="30"/>
      <c r="R49" s="30"/>
      <c r="S49" s="30"/>
      <c r="T49" s="36">
        <f t="shared" si="4"/>
        <v>33.299999999999997</v>
      </c>
      <c r="U49" s="37"/>
      <c r="V49" s="47">
        <v>17.93</v>
      </c>
      <c r="W49" s="38" t="s">
        <v>497</v>
      </c>
      <c r="X49" s="49" t="s">
        <v>554</v>
      </c>
      <c r="Y49" s="41" t="s">
        <v>524</v>
      </c>
      <c r="Z49" s="9">
        <v>50</v>
      </c>
      <c r="AA49" s="7">
        <v>10</v>
      </c>
      <c r="AB49" s="42">
        <f t="shared" si="5"/>
        <v>1075.8</v>
      </c>
      <c r="AC49" s="43">
        <f t="shared" si="0"/>
        <v>110</v>
      </c>
      <c r="AD49" s="44"/>
      <c r="AE49" s="36"/>
      <c r="AF49" s="36">
        <f t="shared" si="6"/>
        <v>1972.3</v>
      </c>
      <c r="AG49" s="36">
        <f t="shared" si="1"/>
        <v>1664.9999999999998</v>
      </c>
      <c r="AH49" s="37">
        <f t="shared" si="8"/>
        <v>896.5</v>
      </c>
      <c r="AI49" s="45">
        <f t="shared" si="3"/>
        <v>50</v>
      </c>
      <c r="AJ49" s="8"/>
      <c r="AK49" s="8"/>
      <c r="AL49" s="8"/>
      <c r="AM49" s="8"/>
      <c r="AN49" s="8">
        <v>10</v>
      </c>
      <c r="AO49" s="8"/>
      <c r="AP49" s="8"/>
      <c r="AQ49" s="8"/>
      <c r="AR49" s="8"/>
      <c r="AS49" s="8"/>
      <c r="AT49" s="8"/>
      <c r="AU49" s="8"/>
      <c r="AV49" s="8"/>
      <c r="AW49" s="8">
        <v>40</v>
      </c>
      <c r="AX49" s="8"/>
      <c r="AY49" s="8"/>
      <c r="AZ49" s="8"/>
      <c r="BA49" s="8"/>
      <c r="BB49" s="46" t="s">
        <v>452</v>
      </c>
    </row>
    <row r="50" spans="1:54" ht="24" thickTop="1" thickBot="1" x14ac:dyDescent="0.3">
      <c r="A50" s="29" t="s">
        <v>123</v>
      </c>
      <c r="B50" s="30" t="s">
        <v>234</v>
      </c>
      <c r="C50" s="30" t="s">
        <v>222</v>
      </c>
      <c r="D50" s="29" t="s">
        <v>114</v>
      </c>
      <c r="E50" s="31" t="s">
        <v>132</v>
      </c>
      <c r="F50" s="32" t="s">
        <v>116</v>
      </c>
      <c r="G50" s="33" t="s">
        <v>117</v>
      </c>
      <c r="H50" s="34" t="s">
        <v>70</v>
      </c>
      <c r="I50" s="35" t="s">
        <v>226</v>
      </c>
      <c r="J50" s="36">
        <v>16.79</v>
      </c>
      <c r="K50" s="30" t="s">
        <v>70</v>
      </c>
      <c r="L50" s="36">
        <v>16.8</v>
      </c>
      <c r="M50" s="30" t="s">
        <v>70</v>
      </c>
      <c r="N50" s="36">
        <v>18.350000000000001</v>
      </c>
      <c r="O50" s="30" t="s">
        <v>70</v>
      </c>
      <c r="P50" s="36"/>
      <c r="Q50" s="30"/>
      <c r="R50" s="30"/>
      <c r="S50" s="30"/>
      <c r="T50" s="36">
        <f t="shared" si="4"/>
        <v>17.309999999999999</v>
      </c>
      <c r="U50" s="37"/>
      <c r="V50" s="47">
        <v>15.42</v>
      </c>
      <c r="W50" s="38" t="s">
        <v>497</v>
      </c>
      <c r="X50" s="49" t="s">
        <v>554</v>
      </c>
      <c r="Y50" s="41" t="s">
        <v>524</v>
      </c>
      <c r="Z50" s="9">
        <v>60</v>
      </c>
      <c r="AA50" s="7">
        <v>0</v>
      </c>
      <c r="AB50" s="42">
        <f t="shared" si="5"/>
        <v>925.2</v>
      </c>
      <c r="AC50" s="43">
        <f t="shared" si="0"/>
        <v>125</v>
      </c>
      <c r="AD50" s="44"/>
      <c r="AE50" s="36"/>
      <c r="AF50" s="36">
        <f t="shared" si="6"/>
        <v>1927.5</v>
      </c>
      <c r="AG50" s="36">
        <f t="shared" si="1"/>
        <v>1125.1499999999999</v>
      </c>
      <c r="AH50" s="37">
        <f t="shared" si="8"/>
        <v>1002.3</v>
      </c>
      <c r="AI50" s="45">
        <f t="shared" si="3"/>
        <v>65</v>
      </c>
      <c r="AJ50" s="8"/>
      <c r="AK50" s="8">
        <v>10</v>
      </c>
      <c r="AL50" s="8"/>
      <c r="AM50" s="8"/>
      <c r="AN50" s="8">
        <v>10</v>
      </c>
      <c r="AO50" s="8"/>
      <c r="AP50" s="8"/>
      <c r="AQ50" s="8"/>
      <c r="AR50" s="8"/>
      <c r="AS50" s="8"/>
      <c r="AT50" s="8"/>
      <c r="AU50" s="8">
        <v>5</v>
      </c>
      <c r="AV50" s="8"/>
      <c r="AW50" s="8">
        <v>40</v>
      </c>
      <c r="AX50" s="8"/>
      <c r="AY50" s="8"/>
      <c r="AZ50" s="8"/>
      <c r="BA50" s="8"/>
      <c r="BB50" s="46" t="s">
        <v>452</v>
      </c>
    </row>
    <row r="51" spans="1:54" ht="24" thickTop="1" thickBot="1" x14ac:dyDescent="0.3">
      <c r="A51" s="29" t="s">
        <v>123</v>
      </c>
      <c r="B51" s="30" t="s">
        <v>234</v>
      </c>
      <c r="C51" s="30" t="s">
        <v>222</v>
      </c>
      <c r="D51" s="29" t="s">
        <v>309</v>
      </c>
      <c r="E51" s="31" t="s">
        <v>133</v>
      </c>
      <c r="F51" s="32" t="s">
        <v>310</v>
      </c>
      <c r="G51" s="68" t="s">
        <v>311</v>
      </c>
      <c r="H51" s="30" t="s">
        <v>70</v>
      </c>
      <c r="I51" s="35" t="s">
        <v>226</v>
      </c>
      <c r="J51" s="36">
        <v>21</v>
      </c>
      <c r="K51" s="30" t="s">
        <v>70</v>
      </c>
      <c r="L51" s="36">
        <v>29</v>
      </c>
      <c r="M51" s="30" t="s">
        <v>70</v>
      </c>
      <c r="N51" s="36">
        <v>29</v>
      </c>
      <c r="O51" s="30" t="s">
        <v>70</v>
      </c>
      <c r="P51" s="36"/>
      <c r="Q51" s="30"/>
      <c r="R51" s="30"/>
      <c r="S51" s="30"/>
      <c r="T51" s="36">
        <f t="shared" si="4"/>
        <v>26.33</v>
      </c>
      <c r="U51" s="37"/>
      <c r="V51" s="47">
        <v>25.8</v>
      </c>
      <c r="W51" s="38" t="s">
        <v>497</v>
      </c>
      <c r="X51" s="49" t="s">
        <v>554</v>
      </c>
      <c r="Y51" s="41" t="s">
        <v>524</v>
      </c>
      <c r="Z51" s="9">
        <v>20</v>
      </c>
      <c r="AA51" s="7">
        <v>10</v>
      </c>
      <c r="AB51" s="42">
        <f t="shared" si="5"/>
        <v>774</v>
      </c>
      <c r="AC51" s="43">
        <f t="shared" si="0"/>
        <v>56</v>
      </c>
      <c r="AD51" s="44"/>
      <c r="AE51" s="36"/>
      <c r="AF51" s="36">
        <f t="shared" si="6"/>
        <v>1444.8</v>
      </c>
      <c r="AG51" s="36">
        <f t="shared" si="1"/>
        <v>684.57999999999993</v>
      </c>
      <c r="AH51" s="37">
        <f t="shared" si="8"/>
        <v>670.80000000000007</v>
      </c>
      <c r="AI51" s="45">
        <f t="shared" si="3"/>
        <v>26</v>
      </c>
      <c r="AJ51" s="8"/>
      <c r="AK51" s="8">
        <v>10</v>
      </c>
      <c r="AL51" s="8"/>
      <c r="AM51" s="8"/>
      <c r="AN51" s="8">
        <v>5</v>
      </c>
      <c r="AO51" s="8"/>
      <c r="AP51" s="8"/>
      <c r="AQ51" s="8"/>
      <c r="AR51" s="8">
        <v>1</v>
      </c>
      <c r="AS51" s="8"/>
      <c r="AT51" s="8"/>
      <c r="AU51" s="8"/>
      <c r="AV51" s="8"/>
      <c r="AW51" s="8">
        <v>10</v>
      </c>
      <c r="AX51" s="8"/>
      <c r="AY51" s="8"/>
      <c r="AZ51" s="8"/>
      <c r="BA51" s="8"/>
      <c r="BB51" s="46" t="s">
        <v>452</v>
      </c>
    </row>
    <row r="52" spans="1:54" ht="24" thickTop="1" thickBot="1" x14ac:dyDescent="0.3">
      <c r="A52" s="29" t="s">
        <v>123</v>
      </c>
      <c r="B52" s="30" t="s">
        <v>234</v>
      </c>
      <c r="C52" s="30" t="s">
        <v>222</v>
      </c>
      <c r="D52" s="29" t="s">
        <v>312</v>
      </c>
      <c r="E52" s="31" t="s">
        <v>134</v>
      </c>
      <c r="F52" s="32" t="s">
        <v>313</v>
      </c>
      <c r="G52" s="68" t="s">
        <v>314</v>
      </c>
      <c r="H52" s="30" t="s">
        <v>70</v>
      </c>
      <c r="I52" s="35" t="s">
        <v>226</v>
      </c>
      <c r="J52" s="36">
        <v>3.71</v>
      </c>
      <c r="K52" s="30" t="s">
        <v>70</v>
      </c>
      <c r="L52" s="36">
        <v>4</v>
      </c>
      <c r="M52" s="30" t="s">
        <v>70</v>
      </c>
      <c r="N52" s="36">
        <v>5.2</v>
      </c>
      <c r="O52" s="30" t="s">
        <v>70</v>
      </c>
      <c r="P52" s="36"/>
      <c r="Q52" s="30"/>
      <c r="R52" s="30"/>
      <c r="S52" s="30"/>
      <c r="T52" s="36">
        <f t="shared" si="4"/>
        <v>4.3</v>
      </c>
      <c r="U52" s="37"/>
      <c r="V52" s="47">
        <v>3.79</v>
      </c>
      <c r="W52" s="38" t="s">
        <v>497</v>
      </c>
      <c r="X52" s="49" t="s">
        <v>554</v>
      </c>
      <c r="Y52" s="41" t="s">
        <v>524</v>
      </c>
      <c r="Z52" s="9">
        <v>10</v>
      </c>
      <c r="AA52" s="7">
        <v>5</v>
      </c>
      <c r="AB52" s="42">
        <f t="shared" si="5"/>
        <v>56.85</v>
      </c>
      <c r="AC52" s="43">
        <f t="shared" si="0"/>
        <v>25</v>
      </c>
      <c r="AD52" s="44"/>
      <c r="AE52" s="36"/>
      <c r="AF52" s="36">
        <f t="shared" si="6"/>
        <v>94.75</v>
      </c>
      <c r="AG52" s="36">
        <f t="shared" si="1"/>
        <v>43</v>
      </c>
      <c r="AH52" s="37">
        <f t="shared" si="8"/>
        <v>37.9</v>
      </c>
      <c r="AI52" s="45">
        <f t="shared" si="3"/>
        <v>10</v>
      </c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>
        <v>10</v>
      </c>
      <c r="AX52" s="8"/>
      <c r="AY52" s="8"/>
      <c r="AZ52" s="8"/>
      <c r="BA52" s="8"/>
      <c r="BB52" s="46" t="s">
        <v>452</v>
      </c>
    </row>
    <row r="53" spans="1:54" ht="24" thickTop="1" thickBot="1" x14ac:dyDescent="0.3">
      <c r="A53" s="29" t="s">
        <v>123</v>
      </c>
      <c r="B53" s="30" t="s">
        <v>234</v>
      </c>
      <c r="C53" s="30" t="s">
        <v>222</v>
      </c>
      <c r="D53" s="29" t="s">
        <v>315</v>
      </c>
      <c r="E53" s="31" t="s">
        <v>135</v>
      </c>
      <c r="F53" s="32" t="s">
        <v>316</v>
      </c>
      <c r="G53" s="68" t="s">
        <v>317</v>
      </c>
      <c r="H53" s="30" t="s">
        <v>70</v>
      </c>
      <c r="I53" s="35" t="s">
        <v>226</v>
      </c>
      <c r="J53" s="36">
        <v>10.9</v>
      </c>
      <c r="K53" s="30" t="s">
        <v>70</v>
      </c>
      <c r="L53" s="36">
        <v>10.96</v>
      </c>
      <c r="M53" s="30" t="s">
        <v>70</v>
      </c>
      <c r="N53" s="36">
        <v>11.5</v>
      </c>
      <c r="O53" s="30" t="s">
        <v>70</v>
      </c>
      <c r="P53" s="36"/>
      <c r="Q53" s="30"/>
      <c r="R53" s="30"/>
      <c r="S53" s="30"/>
      <c r="T53" s="36">
        <f t="shared" si="4"/>
        <v>11.12</v>
      </c>
      <c r="U53" s="37"/>
      <c r="V53" s="47">
        <v>5.22</v>
      </c>
      <c r="W53" s="38" t="s">
        <v>497</v>
      </c>
      <c r="X53" s="49" t="s">
        <v>554</v>
      </c>
      <c r="Y53" s="41" t="s">
        <v>524</v>
      </c>
      <c r="Z53" s="9">
        <v>20</v>
      </c>
      <c r="AA53" s="7">
        <v>10</v>
      </c>
      <c r="AB53" s="42">
        <f t="shared" si="5"/>
        <v>156.6</v>
      </c>
      <c r="AC53" s="43">
        <f t="shared" si="0"/>
        <v>55</v>
      </c>
      <c r="AD53" s="44"/>
      <c r="AE53" s="36"/>
      <c r="AF53" s="36">
        <f t="shared" si="6"/>
        <v>287.09999999999997</v>
      </c>
      <c r="AG53" s="36">
        <f t="shared" si="1"/>
        <v>278</v>
      </c>
      <c r="AH53" s="37">
        <f t="shared" si="8"/>
        <v>130.5</v>
      </c>
      <c r="AI53" s="45">
        <f t="shared" si="3"/>
        <v>25</v>
      </c>
      <c r="AJ53" s="8"/>
      <c r="AK53" s="8">
        <v>10</v>
      </c>
      <c r="AL53" s="8"/>
      <c r="AM53" s="8"/>
      <c r="AN53" s="8"/>
      <c r="AO53" s="8"/>
      <c r="AP53" s="8"/>
      <c r="AQ53" s="8"/>
      <c r="AR53" s="8"/>
      <c r="AS53" s="8"/>
      <c r="AT53" s="8"/>
      <c r="AU53" s="8">
        <v>5</v>
      </c>
      <c r="AV53" s="8"/>
      <c r="AW53" s="8">
        <v>10</v>
      </c>
      <c r="AX53" s="8"/>
      <c r="AY53" s="8"/>
      <c r="AZ53" s="8"/>
      <c r="BA53" s="8"/>
      <c r="BB53" s="46" t="s">
        <v>452</v>
      </c>
    </row>
    <row r="54" spans="1:54" ht="24" thickTop="1" thickBot="1" x14ac:dyDescent="0.3">
      <c r="A54" s="29" t="s">
        <v>123</v>
      </c>
      <c r="B54" s="30" t="s">
        <v>234</v>
      </c>
      <c r="C54" s="30" t="s">
        <v>222</v>
      </c>
      <c r="D54" s="29" t="s">
        <v>318</v>
      </c>
      <c r="E54" s="31" t="s">
        <v>136</v>
      </c>
      <c r="F54" s="32" t="s">
        <v>319</v>
      </c>
      <c r="G54" s="68" t="s">
        <v>320</v>
      </c>
      <c r="H54" s="30" t="s">
        <v>70</v>
      </c>
      <c r="I54" s="35" t="s">
        <v>226</v>
      </c>
      <c r="J54" s="36">
        <v>11</v>
      </c>
      <c r="K54" s="30" t="s">
        <v>70</v>
      </c>
      <c r="L54" s="36">
        <v>11.92</v>
      </c>
      <c r="M54" s="30" t="s">
        <v>70</v>
      </c>
      <c r="N54" s="36">
        <v>12</v>
      </c>
      <c r="O54" s="30" t="s">
        <v>70</v>
      </c>
      <c r="P54" s="36"/>
      <c r="Q54" s="30"/>
      <c r="R54" s="30"/>
      <c r="S54" s="30"/>
      <c r="T54" s="36">
        <f t="shared" si="4"/>
        <v>11.64</v>
      </c>
      <c r="U54" s="37"/>
      <c r="V54" s="47">
        <v>5.31</v>
      </c>
      <c r="W54" s="38" t="s">
        <v>497</v>
      </c>
      <c r="X54" s="49" t="s">
        <v>554</v>
      </c>
      <c r="Y54" s="41" t="s">
        <v>524</v>
      </c>
      <c r="Z54" s="9">
        <v>20</v>
      </c>
      <c r="AA54" s="7">
        <v>0</v>
      </c>
      <c r="AB54" s="42">
        <f t="shared" si="5"/>
        <v>106.19999999999999</v>
      </c>
      <c r="AC54" s="43">
        <f t="shared" si="0"/>
        <v>40</v>
      </c>
      <c r="AD54" s="44"/>
      <c r="AE54" s="36"/>
      <c r="AF54" s="36">
        <f t="shared" si="6"/>
        <v>212.39999999999998</v>
      </c>
      <c r="AG54" s="36">
        <f t="shared" si="1"/>
        <v>232.8</v>
      </c>
      <c r="AH54" s="37">
        <f t="shared" si="8"/>
        <v>106.19999999999999</v>
      </c>
      <c r="AI54" s="45">
        <f t="shared" si="3"/>
        <v>20</v>
      </c>
      <c r="AJ54" s="8"/>
      <c r="AK54" s="8">
        <v>10</v>
      </c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>
        <v>10</v>
      </c>
      <c r="AX54" s="8"/>
      <c r="AY54" s="8"/>
      <c r="AZ54" s="8"/>
      <c r="BA54" s="8"/>
      <c r="BB54" s="46" t="s">
        <v>452</v>
      </c>
    </row>
    <row r="55" spans="1:54" ht="35.25" thickTop="1" thickBot="1" x14ac:dyDescent="0.3">
      <c r="A55" s="29" t="s">
        <v>123</v>
      </c>
      <c r="B55" s="30" t="s">
        <v>234</v>
      </c>
      <c r="C55" s="30" t="s">
        <v>222</v>
      </c>
      <c r="D55" s="29" t="s">
        <v>321</v>
      </c>
      <c r="E55" s="31" t="s">
        <v>137</v>
      </c>
      <c r="F55" s="32" t="s">
        <v>322</v>
      </c>
      <c r="G55" s="68" t="s">
        <v>323</v>
      </c>
      <c r="H55" s="30" t="s">
        <v>28</v>
      </c>
      <c r="I55" s="35" t="s">
        <v>226</v>
      </c>
      <c r="J55" s="36">
        <v>17.510000000000002</v>
      </c>
      <c r="K55" s="30" t="s">
        <v>29</v>
      </c>
      <c r="L55" s="36">
        <v>24.65</v>
      </c>
      <c r="M55" s="30" t="s">
        <v>29</v>
      </c>
      <c r="N55" s="36">
        <v>23.9</v>
      </c>
      <c r="O55" s="30" t="s">
        <v>29</v>
      </c>
      <c r="P55" s="36"/>
      <c r="Q55" s="30"/>
      <c r="R55" s="30"/>
      <c r="S55" s="30"/>
      <c r="T55" s="36">
        <f t="shared" si="4"/>
        <v>22.02</v>
      </c>
      <c r="U55" s="37"/>
      <c r="V55" s="47">
        <v>14.39</v>
      </c>
      <c r="W55" s="38" t="s">
        <v>481</v>
      </c>
      <c r="X55" s="40" t="s">
        <v>553</v>
      </c>
      <c r="Y55" s="41" t="s">
        <v>526</v>
      </c>
      <c r="Z55" s="9">
        <v>200</v>
      </c>
      <c r="AA55" s="7">
        <v>80</v>
      </c>
      <c r="AB55" s="42">
        <f t="shared" si="5"/>
        <v>4029.2000000000003</v>
      </c>
      <c r="AC55" s="43">
        <f t="shared" si="0"/>
        <v>494</v>
      </c>
      <c r="AD55" s="44"/>
      <c r="AE55" s="36"/>
      <c r="AF55" s="36">
        <f t="shared" si="6"/>
        <v>7108.66</v>
      </c>
      <c r="AG55" s="36">
        <f t="shared" si="1"/>
        <v>4712.28</v>
      </c>
      <c r="AH55" s="37">
        <f t="shared" si="8"/>
        <v>3079.46</v>
      </c>
      <c r="AI55" s="45">
        <f t="shared" si="3"/>
        <v>214</v>
      </c>
      <c r="AJ55" s="8"/>
      <c r="AK55" s="8">
        <v>20</v>
      </c>
      <c r="AL55" s="8">
        <v>10</v>
      </c>
      <c r="AM55" s="8">
        <v>100</v>
      </c>
      <c r="AN55" s="8"/>
      <c r="AO55" s="8">
        <v>20</v>
      </c>
      <c r="AP55" s="8"/>
      <c r="AQ55" s="8">
        <v>20</v>
      </c>
      <c r="AR55" s="8"/>
      <c r="AS55" s="8"/>
      <c r="AT55" s="8">
        <v>4</v>
      </c>
      <c r="AU55" s="8">
        <v>10</v>
      </c>
      <c r="AV55" s="8">
        <v>10</v>
      </c>
      <c r="AW55" s="8">
        <v>20</v>
      </c>
      <c r="AX55" s="8"/>
      <c r="AY55" s="8"/>
      <c r="AZ55" s="8"/>
      <c r="BA55" s="8"/>
      <c r="BB55" s="46" t="s">
        <v>452</v>
      </c>
    </row>
    <row r="56" spans="1:54" ht="35.25" thickTop="1" thickBot="1" x14ac:dyDescent="0.3">
      <c r="A56" s="29" t="s">
        <v>123</v>
      </c>
      <c r="B56" s="30" t="s">
        <v>234</v>
      </c>
      <c r="C56" s="30" t="s">
        <v>222</v>
      </c>
      <c r="D56" s="29" t="s">
        <v>324</v>
      </c>
      <c r="E56" s="31" t="s">
        <v>138</v>
      </c>
      <c r="F56" s="32" t="s">
        <v>325</v>
      </c>
      <c r="G56" s="68" t="s">
        <v>326</v>
      </c>
      <c r="H56" s="30" t="s">
        <v>28</v>
      </c>
      <c r="I56" s="35" t="s">
        <v>226</v>
      </c>
      <c r="J56" s="36">
        <v>14.2</v>
      </c>
      <c r="K56" s="30" t="s">
        <v>29</v>
      </c>
      <c r="L56" s="36">
        <v>12.99</v>
      </c>
      <c r="M56" s="30" t="s">
        <v>29</v>
      </c>
      <c r="N56" s="36">
        <v>13.8</v>
      </c>
      <c r="O56" s="30" t="s">
        <v>29</v>
      </c>
      <c r="P56" s="36"/>
      <c r="Q56" s="30"/>
      <c r="R56" s="30"/>
      <c r="S56" s="30"/>
      <c r="T56" s="36">
        <f t="shared" si="4"/>
        <v>13.66</v>
      </c>
      <c r="U56" s="37"/>
      <c r="V56" s="47">
        <v>9.5</v>
      </c>
      <c r="W56" s="38" t="s">
        <v>481</v>
      </c>
      <c r="X56" s="40" t="s">
        <v>553</v>
      </c>
      <c r="Y56" s="41" t="s">
        <v>526</v>
      </c>
      <c r="Z56" s="9">
        <v>200</v>
      </c>
      <c r="AA56" s="7">
        <v>80</v>
      </c>
      <c r="AB56" s="42">
        <f t="shared" si="5"/>
        <v>2660</v>
      </c>
      <c r="AC56" s="43">
        <f t="shared" si="0"/>
        <v>522</v>
      </c>
      <c r="AD56" s="44"/>
      <c r="AE56" s="36"/>
      <c r="AF56" s="36">
        <f t="shared" si="6"/>
        <v>4959</v>
      </c>
      <c r="AG56" s="36">
        <f t="shared" si="1"/>
        <v>3305.7200000000003</v>
      </c>
      <c r="AH56" s="37">
        <f t="shared" si="8"/>
        <v>2299</v>
      </c>
      <c r="AI56" s="45">
        <f t="shared" si="3"/>
        <v>242</v>
      </c>
      <c r="AJ56" s="8"/>
      <c r="AK56" s="8">
        <v>20</v>
      </c>
      <c r="AL56" s="8">
        <v>10</v>
      </c>
      <c r="AM56" s="8">
        <v>100</v>
      </c>
      <c r="AN56" s="8"/>
      <c r="AO56" s="8">
        <v>10</v>
      </c>
      <c r="AP56" s="8"/>
      <c r="AQ56" s="8">
        <v>10</v>
      </c>
      <c r="AR56" s="8"/>
      <c r="AS56" s="8">
        <v>10</v>
      </c>
      <c r="AT56" s="8"/>
      <c r="AU56" s="8">
        <v>10</v>
      </c>
      <c r="AV56" s="8">
        <v>10</v>
      </c>
      <c r="AW56" s="8"/>
      <c r="AX56" s="8"/>
      <c r="AY56" s="8"/>
      <c r="AZ56" s="8">
        <v>58</v>
      </c>
      <c r="BA56" s="8">
        <v>4</v>
      </c>
      <c r="BB56" s="46" t="s">
        <v>452</v>
      </c>
    </row>
    <row r="57" spans="1:54" ht="24" thickTop="1" thickBot="1" x14ac:dyDescent="0.3">
      <c r="A57" s="29" t="s">
        <v>123</v>
      </c>
      <c r="B57" s="30" t="s">
        <v>234</v>
      </c>
      <c r="C57" s="30" t="s">
        <v>222</v>
      </c>
      <c r="D57" s="29" t="s">
        <v>327</v>
      </c>
      <c r="E57" s="31" t="s">
        <v>139</v>
      </c>
      <c r="F57" s="32" t="s">
        <v>328</v>
      </c>
      <c r="G57" s="68" t="s">
        <v>329</v>
      </c>
      <c r="H57" s="30" t="s">
        <v>28</v>
      </c>
      <c r="I57" s="35" t="s">
        <v>226</v>
      </c>
      <c r="J57" s="36">
        <v>210.44</v>
      </c>
      <c r="K57" s="30" t="s">
        <v>29</v>
      </c>
      <c r="L57" s="36">
        <v>278.86</v>
      </c>
      <c r="M57" s="30" t="s">
        <v>29</v>
      </c>
      <c r="N57" s="36">
        <v>191.18</v>
      </c>
      <c r="O57" s="30" t="s">
        <v>29</v>
      </c>
      <c r="P57" s="36"/>
      <c r="Q57" s="30"/>
      <c r="R57" s="30"/>
      <c r="S57" s="30"/>
      <c r="T57" s="36">
        <f t="shared" si="4"/>
        <v>226.83</v>
      </c>
      <c r="U57" s="37"/>
      <c r="V57" s="47">
        <v>226</v>
      </c>
      <c r="W57" s="38" t="s">
        <v>485</v>
      </c>
      <c r="X57" s="40" t="s">
        <v>549</v>
      </c>
      <c r="Y57" s="41" t="s">
        <v>539</v>
      </c>
      <c r="Z57" s="9">
        <v>60</v>
      </c>
      <c r="AA57" s="7">
        <v>10</v>
      </c>
      <c r="AB57" s="42">
        <f t="shared" si="5"/>
        <v>15820</v>
      </c>
      <c r="AC57" s="43">
        <f t="shared" si="0"/>
        <v>131</v>
      </c>
      <c r="AD57" s="44"/>
      <c r="AE57" s="36"/>
      <c r="AF57" s="36">
        <f t="shared" si="6"/>
        <v>29606</v>
      </c>
      <c r="AG57" s="36">
        <f t="shared" si="1"/>
        <v>13836.630000000001</v>
      </c>
      <c r="AH57" s="37">
        <f t="shared" si="8"/>
        <v>13786</v>
      </c>
      <c r="AI57" s="45">
        <f t="shared" si="3"/>
        <v>61</v>
      </c>
      <c r="AJ57" s="8"/>
      <c r="AK57" s="8">
        <v>10</v>
      </c>
      <c r="AL57" s="8">
        <v>10</v>
      </c>
      <c r="AM57" s="8"/>
      <c r="AN57" s="8"/>
      <c r="AO57" s="8">
        <v>15</v>
      </c>
      <c r="AP57" s="8"/>
      <c r="AQ57" s="8">
        <v>4</v>
      </c>
      <c r="AR57" s="8"/>
      <c r="AS57" s="8">
        <v>10</v>
      </c>
      <c r="AT57" s="8"/>
      <c r="AU57" s="8">
        <v>2</v>
      </c>
      <c r="AV57" s="8">
        <v>10</v>
      </c>
      <c r="AW57" s="8"/>
      <c r="AX57" s="8"/>
      <c r="AY57" s="8"/>
      <c r="AZ57" s="8"/>
      <c r="BA57" s="8"/>
      <c r="BB57" s="46" t="s">
        <v>452</v>
      </c>
    </row>
    <row r="58" spans="1:54" ht="24" thickTop="1" thickBot="1" x14ac:dyDescent="0.3">
      <c r="A58" s="29" t="s">
        <v>123</v>
      </c>
      <c r="B58" s="30" t="s">
        <v>234</v>
      </c>
      <c r="C58" s="30" t="s">
        <v>222</v>
      </c>
      <c r="D58" s="29" t="s">
        <v>330</v>
      </c>
      <c r="E58" s="31" t="s">
        <v>140</v>
      </c>
      <c r="F58" s="32" t="s">
        <v>331</v>
      </c>
      <c r="G58" s="68" t="s">
        <v>332</v>
      </c>
      <c r="H58" s="30" t="s">
        <v>28</v>
      </c>
      <c r="I58" s="35" t="s">
        <v>226</v>
      </c>
      <c r="J58" s="36">
        <v>149.9</v>
      </c>
      <c r="K58" s="30" t="s">
        <v>29</v>
      </c>
      <c r="L58" s="36">
        <v>165.96</v>
      </c>
      <c r="M58" s="30" t="s">
        <v>29</v>
      </c>
      <c r="N58" s="36">
        <v>189.7</v>
      </c>
      <c r="O58" s="30" t="s">
        <v>29</v>
      </c>
      <c r="P58" s="36"/>
      <c r="Q58" s="30"/>
      <c r="R58" s="30"/>
      <c r="S58" s="30"/>
      <c r="T58" s="36">
        <f t="shared" si="4"/>
        <v>168.52</v>
      </c>
      <c r="U58" s="37"/>
      <c r="V58" s="47">
        <v>127.44</v>
      </c>
      <c r="W58" s="38" t="s">
        <v>504</v>
      </c>
      <c r="X58" s="40" t="s">
        <v>566</v>
      </c>
      <c r="Y58" s="41" t="s">
        <v>532</v>
      </c>
      <c r="Z58" s="9">
        <v>30</v>
      </c>
      <c r="AA58" s="7">
        <v>0</v>
      </c>
      <c r="AB58" s="42">
        <f t="shared" si="5"/>
        <v>3823.2</v>
      </c>
      <c r="AC58" s="43">
        <f t="shared" si="0"/>
        <v>67</v>
      </c>
      <c r="AD58" s="44"/>
      <c r="AE58" s="36"/>
      <c r="AF58" s="36">
        <f t="shared" si="6"/>
        <v>8538.48</v>
      </c>
      <c r="AG58" s="36">
        <f t="shared" si="1"/>
        <v>6235.2400000000007</v>
      </c>
      <c r="AH58" s="37">
        <f t="shared" si="8"/>
        <v>4715.28</v>
      </c>
      <c r="AI58" s="45">
        <f t="shared" si="3"/>
        <v>37</v>
      </c>
      <c r="AJ58" s="8"/>
      <c r="AK58" s="8">
        <v>2</v>
      </c>
      <c r="AL58" s="8">
        <v>10</v>
      </c>
      <c r="AM58" s="8"/>
      <c r="AN58" s="8"/>
      <c r="AO58" s="8">
        <v>15</v>
      </c>
      <c r="AP58" s="8"/>
      <c r="AQ58" s="8"/>
      <c r="AR58" s="8"/>
      <c r="AS58" s="8"/>
      <c r="AT58" s="8"/>
      <c r="AU58" s="8"/>
      <c r="AV58" s="8">
        <v>10</v>
      </c>
      <c r="AW58" s="8"/>
      <c r="AX58" s="8"/>
      <c r="AY58" s="8"/>
      <c r="AZ58" s="8"/>
      <c r="BA58" s="8"/>
      <c r="BB58" s="46" t="s">
        <v>452</v>
      </c>
    </row>
    <row r="59" spans="1:54" ht="46.5" thickTop="1" thickBot="1" x14ac:dyDescent="0.3">
      <c r="A59" s="29" t="s">
        <v>123</v>
      </c>
      <c r="B59" s="30" t="s">
        <v>234</v>
      </c>
      <c r="C59" s="30" t="s">
        <v>222</v>
      </c>
      <c r="D59" s="29" t="s">
        <v>333</v>
      </c>
      <c r="E59" s="31" t="s">
        <v>141</v>
      </c>
      <c r="F59" s="32" t="s">
        <v>334</v>
      </c>
      <c r="G59" s="68" t="s">
        <v>334</v>
      </c>
      <c r="H59" s="30"/>
      <c r="I59" s="35" t="s">
        <v>226</v>
      </c>
      <c r="J59" s="36">
        <v>25.73</v>
      </c>
      <c r="K59" s="30" t="s">
        <v>29</v>
      </c>
      <c r="L59" s="36">
        <v>19.46</v>
      </c>
      <c r="M59" s="30" t="s">
        <v>29</v>
      </c>
      <c r="N59" s="36">
        <v>31.88</v>
      </c>
      <c r="O59" s="30" t="s">
        <v>29</v>
      </c>
      <c r="P59" s="36"/>
      <c r="Q59" s="30"/>
      <c r="R59" s="30"/>
      <c r="S59" s="30"/>
      <c r="T59" s="36">
        <f t="shared" si="4"/>
        <v>25.69</v>
      </c>
      <c r="U59" s="37"/>
      <c r="V59" s="47">
        <v>12.9</v>
      </c>
      <c r="W59" s="38" t="s">
        <v>498</v>
      </c>
      <c r="X59" s="40" t="s">
        <v>557</v>
      </c>
      <c r="Y59" s="41" t="s">
        <v>534</v>
      </c>
      <c r="Z59" s="9">
        <v>400</v>
      </c>
      <c r="AA59" s="7">
        <v>80</v>
      </c>
      <c r="AB59" s="42">
        <f t="shared" si="5"/>
        <v>6192</v>
      </c>
      <c r="AC59" s="43">
        <f t="shared" si="0"/>
        <v>880</v>
      </c>
      <c r="AD59" s="44"/>
      <c r="AE59" s="36"/>
      <c r="AF59" s="36">
        <f t="shared" si="6"/>
        <v>11352</v>
      </c>
      <c r="AG59" s="36">
        <f t="shared" si="1"/>
        <v>10276</v>
      </c>
      <c r="AH59" s="37">
        <f t="shared" si="8"/>
        <v>5160</v>
      </c>
      <c r="AI59" s="45">
        <f t="shared" si="3"/>
        <v>400</v>
      </c>
      <c r="AJ59" s="8"/>
      <c r="AK59" s="8">
        <v>30</v>
      </c>
      <c r="AL59" s="8">
        <v>40</v>
      </c>
      <c r="AM59" s="8"/>
      <c r="AN59" s="8"/>
      <c r="AO59" s="8">
        <v>130</v>
      </c>
      <c r="AP59" s="8"/>
      <c r="AQ59" s="8"/>
      <c r="AR59" s="8">
        <v>130</v>
      </c>
      <c r="AS59" s="8"/>
      <c r="AT59" s="8"/>
      <c r="AU59" s="8">
        <v>10</v>
      </c>
      <c r="AV59" s="8">
        <v>40</v>
      </c>
      <c r="AW59" s="8">
        <v>20</v>
      </c>
      <c r="AX59" s="8"/>
      <c r="AY59" s="8"/>
      <c r="AZ59" s="8"/>
      <c r="BA59" s="8"/>
      <c r="BB59" s="46" t="s">
        <v>452</v>
      </c>
    </row>
    <row r="60" spans="1:54" ht="46.5" thickTop="1" thickBot="1" x14ac:dyDescent="0.3">
      <c r="A60" s="29" t="s">
        <v>123</v>
      </c>
      <c r="B60" s="30" t="s">
        <v>234</v>
      </c>
      <c r="C60" s="30" t="s">
        <v>222</v>
      </c>
      <c r="D60" s="29" t="s">
        <v>335</v>
      </c>
      <c r="E60" s="31" t="s">
        <v>142</v>
      </c>
      <c r="F60" s="32" t="s">
        <v>336</v>
      </c>
      <c r="G60" s="68" t="s">
        <v>336</v>
      </c>
      <c r="H60" s="30"/>
      <c r="I60" s="35" t="s">
        <v>226</v>
      </c>
      <c r="J60" s="36">
        <v>16</v>
      </c>
      <c r="K60" s="30" t="s">
        <v>85</v>
      </c>
      <c r="L60" s="36">
        <v>29.9</v>
      </c>
      <c r="M60" s="30" t="s">
        <v>85</v>
      </c>
      <c r="N60" s="36">
        <v>32.9</v>
      </c>
      <c r="O60" s="30" t="s">
        <v>85</v>
      </c>
      <c r="P60" s="36"/>
      <c r="Q60" s="30"/>
      <c r="R60" s="30"/>
      <c r="S60" s="30"/>
      <c r="T60" s="36">
        <f t="shared" si="4"/>
        <v>26.27</v>
      </c>
      <c r="U60" s="37"/>
      <c r="V60" s="47">
        <v>15.19</v>
      </c>
      <c r="W60" s="38" t="s">
        <v>487</v>
      </c>
      <c r="X60" s="40" t="s">
        <v>551</v>
      </c>
      <c r="Y60" s="41" t="s">
        <v>542</v>
      </c>
      <c r="Z60" s="9">
        <v>300</v>
      </c>
      <c r="AA60" s="7">
        <v>100</v>
      </c>
      <c r="AB60" s="42">
        <f t="shared" si="5"/>
        <v>6076</v>
      </c>
      <c r="AC60" s="43">
        <f t="shared" si="0"/>
        <v>745</v>
      </c>
      <c r="AD60" s="44"/>
      <c r="AE60" s="36"/>
      <c r="AF60" s="36">
        <f t="shared" si="6"/>
        <v>11316.55</v>
      </c>
      <c r="AG60" s="36">
        <f t="shared" si="1"/>
        <v>9063.15</v>
      </c>
      <c r="AH60" s="37">
        <f t="shared" si="8"/>
        <v>5240.55</v>
      </c>
      <c r="AI60" s="45">
        <f t="shared" si="3"/>
        <v>345</v>
      </c>
      <c r="AJ60" s="8"/>
      <c r="AK60" s="8">
        <v>30</v>
      </c>
      <c r="AL60" s="8">
        <v>40</v>
      </c>
      <c r="AM60" s="8">
        <v>200</v>
      </c>
      <c r="AN60" s="8"/>
      <c r="AO60" s="8"/>
      <c r="AP60" s="8"/>
      <c r="AQ60" s="8"/>
      <c r="AR60" s="8"/>
      <c r="AS60" s="8"/>
      <c r="AT60" s="8"/>
      <c r="AU60" s="8">
        <v>10</v>
      </c>
      <c r="AV60" s="8">
        <v>40</v>
      </c>
      <c r="AW60" s="8">
        <v>25</v>
      </c>
      <c r="AX60" s="8"/>
      <c r="AY60" s="8"/>
      <c r="AZ60" s="8"/>
      <c r="BA60" s="8"/>
      <c r="BB60" s="46" t="s">
        <v>452</v>
      </c>
    </row>
    <row r="61" spans="1:54" ht="24" thickTop="1" thickBot="1" x14ac:dyDescent="0.3">
      <c r="A61" s="29" t="s">
        <v>123</v>
      </c>
      <c r="B61" s="30" t="s">
        <v>234</v>
      </c>
      <c r="C61" s="30" t="s">
        <v>222</v>
      </c>
      <c r="D61" s="29" t="s">
        <v>337</v>
      </c>
      <c r="E61" s="31" t="s">
        <v>143</v>
      </c>
      <c r="F61" s="32" t="s">
        <v>338</v>
      </c>
      <c r="G61" s="68" t="s">
        <v>339</v>
      </c>
      <c r="H61" s="30" t="s">
        <v>70</v>
      </c>
      <c r="I61" s="35" t="s">
        <v>455</v>
      </c>
      <c r="J61" s="36">
        <v>48.04</v>
      </c>
      <c r="K61" s="30" t="s">
        <v>70</v>
      </c>
      <c r="L61" s="36">
        <v>49.99</v>
      </c>
      <c r="M61" s="30" t="s">
        <v>70</v>
      </c>
      <c r="N61" s="36">
        <v>66.5</v>
      </c>
      <c r="O61" s="30" t="s">
        <v>70</v>
      </c>
      <c r="P61" s="36"/>
      <c r="Q61" s="30"/>
      <c r="R61" s="30"/>
      <c r="S61" s="30"/>
      <c r="T61" s="36">
        <f t="shared" si="4"/>
        <v>54.84</v>
      </c>
      <c r="U61" s="37"/>
      <c r="V61" s="47">
        <v>40.880000000000003</v>
      </c>
      <c r="W61" s="38" t="s">
        <v>507</v>
      </c>
      <c r="X61" s="40" t="s">
        <v>568</v>
      </c>
      <c r="Y61" s="41" t="s">
        <v>523</v>
      </c>
      <c r="Z61" s="9">
        <v>15</v>
      </c>
      <c r="AA61" s="7">
        <v>5</v>
      </c>
      <c r="AB61" s="42">
        <f t="shared" si="5"/>
        <v>817.6</v>
      </c>
      <c r="AC61" s="43">
        <f t="shared" si="0"/>
        <v>35</v>
      </c>
      <c r="AD61" s="44"/>
      <c r="AE61" s="36"/>
      <c r="AF61" s="36">
        <f t="shared" si="6"/>
        <v>1430.8000000000002</v>
      </c>
      <c r="AG61" s="36">
        <f t="shared" si="1"/>
        <v>822.6</v>
      </c>
      <c r="AH61" s="37">
        <f t="shared" si="8"/>
        <v>613.20000000000005</v>
      </c>
      <c r="AI61" s="45">
        <f t="shared" si="3"/>
        <v>15</v>
      </c>
      <c r="AJ61" s="8"/>
      <c r="AK61" s="8">
        <v>6</v>
      </c>
      <c r="AL61" s="8"/>
      <c r="AM61" s="8"/>
      <c r="AN61" s="8"/>
      <c r="AO61" s="8"/>
      <c r="AP61" s="8"/>
      <c r="AQ61" s="8"/>
      <c r="AR61" s="8">
        <v>1</v>
      </c>
      <c r="AS61" s="8"/>
      <c r="AT61" s="8"/>
      <c r="AU61" s="8">
        <v>2</v>
      </c>
      <c r="AV61" s="8"/>
      <c r="AW61" s="8">
        <v>6</v>
      </c>
      <c r="AX61" s="8"/>
      <c r="AY61" s="8"/>
      <c r="AZ61" s="8"/>
      <c r="BA61" s="8"/>
      <c r="BB61" s="46" t="s">
        <v>452</v>
      </c>
    </row>
    <row r="62" spans="1:54" ht="46.5" thickTop="1" thickBot="1" x14ac:dyDescent="0.3">
      <c r="A62" s="29" t="s">
        <v>123</v>
      </c>
      <c r="B62" s="30" t="s">
        <v>234</v>
      </c>
      <c r="C62" s="30" t="s">
        <v>222</v>
      </c>
      <c r="D62" s="29" t="s">
        <v>340</v>
      </c>
      <c r="E62" s="31" t="s">
        <v>144</v>
      </c>
      <c r="F62" s="32" t="s">
        <v>341</v>
      </c>
      <c r="G62" s="68" t="s">
        <v>569</v>
      </c>
      <c r="H62" s="30" t="s">
        <v>17</v>
      </c>
      <c r="I62" s="35" t="s">
        <v>455</v>
      </c>
      <c r="J62" s="36">
        <v>87.2</v>
      </c>
      <c r="K62" s="30" t="s">
        <v>17</v>
      </c>
      <c r="L62" s="36">
        <v>69.900000000000006</v>
      </c>
      <c r="M62" s="30" t="s">
        <v>17</v>
      </c>
      <c r="N62" s="36">
        <v>66.900000000000006</v>
      </c>
      <c r="O62" s="30" t="s">
        <v>17</v>
      </c>
      <c r="P62" s="36"/>
      <c r="Q62" s="30"/>
      <c r="R62" s="30"/>
      <c r="S62" s="30"/>
      <c r="T62" s="36">
        <f t="shared" si="4"/>
        <v>74.67</v>
      </c>
      <c r="U62" s="37"/>
      <c r="V62" s="47">
        <v>61.5</v>
      </c>
      <c r="W62" s="38" t="s">
        <v>508</v>
      </c>
      <c r="X62" s="49" t="s">
        <v>570</v>
      </c>
      <c r="Y62" s="41" t="s">
        <v>473</v>
      </c>
      <c r="Z62" s="9">
        <v>30</v>
      </c>
      <c r="AA62" s="7">
        <v>5</v>
      </c>
      <c r="AB62" s="42">
        <f t="shared" si="5"/>
        <v>2152.5</v>
      </c>
      <c r="AC62" s="43">
        <f t="shared" si="0"/>
        <v>67</v>
      </c>
      <c r="AD62" s="44"/>
      <c r="AE62" s="36"/>
      <c r="AF62" s="36">
        <f t="shared" si="6"/>
        <v>4120.5</v>
      </c>
      <c r="AG62" s="36">
        <f t="shared" si="1"/>
        <v>2389.44</v>
      </c>
      <c r="AH62" s="37">
        <f t="shared" si="8"/>
        <v>1968</v>
      </c>
      <c r="AI62" s="45">
        <f t="shared" si="3"/>
        <v>32</v>
      </c>
      <c r="AJ62" s="8"/>
      <c r="AK62" s="8">
        <v>8</v>
      </c>
      <c r="AL62" s="8">
        <v>3</v>
      </c>
      <c r="AM62" s="8"/>
      <c r="AN62" s="8">
        <v>3</v>
      </c>
      <c r="AO62" s="8"/>
      <c r="AP62" s="8"/>
      <c r="AQ62" s="8">
        <v>2</v>
      </c>
      <c r="AR62" s="8">
        <v>1</v>
      </c>
      <c r="AS62" s="8">
        <v>2</v>
      </c>
      <c r="AT62" s="8">
        <v>3</v>
      </c>
      <c r="AU62" s="8">
        <v>2</v>
      </c>
      <c r="AV62" s="8">
        <v>3</v>
      </c>
      <c r="AW62" s="8">
        <v>5</v>
      </c>
      <c r="AX62" s="8"/>
      <c r="AY62" s="8"/>
      <c r="AZ62" s="8"/>
      <c r="BA62" s="8"/>
      <c r="BB62" s="46" t="s">
        <v>452</v>
      </c>
    </row>
    <row r="63" spans="1:54" ht="24" thickTop="1" thickBot="1" x14ac:dyDescent="0.3">
      <c r="A63" s="29" t="s">
        <v>123</v>
      </c>
      <c r="B63" s="30" t="s">
        <v>234</v>
      </c>
      <c r="C63" s="30" t="s">
        <v>222</v>
      </c>
      <c r="D63" s="29" t="s">
        <v>342</v>
      </c>
      <c r="E63" s="31" t="s">
        <v>145</v>
      </c>
      <c r="F63" s="32" t="s">
        <v>343</v>
      </c>
      <c r="G63" s="68" t="s">
        <v>344</v>
      </c>
      <c r="H63" s="30" t="s">
        <v>70</v>
      </c>
      <c r="I63" s="35" t="s">
        <v>455</v>
      </c>
      <c r="J63" s="36">
        <v>65</v>
      </c>
      <c r="K63" s="30" t="s">
        <v>218</v>
      </c>
      <c r="L63" s="36">
        <v>62</v>
      </c>
      <c r="M63" s="30" t="s">
        <v>218</v>
      </c>
      <c r="N63" s="36">
        <v>57</v>
      </c>
      <c r="O63" s="30" t="s">
        <v>218</v>
      </c>
      <c r="P63" s="36"/>
      <c r="Q63" s="30"/>
      <c r="R63" s="30"/>
      <c r="S63" s="30"/>
      <c r="T63" s="36">
        <f t="shared" si="4"/>
        <v>61.33</v>
      </c>
      <c r="U63" s="37"/>
      <c r="V63" s="47">
        <v>40.880000000000003</v>
      </c>
      <c r="W63" s="38" t="s">
        <v>507</v>
      </c>
      <c r="X63" s="40" t="s">
        <v>568</v>
      </c>
      <c r="Y63" s="41" t="s">
        <v>523</v>
      </c>
      <c r="Z63" s="9">
        <v>5</v>
      </c>
      <c r="AA63" s="7">
        <v>3</v>
      </c>
      <c r="AB63" s="42">
        <f t="shared" si="5"/>
        <v>327.04000000000002</v>
      </c>
      <c r="AC63" s="43">
        <f t="shared" si="0"/>
        <v>15</v>
      </c>
      <c r="AD63" s="44"/>
      <c r="AE63" s="36"/>
      <c r="AF63" s="36">
        <f t="shared" si="6"/>
        <v>613.20000000000005</v>
      </c>
      <c r="AG63" s="36">
        <f t="shared" si="1"/>
        <v>429.31</v>
      </c>
      <c r="AH63" s="37">
        <f t="shared" si="8"/>
        <v>286.16000000000003</v>
      </c>
      <c r="AI63" s="45">
        <f t="shared" si="3"/>
        <v>7</v>
      </c>
      <c r="AJ63" s="8"/>
      <c r="AK63" s="8"/>
      <c r="AL63" s="8"/>
      <c r="AM63" s="8"/>
      <c r="AN63" s="8"/>
      <c r="AO63" s="8"/>
      <c r="AP63" s="8"/>
      <c r="AQ63" s="8"/>
      <c r="AR63" s="8">
        <v>1</v>
      </c>
      <c r="AS63" s="8"/>
      <c r="AT63" s="8"/>
      <c r="AU63" s="8"/>
      <c r="AV63" s="8"/>
      <c r="AW63" s="8">
        <v>6</v>
      </c>
      <c r="AX63" s="8"/>
      <c r="AY63" s="8"/>
      <c r="AZ63" s="8"/>
      <c r="BA63" s="8"/>
      <c r="BB63" s="46" t="s">
        <v>452</v>
      </c>
    </row>
    <row r="64" spans="1:54" ht="35.25" thickTop="1" thickBot="1" x14ac:dyDescent="0.3">
      <c r="A64" s="29" t="s">
        <v>123</v>
      </c>
      <c r="B64" s="30" t="s">
        <v>234</v>
      </c>
      <c r="C64" s="30" t="s">
        <v>222</v>
      </c>
      <c r="D64" s="29" t="s">
        <v>345</v>
      </c>
      <c r="E64" s="31" t="s">
        <v>146</v>
      </c>
      <c r="F64" s="32" t="s">
        <v>346</v>
      </c>
      <c r="G64" s="68" t="s">
        <v>571</v>
      </c>
      <c r="H64" s="30" t="s">
        <v>17</v>
      </c>
      <c r="I64" s="35" t="s">
        <v>455</v>
      </c>
      <c r="J64" s="36">
        <v>87.2</v>
      </c>
      <c r="K64" s="30" t="s">
        <v>17</v>
      </c>
      <c r="L64" s="36">
        <v>69.900000000000006</v>
      </c>
      <c r="M64" s="30" t="s">
        <v>17</v>
      </c>
      <c r="N64" s="36">
        <v>66.900000000000006</v>
      </c>
      <c r="O64" s="30" t="s">
        <v>17</v>
      </c>
      <c r="P64" s="36"/>
      <c r="Q64" s="30"/>
      <c r="R64" s="30"/>
      <c r="S64" s="30"/>
      <c r="T64" s="36">
        <f t="shared" si="4"/>
        <v>74.67</v>
      </c>
      <c r="U64" s="37"/>
      <c r="V64" s="47">
        <v>61.79</v>
      </c>
      <c r="W64" s="38" t="s">
        <v>508</v>
      </c>
      <c r="X64" s="49" t="s">
        <v>570</v>
      </c>
      <c r="Y64" s="41" t="s">
        <v>473</v>
      </c>
      <c r="Z64" s="9">
        <v>30</v>
      </c>
      <c r="AA64" s="7">
        <v>5</v>
      </c>
      <c r="AB64" s="42">
        <f t="shared" si="5"/>
        <v>2162.65</v>
      </c>
      <c r="AC64" s="43">
        <f t="shared" si="0"/>
        <v>67</v>
      </c>
      <c r="AD64" s="44"/>
      <c r="AE64" s="36"/>
      <c r="AF64" s="36">
        <f t="shared" si="6"/>
        <v>4139.93</v>
      </c>
      <c r="AG64" s="36">
        <f t="shared" si="1"/>
        <v>2389.44</v>
      </c>
      <c r="AH64" s="37">
        <f t="shared" si="8"/>
        <v>1977.28</v>
      </c>
      <c r="AI64" s="45">
        <f t="shared" si="3"/>
        <v>32</v>
      </c>
      <c r="AJ64" s="8"/>
      <c r="AK64" s="8">
        <v>12</v>
      </c>
      <c r="AL64" s="8">
        <v>3</v>
      </c>
      <c r="AM64" s="8"/>
      <c r="AN64" s="8"/>
      <c r="AO64" s="8"/>
      <c r="AP64" s="8"/>
      <c r="AQ64" s="8">
        <v>2</v>
      </c>
      <c r="AR64" s="8">
        <v>1</v>
      </c>
      <c r="AS64" s="8">
        <v>2</v>
      </c>
      <c r="AT64" s="8">
        <v>3</v>
      </c>
      <c r="AU64" s="8">
        <v>2</v>
      </c>
      <c r="AV64" s="8">
        <v>3</v>
      </c>
      <c r="AW64" s="8">
        <v>4</v>
      </c>
      <c r="AX64" s="8"/>
      <c r="AY64" s="8"/>
      <c r="AZ64" s="8"/>
      <c r="BA64" s="8"/>
      <c r="BB64" s="46" t="s">
        <v>452</v>
      </c>
    </row>
    <row r="65" spans="1:54" ht="35.25" thickTop="1" thickBot="1" x14ac:dyDescent="0.3">
      <c r="A65" s="29" t="s">
        <v>123</v>
      </c>
      <c r="B65" s="30" t="s">
        <v>234</v>
      </c>
      <c r="C65" s="30" t="s">
        <v>222</v>
      </c>
      <c r="D65" s="29" t="s">
        <v>347</v>
      </c>
      <c r="E65" s="31" t="s">
        <v>147</v>
      </c>
      <c r="F65" s="32" t="s">
        <v>348</v>
      </c>
      <c r="G65" s="68" t="s">
        <v>572</v>
      </c>
      <c r="H65" s="30" t="s">
        <v>17</v>
      </c>
      <c r="I65" s="35" t="s">
        <v>455</v>
      </c>
      <c r="J65" s="36">
        <v>87.2</v>
      </c>
      <c r="K65" s="30" t="s">
        <v>17</v>
      </c>
      <c r="L65" s="36">
        <v>69.900000000000006</v>
      </c>
      <c r="M65" s="30" t="s">
        <v>17</v>
      </c>
      <c r="N65" s="36">
        <v>66.900000000000006</v>
      </c>
      <c r="O65" s="30" t="s">
        <v>17</v>
      </c>
      <c r="P65" s="36"/>
      <c r="Q65" s="30"/>
      <c r="R65" s="30"/>
      <c r="S65" s="30"/>
      <c r="T65" s="36">
        <f t="shared" si="4"/>
        <v>74.67</v>
      </c>
      <c r="U65" s="37"/>
      <c r="V65" s="47">
        <v>61.8</v>
      </c>
      <c r="W65" s="38" t="s">
        <v>508</v>
      </c>
      <c r="X65" s="49" t="s">
        <v>570</v>
      </c>
      <c r="Y65" s="41" t="s">
        <v>473</v>
      </c>
      <c r="Z65" s="9">
        <v>34</v>
      </c>
      <c r="AA65" s="7">
        <v>5</v>
      </c>
      <c r="AB65" s="42">
        <f t="shared" si="5"/>
        <v>2410.1999999999998</v>
      </c>
      <c r="AC65" s="43">
        <f t="shared" si="0"/>
        <v>73</v>
      </c>
      <c r="AD65" s="44"/>
      <c r="AE65" s="36"/>
      <c r="AF65" s="36">
        <f t="shared" si="6"/>
        <v>4511.3999999999996</v>
      </c>
      <c r="AG65" s="36">
        <f t="shared" si="1"/>
        <v>2538.7800000000002</v>
      </c>
      <c r="AH65" s="37">
        <f t="shared" si="8"/>
        <v>2101.1999999999998</v>
      </c>
      <c r="AI65" s="45">
        <f t="shared" si="3"/>
        <v>34</v>
      </c>
      <c r="AJ65" s="8"/>
      <c r="AK65" s="8">
        <v>16</v>
      </c>
      <c r="AL65" s="8">
        <v>3</v>
      </c>
      <c r="AM65" s="8"/>
      <c r="AN65" s="8"/>
      <c r="AO65" s="8"/>
      <c r="AP65" s="8"/>
      <c r="AQ65" s="8">
        <v>2</v>
      </c>
      <c r="AR65" s="8">
        <v>1</v>
      </c>
      <c r="AS65" s="8">
        <v>4</v>
      </c>
      <c r="AT65" s="8">
        <v>3</v>
      </c>
      <c r="AU65" s="8">
        <v>2</v>
      </c>
      <c r="AV65" s="8">
        <v>3</v>
      </c>
      <c r="AW65" s="8"/>
      <c r="AX65" s="8"/>
      <c r="AY65" s="8"/>
      <c r="AZ65" s="8"/>
      <c r="BA65" s="8"/>
      <c r="BB65" s="46" t="s">
        <v>452</v>
      </c>
    </row>
    <row r="66" spans="1:54" ht="35.25" thickTop="1" thickBot="1" x14ac:dyDescent="0.3">
      <c r="A66" s="29" t="s">
        <v>123</v>
      </c>
      <c r="B66" s="30" t="s">
        <v>234</v>
      </c>
      <c r="C66" s="30" t="s">
        <v>222</v>
      </c>
      <c r="D66" s="29" t="s">
        <v>349</v>
      </c>
      <c r="E66" s="31" t="s">
        <v>148</v>
      </c>
      <c r="F66" s="32" t="s">
        <v>350</v>
      </c>
      <c r="G66" s="68" t="s">
        <v>573</v>
      </c>
      <c r="H66" s="30" t="s">
        <v>17</v>
      </c>
      <c r="I66" s="35" t="s">
        <v>455</v>
      </c>
      <c r="J66" s="36">
        <v>87.2</v>
      </c>
      <c r="K66" s="30" t="s">
        <v>17</v>
      </c>
      <c r="L66" s="36">
        <v>69.900000000000006</v>
      </c>
      <c r="M66" s="30" t="s">
        <v>17</v>
      </c>
      <c r="N66" s="36">
        <v>66.900000000000006</v>
      </c>
      <c r="O66" s="30" t="s">
        <v>17</v>
      </c>
      <c r="P66" s="36"/>
      <c r="Q66" s="30"/>
      <c r="R66" s="30"/>
      <c r="S66" s="30"/>
      <c r="T66" s="36">
        <f t="shared" si="4"/>
        <v>74.67</v>
      </c>
      <c r="U66" s="37"/>
      <c r="V66" s="47">
        <v>61.62</v>
      </c>
      <c r="W66" s="38" t="s">
        <v>509</v>
      </c>
      <c r="X66" s="40"/>
      <c r="Y66" s="41" t="s">
        <v>545</v>
      </c>
      <c r="Z66" s="9">
        <v>20</v>
      </c>
      <c r="AA66" s="7">
        <v>5</v>
      </c>
      <c r="AB66" s="42">
        <f t="shared" si="5"/>
        <v>1540.5</v>
      </c>
      <c r="AC66" s="43">
        <f t="shared" si="0"/>
        <v>52</v>
      </c>
      <c r="AD66" s="44"/>
      <c r="AE66" s="36"/>
      <c r="AF66" s="36">
        <f t="shared" si="6"/>
        <v>3204.24</v>
      </c>
      <c r="AG66" s="36">
        <f t="shared" si="1"/>
        <v>2016.0900000000001</v>
      </c>
      <c r="AH66" s="37">
        <f t="shared" si="8"/>
        <v>1663.74</v>
      </c>
      <c r="AI66" s="45">
        <f t="shared" si="3"/>
        <v>27</v>
      </c>
      <c r="AJ66" s="8"/>
      <c r="AK66" s="8">
        <v>8</v>
      </c>
      <c r="AL66" s="8">
        <v>3</v>
      </c>
      <c r="AM66" s="8"/>
      <c r="AN66" s="8"/>
      <c r="AO66" s="8"/>
      <c r="AP66" s="8"/>
      <c r="AQ66" s="8"/>
      <c r="AR66" s="8">
        <v>1</v>
      </c>
      <c r="AS66" s="8">
        <v>4</v>
      </c>
      <c r="AT66" s="8">
        <v>3</v>
      </c>
      <c r="AU66" s="8">
        <v>2</v>
      </c>
      <c r="AV66" s="8">
        <v>3</v>
      </c>
      <c r="AW66" s="8">
        <v>3</v>
      </c>
      <c r="AX66" s="8"/>
      <c r="AY66" s="8"/>
      <c r="AZ66" s="8"/>
      <c r="BA66" s="8"/>
      <c r="BB66" s="46" t="s">
        <v>452</v>
      </c>
    </row>
    <row r="67" spans="1:54" ht="24" thickTop="1" thickBot="1" x14ac:dyDescent="0.3">
      <c r="A67" s="29" t="s">
        <v>123</v>
      </c>
      <c r="B67" s="30" t="s">
        <v>234</v>
      </c>
      <c r="C67" s="30" t="s">
        <v>222</v>
      </c>
      <c r="D67" s="29" t="s">
        <v>351</v>
      </c>
      <c r="E67" s="31" t="s">
        <v>149</v>
      </c>
      <c r="F67" s="32" t="s">
        <v>352</v>
      </c>
      <c r="G67" s="68" t="s">
        <v>353</v>
      </c>
      <c r="H67" s="30" t="s">
        <v>69</v>
      </c>
      <c r="I67" s="35" t="s">
        <v>455</v>
      </c>
      <c r="J67" s="36">
        <v>136.9</v>
      </c>
      <c r="K67" s="30" t="s">
        <v>20</v>
      </c>
      <c r="L67" s="36">
        <v>146.66999999999999</v>
      </c>
      <c r="M67" s="30" t="s">
        <v>20</v>
      </c>
      <c r="N67" s="36">
        <v>149.9</v>
      </c>
      <c r="O67" s="30" t="s">
        <v>20</v>
      </c>
      <c r="P67" s="36"/>
      <c r="Q67" s="30"/>
      <c r="R67" s="30"/>
      <c r="S67" s="30"/>
      <c r="T67" s="36">
        <f t="shared" si="4"/>
        <v>144.49</v>
      </c>
      <c r="U67" s="37"/>
      <c r="V67" s="47">
        <v>105.88</v>
      </c>
      <c r="W67" s="38" t="s">
        <v>507</v>
      </c>
      <c r="X67" s="40" t="s">
        <v>568</v>
      </c>
      <c r="Y67" s="41" t="s">
        <v>523</v>
      </c>
      <c r="Z67" s="9">
        <v>30</v>
      </c>
      <c r="AA67" s="7">
        <v>5</v>
      </c>
      <c r="AB67" s="42">
        <f t="shared" si="5"/>
        <v>3705.7999999999997</v>
      </c>
      <c r="AC67" s="43">
        <f t="shared" si="0"/>
        <v>69</v>
      </c>
      <c r="AD67" s="44"/>
      <c r="AE67" s="36"/>
      <c r="AF67" s="36">
        <f t="shared" si="6"/>
        <v>7305.7199999999993</v>
      </c>
      <c r="AG67" s="36">
        <f t="shared" si="1"/>
        <v>4912.66</v>
      </c>
      <c r="AH67" s="37">
        <f t="shared" si="8"/>
        <v>3599.92</v>
      </c>
      <c r="AI67" s="45">
        <f t="shared" si="3"/>
        <v>34</v>
      </c>
      <c r="AJ67" s="8"/>
      <c r="AK67" s="8"/>
      <c r="AL67" s="8">
        <v>5</v>
      </c>
      <c r="AM67" s="8"/>
      <c r="AN67" s="8">
        <v>10</v>
      </c>
      <c r="AO67" s="8">
        <v>1</v>
      </c>
      <c r="AP67" s="8"/>
      <c r="AQ67" s="8">
        <v>3</v>
      </c>
      <c r="AR67" s="8"/>
      <c r="AS67" s="8">
        <v>2</v>
      </c>
      <c r="AT67" s="8"/>
      <c r="AU67" s="8">
        <v>2</v>
      </c>
      <c r="AV67" s="8">
        <v>5</v>
      </c>
      <c r="AW67" s="8">
        <v>6</v>
      </c>
      <c r="AX67" s="8"/>
      <c r="AY67" s="8"/>
      <c r="AZ67" s="8"/>
      <c r="BA67" s="8"/>
      <c r="BB67" s="46" t="s">
        <v>452</v>
      </c>
    </row>
    <row r="68" spans="1:54" ht="24" thickTop="1" thickBot="1" x14ac:dyDescent="0.3">
      <c r="A68" s="29" t="s">
        <v>123</v>
      </c>
      <c r="B68" s="30" t="s">
        <v>234</v>
      </c>
      <c r="C68" s="30" t="s">
        <v>222</v>
      </c>
      <c r="D68" s="29" t="s">
        <v>354</v>
      </c>
      <c r="E68" s="31" t="s">
        <v>150</v>
      </c>
      <c r="F68" s="32" t="s">
        <v>355</v>
      </c>
      <c r="G68" s="68" t="s">
        <v>356</v>
      </c>
      <c r="H68" s="30" t="s">
        <v>69</v>
      </c>
      <c r="I68" s="35" t="s">
        <v>455</v>
      </c>
      <c r="J68" s="36">
        <v>143.5</v>
      </c>
      <c r="K68" s="30" t="s">
        <v>70</v>
      </c>
      <c r="L68" s="36">
        <v>144</v>
      </c>
      <c r="M68" s="30" t="s">
        <v>70</v>
      </c>
      <c r="N68" s="36">
        <v>155</v>
      </c>
      <c r="O68" s="30" t="s">
        <v>70</v>
      </c>
      <c r="P68" s="36"/>
      <c r="Q68" s="30"/>
      <c r="R68" s="30"/>
      <c r="S68" s="30"/>
      <c r="T68" s="36">
        <f t="shared" si="4"/>
        <v>147.5</v>
      </c>
      <c r="U68" s="37"/>
      <c r="V68" s="47">
        <v>147.5</v>
      </c>
      <c r="W68" s="38" t="s">
        <v>500</v>
      </c>
      <c r="X68" s="40" t="s">
        <v>559</v>
      </c>
      <c r="Y68" s="41" t="s">
        <v>536</v>
      </c>
      <c r="Z68" s="9">
        <v>10</v>
      </c>
      <c r="AA68" s="7">
        <v>6</v>
      </c>
      <c r="AB68" s="42">
        <f t="shared" si="5"/>
        <v>2360</v>
      </c>
      <c r="AC68" s="43">
        <f t="shared" si="0"/>
        <v>30</v>
      </c>
      <c r="AD68" s="44"/>
      <c r="AE68" s="36"/>
      <c r="AF68" s="36">
        <f t="shared" si="6"/>
        <v>4425</v>
      </c>
      <c r="AG68" s="36">
        <f t="shared" si="1"/>
        <v>2065</v>
      </c>
      <c r="AH68" s="37">
        <f t="shared" si="8"/>
        <v>2065</v>
      </c>
      <c r="AI68" s="45">
        <f t="shared" si="3"/>
        <v>14</v>
      </c>
      <c r="AJ68" s="8"/>
      <c r="AK68" s="8"/>
      <c r="AL68" s="8"/>
      <c r="AM68" s="8"/>
      <c r="AN68" s="8">
        <v>3</v>
      </c>
      <c r="AO68" s="8"/>
      <c r="AP68" s="8"/>
      <c r="AQ68" s="8"/>
      <c r="AR68" s="8">
        <v>2</v>
      </c>
      <c r="AS68" s="8">
        <v>2</v>
      </c>
      <c r="AT68" s="8"/>
      <c r="AU68" s="8">
        <v>2</v>
      </c>
      <c r="AV68" s="8"/>
      <c r="AW68" s="8">
        <v>5</v>
      </c>
      <c r="AX68" s="8"/>
      <c r="AY68" s="8"/>
      <c r="AZ68" s="8"/>
      <c r="BA68" s="8"/>
      <c r="BB68" s="46" t="s">
        <v>452</v>
      </c>
    </row>
    <row r="69" spans="1:54" ht="24" thickTop="1" thickBot="1" x14ac:dyDescent="0.3">
      <c r="A69" s="29" t="s">
        <v>123</v>
      </c>
      <c r="B69" s="30" t="s">
        <v>234</v>
      </c>
      <c r="C69" s="30" t="s">
        <v>222</v>
      </c>
      <c r="D69" s="29" t="s">
        <v>357</v>
      </c>
      <c r="E69" s="31" t="s">
        <v>151</v>
      </c>
      <c r="F69" s="32" t="s">
        <v>358</v>
      </c>
      <c r="G69" s="68" t="s">
        <v>359</v>
      </c>
      <c r="H69" s="30" t="s">
        <v>70</v>
      </c>
      <c r="I69" s="35" t="s">
        <v>226</v>
      </c>
      <c r="J69" s="36">
        <v>44.2</v>
      </c>
      <c r="K69" s="30" t="s">
        <v>70</v>
      </c>
      <c r="L69" s="36">
        <v>44.5</v>
      </c>
      <c r="M69" s="30" t="s">
        <v>70</v>
      </c>
      <c r="N69" s="36">
        <v>44.8</v>
      </c>
      <c r="O69" s="30" t="s">
        <v>70</v>
      </c>
      <c r="P69" s="36"/>
      <c r="Q69" s="30"/>
      <c r="R69" s="30"/>
      <c r="S69" s="30"/>
      <c r="T69" s="36">
        <f t="shared" si="4"/>
        <v>44.5</v>
      </c>
      <c r="U69" s="37"/>
      <c r="V69" s="47">
        <v>43.99</v>
      </c>
      <c r="W69" s="38" t="s">
        <v>507</v>
      </c>
      <c r="X69" s="40" t="s">
        <v>568</v>
      </c>
      <c r="Y69" s="41" t="s">
        <v>523</v>
      </c>
      <c r="Z69" s="9">
        <v>2</v>
      </c>
      <c r="AA69" s="7">
        <v>2</v>
      </c>
      <c r="AB69" s="42">
        <f t="shared" si="5"/>
        <v>175.96</v>
      </c>
      <c r="AC69" s="43">
        <f t="shared" si="0"/>
        <v>6</v>
      </c>
      <c r="AD69" s="44"/>
      <c r="AE69" s="36"/>
      <c r="AF69" s="36">
        <f t="shared" si="6"/>
        <v>263.94</v>
      </c>
      <c r="AG69" s="36">
        <f t="shared" si="1"/>
        <v>89</v>
      </c>
      <c r="AH69" s="37">
        <f t="shared" si="8"/>
        <v>87.98</v>
      </c>
      <c r="AI69" s="45">
        <f t="shared" si="3"/>
        <v>2</v>
      </c>
      <c r="AJ69" s="8"/>
      <c r="AK69" s="8"/>
      <c r="AL69" s="8"/>
      <c r="AM69" s="8"/>
      <c r="AN69" s="8"/>
      <c r="AO69" s="8"/>
      <c r="AP69" s="8"/>
      <c r="AQ69" s="8"/>
      <c r="AR69" s="8">
        <v>1</v>
      </c>
      <c r="AS69" s="8"/>
      <c r="AT69" s="8"/>
      <c r="AU69" s="8"/>
      <c r="AV69" s="8"/>
      <c r="AW69" s="8">
        <v>1</v>
      </c>
      <c r="AX69" s="8"/>
      <c r="AY69" s="8"/>
      <c r="AZ69" s="8"/>
      <c r="BA69" s="8"/>
      <c r="BB69" s="46" t="s">
        <v>452</v>
      </c>
    </row>
    <row r="70" spans="1:54" ht="35.25" thickTop="1" thickBot="1" x14ac:dyDescent="0.3">
      <c r="A70" s="29" t="s">
        <v>123</v>
      </c>
      <c r="B70" s="30" t="s">
        <v>234</v>
      </c>
      <c r="C70" s="30" t="s">
        <v>222</v>
      </c>
      <c r="D70" s="29" t="s">
        <v>360</v>
      </c>
      <c r="E70" s="31" t="s">
        <v>152</v>
      </c>
      <c r="F70" s="32" t="s">
        <v>361</v>
      </c>
      <c r="G70" s="68" t="s">
        <v>574</v>
      </c>
      <c r="H70" s="30" t="s">
        <v>69</v>
      </c>
      <c r="I70" s="35" t="s">
        <v>226</v>
      </c>
      <c r="J70" s="36">
        <v>44.2</v>
      </c>
      <c r="K70" s="30" t="s">
        <v>70</v>
      </c>
      <c r="L70" s="36">
        <v>44.5</v>
      </c>
      <c r="M70" s="30" t="s">
        <v>70</v>
      </c>
      <c r="N70" s="36">
        <v>44.8</v>
      </c>
      <c r="O70" s="30" t="s">
        <v>70</v>
      </c>
      <c r="P70" s="36"/>
      <c r="Q70" s="30"/>
      <c r="R70" s="30"/>
      <c r="S70" s="30"/>
      <c r="T70" s="36">
        <f t="shared" si="4"/>
        <v>44.5</v>
      </c>
      <c r="U70" s="37"/>
      <c r="V70" s="47">
        <v>40.9</v>
      </c>
      <c r="W70" s="38" t="s">
        <v>507</v>
      </c>
      <c r="X70" s="40" t="s">
        <v>568</v>
      </c>
      <c r="Y70" s="41" t="s">
        <v>523</v>
      </c>
      <c r="Z70" s="9">
        <v>2</v>
      </c>
      <c r="AA70" s="7">
        <v>2</v>
      </c>
      <c r="AB70" s="42">
        <f t="shared" si="5"/>
        <v>163.6</v>
      </c>
      <c r="AC70" s="43">
        <f t="shared" ref="AC70:AC103" si="9">Z70+AA70+AI70</f>
        <v>6</v>
      </c>
      <c r="AD70" s="44"/>
      <c r="AE70" s="36"/>
      <c r="AF70" s="36">
        <f t="shared" si="6"/>
        <v>245.39999999999998</v>
      </c>
      <c r="AG70" s="36">
        <f t="shared" ref="AG70:AG113" si="10">T70*AI70</f>
        <v>89</v>
      </c>
      <c r="AH70" s="37">
        <f t="shared" si="8"/>
        <v>81.8</v>
      </c>
      <c r="AI70" s="45">
        <f t="shared" ref="AI70:AI113" si="11">SUM(AJ70:BA70)</f>
        <v>2</v>
      </c>
      <c r="AJ70" s="8"/>
      <c r="AK70" s="8"/>
      <c r="AL70" s="8"/>
      <c r="AM70" s="8"/>
      <c r="AN70" s="8"/>
      <c r="AO70" s="8"/>
      <c r="AP70" s="8"/>
      <c r="AQ70" s="8"/>
      <c r="AR70" s="8">
        <v>1</v>
      </c>
      <c r="AS70" s="8"/>
      <c r="AT70" s="8"/>
      <c r="AU70" s="8"/>
      <c r="AV70" s="8"/>
      <c r="AW70" s="8">
        <v>1</v>
      </c>
      <c r="AX70" s="8"/>
      <c r="AY70" s="8"/>
      <c r="AZ70" s="8"/>
      <c r="BA70" s="8"/>
      <c r="BB70" s="46" t="s">
        <v>452</v>
      </c>
    </row>
    <row r="71" spans="1:54" ht="35.25" thickTop="1" thickBot="1" x14ac:dyDescent="0.3">
      <c r="A71" s="29" t="s">
        <v>123</v>
      </c>
      <c r="B71" s="30" t="s">
        <v>234</v>
      </c>
      <c r="C71" s="30" t="s">
        <v>222</v>
      </c>
      <c r="D71" s="29" t="s">
        <v>79</v>
      </c>
      <c r="E71" s="31" t="s">
        <v>153</v>
      </c>
      <c r="F71" s="32" t="s">
        <v>81</v>
      </c>
      <c r="G71" s="68" t="s">
        <v>575</v>
      </c>
      <c r="H71" s="30" t="s">
        <v>69</v>
      </c>
      <c r="I71" s="35" t="s">
        <v>226</v>
      </c>
      <c r="J71" s="36">
        <v>55.6</v>
      </c>
      <c r="K71" s="30" t="s">
        <v>69</v>
      </c>
      <c r="L71" s="36">
        <v>44.9</v>
      </c>
      <c r="M71" s="30" t="s">
        <v>69</v>
      </c>
      <c r="N71" s="36">
        <v>54.9</v>
      </c>
      <c r="O71" s="30" t="s">
        <v>69</v>
      </c>
      <c r="P71" s="36"/>
      <c r="Q71" s="30"/>
      <c r="R71" s="30"/>
      <c r="S71" s="30"/>
      <c r="T71" s="36">
        <f t="shared" ref="T71:T113" si="12">ROUND((J71+L71+N71)/3,2)</f>
        <v>51.8</v>
      </c>
      <c r="U71" s="37"/>
      <c r="V71" s="47">
        <v>40.9</v>
      </c>
      <c r="W71" s="38" t="s">
        <v>507</v>
      </c>
      <c r="X71" s="40" t="s">
        <v>568</v>
      </c>
      <c r="Y71" s="41" t="s">
        <v>523</v>
      </c>
      <c r="Z71" s="9">
        <v>2</v>
      </c>
      <c r="AA71" s="7">
        <v>0</v>
      </c>
      <c r="AB71" s="42">
        <f t="shared" ref="AB71:AB113" si="13">(Z71+AA71)*V71</f>
        <v>81.8</v>
      </c>
      <c r="AC71" s="43">
        <f t="shared" si="9"/>
        <v>4</v>
      </c>
      <c r="AD71" s="44"/>
      <c r="AE71" s="36"/>
      <c r="AF71" s="36">
        <f t="shared" ref="AF71:AF113" si="14">AC71*V71</f>
        <v>163.6</v>
      </c>
      <c r="AG71" s="36">
        <f t="shared" si="10"/>
        <v>103.6</v>
      </c>
      <c r="AH71" s="37">
        <f t="shared" si="8"/>
        <v>81.8</v>
      </c>
      <c r="AI71" s="45">
        <f t="shared" si="11"/>
        <v>2</v>
      </c>
      <c r="AJ71" s="8"/>
      <c r="AK71" s="8"/>
      <c r="AL71" s="8"/>
      <c r="AM71" s="8"/>
      <c r="AN71" s="8"/>
      <c r="AO71" s="8"/>
      <c r="AP71" s="8"/>
      <c r="AQ71" s="8"/>
      <c r="AR71" s="8"/>
      <c r="AS71" s="8">
        <v>2</v>
      </c>
      <c r="AT71" s="8"/>
      <c r="AU71" s="8"/>
      <c r="AV71" s="8"/>
      <c r="AW71" s="8"/>
      <c r="AX71" s="8"/>
      <c r="AY71" s="8"/>
      <c r="AZ71" s="8"/>
      <c r="BA71" s="8"/>
      <c r="BB71" s="46" t="s">
        <v>452</v>
      </c>
    </row>
    <row r="72" spans="1:54" ht="24" thickTop="1" thickBot="1" x14ac:dyDescent="0.3">
      <c r="A72" s="29" t="s">
        <v>123</v>
      </c>
      <c r="B72" s="30" t="s">
        <v>234</v>
      </c>
      <c r="C72" s="30" t="s">
        <v>222</v>
      </c>
      <c r="D72" s="29" t="s">
        <v>94</v>
      </c>
      <c r="E72" s="31" t="s">
        <v>154</v>
      </c>
      <c r="F72" s="32" t="s">
        <v>96</v>
      </c>
      <c r="G72" s="68" t="s">
        <v>97</v>
      </c>
      <c r="H72" s="30" t="s">
        <v>70</v>
      </c>
      <c r="I72" s="35" t="s">
        <v>226</v>
      </c>
      <c r="J72" s="36">
        <v>44.2</v>
      </c>
      <c r="K72" s="30" t="s">
        <v>70</v>
      </c>
      <c r="L72" s="36">
        <v>44.5</v>
      </c>
      <c r="M72" s="30" t="s">
        <v>70</v>
      </c>
      <c r="N72" s="36">
        <v>44.8</v>
      </c>
      <c r="O72" s="30" t="s">
        <v>70</v>
      </c>
      <c r="P72" s="36"/>
      <c r="Q72" s="30"/>
      <c r="R72" s="30"/>
      <c r="S72" s="30"/>
      <c r="T72" s="36">
        <f t="shared" si="12"/>
        <v>44.5</v>
      </c>
      <c r="U72" s="37"/>
      <c r="V72" s="47">
        <v>40.9</v>
      </c>
      <c r="W72" s="38" t="s">
        <v>507</v>
      </c>
      <c r="X72" s="40" t="s">
        <v>568</v>
      </c>
      <c r="Y72" s="41" t="s">
        <v>523</v>
      </c>
      <c r="Z72" s="9">
        <v>5</v>
      </c>
      <c r="AA72" s="7">
        <v>3</v>
      </c>
      <c r="AB72" s="42">
        <f t="shared" si="13"/>
        <v>327.2</v>
      </c>
      <c r="AC72" s="43">
        <f t="shared" si="9"/>
        <v>15</v>
      </c>
      <c r="AD72" s="44"/>
      <c r="AE72" s="36"/>
      <c r="AF72" s="36">
        <f t="shared" si="14"/>
        <v>613.5</v>
      </c>
      <c r="AG72" s="36">
        <f t="shared" si="10"/>
        <v>311.5</v>
      </c>
      <c r="AH72" s="37">
        <f t="shared" si="8"/>
        <v>286.3</v>
      </c>
      <c r="AI72" s="45">
        <f t="shared" si="11"/>
        <v>7</v>
      </c>
      <c r="AJ72" s="8"/>
      <c r="AK72" s="8">
        <v>4</v>
      </c>
      <c r="AL72" s="8"/>
      <c r="AM72" s="8"/>
      <c r="AN72" s="8"/>
      <c r="AO72" s="8"/>
      <c r="AP72" s="8"/>
      <c r="AQ72" s="8"/>
      <c r="AR72" s="8"/>
      <c r="AS72" s="8"/>
      <c r="AT72" s="8"/>
      <c r="AU72" s="8">
        <v>2</v>
      </c>
      <c r="AV72" s="8"/>
      <c r="AW72" s="8">
        <v>1</v>
      </c>
      <c r="AX72" s="8"/>
      <c r="AY72" s="8"/>
      <c r="AZ72" s="8"/>
      <c r="BA72" s="8"/>
      <c r="BB72" s="46" t="s">
        <v>452</v>
      </c>
    </row>
    <row r="73" spans="1:54" ht="35.25" thickTop="1" thickBot="1" x14ac:dyDescent="0.3">
      <c r="A73" s="29" t="s">
        <v>123</v>
      </c>
      <c r="B73" s="30" t="s">
        <v>234</v>
      </c>
      <c r="C73" s="30" t="s">
        <v>222</v>
      </c>
      <c r="D73" s="29" t="s">
        <v>362</v>
      </c>
      <c r="E73" s="31" t="s">
        <v>155</v>
      </c>
      <c r="F73" s="32" t="s">
        <v>363</v>
      </c>
      <c r="G73" s="68" t="s">
        <v>576</v>
      </c>
      <c r="H73" s="30" t="s">
        <v>69</v>
      </c>
      <c r="I73" s="35" t="s">
        <v>226</v>
      </c>
      <c r="J73" s="36">
        <v>71</v>
      </c>
      <c r="K73" s="30" t="s">
        <v>70</v>
      </c>
      <c r="L73" s="36">
        <v>71.2</v>
      </c>
      <c r="M73" s="30" t="s">
        <v>70</v>
      </c>
      <c r="N73" s="36">
        <v>71.989999999999995</v>
      </c>
      <c r="O73" s="30" t="s">
        <v>70</v>
      </c>
      <c r="P73" s="36"/>
      <c r="Q73" s="30"/>
      <c r="R73" s="30"/>
      <c r="S73" s="30"/>
      <c r="T73" s="36">
        <f t="shared" si="12"/>
        <v>71.400000000000006</v>
      </c>
      <c r="U73" s="37"/>
      <c r="V73" s="47">
        <v>61.86</v>
      </c>
      <c r="W73" s="38" t="s">
        <v>508</v>
      </c>
      <c r="X73" s="49" t="s">
        <v>570</v>
      </c>
      <c r="Y73" s="41" t="s">
        <v>473</v>
      </c>
      <c r="Z73" s="9">
        <v>15</v>
      </c>
      <c r="AA73" s="7">
        <v>0</v>
      </c>
      <c r="AB73" s="42">
        <f t="shared" si="13"/>
        <v>927.9</v>
      </c>
      <c r="AC73" s="69">
        <f t="shared" si="9"/>
        <v>31</v>
      </c>
      <c r="AD73" s="44"/>
      <c r="AE73" s="36"/>
      <c r="AF73" s="36">
        <f t="shared" si="14"/>
        <v>1917.66</v>
      </c>
      <c r="AG73" s="36">
        <f t="shared" si="10"/>
        <v>1142.4000000000001</v>
      </c>
      <c r="AH73" s="37">
        <f t="shared" si="8"/>
        <v>989.76</v>
      </c>
      <c r="AI73" s="45">
        <f t="shared" si="11"/>
        <v>16</v>
      </c>
      <c r="AJ73" s="8"/>
      <c r="AK73" s="8"/>
      <c r="AL73" s="8"/>
      <c r="AM73" s="8"/>
      <c r="AN73" s="8"/>
      <c r="AO73" s="8"/>
      <c r="AP73" s="8"/>
      <c r="AQ73" s="8"/>
      <c r="AR73" s="8">
        <v>10</v>
      </c>
      <c r="AS73" s="8">
        <v>2</v>
      </c>
      <c r="AT73" s="8"/>
      <c r="AU73" s="8">
        <v>2</v>
      </c>
      <c r="AV73" s="8"/>
      <c r="AW73" s="8">
        <v>2</v>
      </c>
      <c r="AX73" s="8"/>
      <c r="AY73" s="8"/>
      <c r="AZ73" s="8"/>
      <c r="BA73" s="8"/>
      <c r="BB73" s="46" t="s">
        <v>452</v>
      </c>
    </row>
    <row r="74" spans="1:54" ht="35.25" thickTop="1" thickBot="1" x14ac:dyDescent="0.3">
      <c r="A74" s="29" t="s">
        <v>123</v>
      </c>
      <c r="B74" s="30" t="s">
        <v>234</v>
      </c>
      <c r="C74" s="30" t="s">
        <v>222</v>
      </c>
      <c r="D74" s="29" t="s">
        <v>364</v>
      </c>
      <c r="E74" s="31" t="s">
        <v>156</v>
      </c>
      <c r="F74" s="32" t="s">
        <v>365</v>
      </c>
      <c r="G74" s="68" t="s">
        <v>577</v>
      </c>
      <c r="H74" s="30" t="s">
        <v>28</v>
      </c>
      <c r="I74" s="35" t="s">
        <v>226</v>
      </c>
      <c r="J74" s="36">
        <v>63.14</v>
      </c>
      <c r="K74" s="30" t="s">
        <v>29</v>
      </c>
      <c r="L74" s="36">
        <v>57.13</v>
      </c>
      <c r="M74" s="30" t="s">
        <v>29</v>
      </c>
      <c r="N74" s="36">
        <v>54.92</v>
      </c>
      <c r="O74" s="30" t="s">
        <v>29</v>
      </c>
      <c r="P74" s="36"/>
      <c r="Q74" s="30"/>
      <c r="R74" s="30"/>
      <c r="S74" s="30"/>
      <c r="T74" s="36">
        <f t="shared" si="12"/>
        <v>58.4</v>
      </c>
      <c r="U74" s="37"/>
      <c r="V74" s="47">
        <v>42</v>
      </c>
      <c r="W74" s="38" t="s">
        <v>507</v>
      </c>
      <c r="X74" s="40" t="s">
        <v>568</v>
      </c>
      <c r="Y74" s="41" t="s">
        <v>523</v>
      </c>
      <c r="Z74" s="9">
        <v>25</v>
      </c>
      <c r="AA74" s="7">
        <v>0</v>
      </c>
      <c r="AB74" s="42">
        <f t="shared" si="13"/>
        <v>1050</v>
      </c>
      <c r="AC74" s="43">
        <f t="shared" si="9"/>
        <v>50</v>
      </c>
      <c r="AD74" s="44"/>
      <c r="AE74" s="36"/>
      <c r="AF74" s="36">
        <f t="shared" si="14"/>
        <v>2100</v>
      </c>
      <c r="AG74" s="36">
        <f t="shared" si="10"/>
        <v>1460</v>
      </c>
      <c r="AH74" s="37">
        <f t="shared" si="8"/>
        <v>1050</v>
      </c>
      <c r="AI74" s="45">
        <f t="shared" si="11"/>
        <v>25</v>
      </c>
      <c r="AJ74" s="8"/>
      <c r="AK74" s="8">
        <v>5</v>
      </c>
      <c r="AL74" s="8">
        <v>5</v>
      </c>
      <c r="AM74" s="8"/>
      <c r="AN74" s="8"/>
      <c r="AO74" s="8">
        <v>5</v>
      </c>
      <c r="AP74" s="8"/>
      <c r="AQ74" s="8">
        <v>1</v>
      </c>
      <c r="AR74" s="8"/>
      <c r="AS74" s="8"/>
      <c r="AT74" s="8">
        <v>3</v>
      </c>
      <c r="AU74" s="8"/>
      <c r="AV74" s="8">
        <v>5</v>
      </c>
      <c r="AW74" s="8">
        <v>1</v>
      </c>
      <c r="AX74" s="8"/>
      <c r="AY74" s="8"/>
      <c r="AZ74" s="8"/>
      <c r="BA74" s="8"/>
      <c r="BB74" s="46" t="s">
        <v>452</v>
      </c>
    </row>
    <row r="75" spans="1:54" ht="35.25" thickTop="1" thickBot="1" x14ac:dyDescent="0.3">
      <c r="A75" s="29" t="s">
        <v>123</v>
      </c>
      <c r="B75" s="30" t="s">
        <v>234</v>
      </c>
      <c r="C75" s="30" t="s">
        <v>222</v>
      </c>
      <c r="D75" s="29" t="s">
        <v>54</v>
      </c>
      <c r="E75" s="31" t="s">
        <v>157</v>
      </c>
      <c r="F75" s="32" t="s">
        <v>56</v>
      </c>
      <c r="G75" s="68" t="s">
        <v>578</v>
      </c>
      <c r="H75" s="30" t="s">
        <v>28</v>
      </c>
      <c r="I75" s="35" t="s">
        <v>226</v>
      </c>
      <c r="J75" s="36">
        <v>57.13</v>
      </c>
      <c r="K75" s="30" t="s">
        <v>29</v>
      </c>
      <c r="L75" s="36">
        <v>54.92</v>
      </c>
      <c r="M75" s="30" t="s">
        <v>29</v>
      </c>
      <c r="N75" s="36">
        <v>63.14</v>
      </c>
      <c r="O75" s="30" t="s">
        <v>29</v>
      </c>
      <c r="P75" s="36"/>
      <c r="Q75" s="30"/>
      <c r="R75" s="30"/>
      <c r="S75" s="30"/>
      <c r="T75" s="36">
        <f t="shared" si="12"/>
        <v>58.4</v>
      </c>
      <c r="U75" s="37"/>
      <c r="V75" s="47">
        <v>41.9</v>
      </c>
      <c r="W75" s="38" t="s">
        <v>507</v>
      </c>
      <c r="X75" s="40" t="s">
        <v>568</v>
      </c>
      <c r="Y75" s="41" t="s">
        <v>523</v>
      </c>
      <c r="Z75" s="9">
        <v>24</v>
      </c>
      <c r="AA75" s="7">
        <v>0</v>
      </c>
      <c r="AB75" s="42">
        <f t="shared" si="13"/>
        <v>1005.5999999999999</v>
      </c>
      <c r="AC75" s="43">
        <f t="shared" si="9"/>
        <v>48</v>
      </c>
      <c r="AD75" s="44"/>
      <c r="AE75" s="36"/>
      <c r="AF75" s="36">
        <f t="shared" si="14"/>
        <v>2011.1999999999998</v>
      </c>
      <c r="AG75" s="36">
        <f t="shared" si="10"/>
        <v>1401.6</v>
      </c>
      <c r="AH75" s="37">
        <f t="shared" si="8"/>
        <v>1005.5999999999999</v>
      </c>
      <c r="AI75" s="45">
        <f t="shared" si="11"/>
        <v>24</v>
      </c>
      <c r="AJ75" s="8"/>
      <c r="AK75" s="8">
        <v>5</v>
      </c>
      <c r="AL75" s="8">
        <v>5</v>
      </c>
      <c r="AM75" s="8"/>
      <c r="AN75" s="8"/>
      <c r="AO75" s="8">
        <v>5</v>
      </c>
      <c r="AP75" s="8"/>
      <c r="AQ75" s="8">
        <v>1</v>
      </c>
      <c r="AR75" s="8"/>
      <c r="AS75" s="8"/>
      <c r="AT75" s="8">
        <v>3</v>
      </c>
      <c r="AU75" s="8"/>
      <c r="AV75" s="8">
        <v>5</v>
      </c>
      <c r="AW75" s="8"/>
      <c r="AX75" s="8"/>
      <c r="AY75" s="8"/>
      <c r="AZ75" s="8"/>
      <c r="BA75" s="8"/>
      <c r="BB75" s="46" t="s">
        <v>452</v>
      </c>
    </row>
    <row r="76" spans="1:54" ht="35.25" thickTop="1" thickBot="1" x14ac:dyDescent="0.3">
      <c r="A76" s="29" t="s">
        <v>123</v>
      </c>
      <c r="B76" s="30" t="s">
        <v>234</v>
      </c>
      <c r="C76" s="30" t="s">
        <v>222</v>
      </c>
      <c r="D76" s="29" t="s">
        <v>366</v>
      </c>
      <c r="E76" s="31" t="s">
        <v>158</v>
      </c>
      <c r="F76" s="32" t="s">
        <v>367</v>
      </c>
      <c r="G76" s="68" t="s">
        <v>579</v>
      </c>
      <c r="H76" s="30" t="s">
        <v>28</v>
      </c>
      <c r="I76" s="35" t="s">
        <v>226</v>
      </c>
      <c r="J76" s="36">
        <v>82.06</v>
      </c>
      <c r="K76" s="30" t="s">
        <v>29</v>
      </c>
      <c r="L76" s="36">
        <v>91.12</v>
      </c>
      <c r="M76" s="30" t="s">
        <v>29</v>
      </c>
      <c r="N76" s="36">
        <v>94.77</v>
      </c>
      <c r="O76" s="30" t="s">
        <v>29</v>
      </c>
      <c r="P76" s="36"/>
      <c r="Q76" s="30"/>
      <c r="R76" s="30"/>
      <c r="S76" s="30"/>
      <c r="T76" s="36">
        <f t="shared" si="12"/>
        <v>89.32</v>
      </c>
      <c r="U76" s="37"/>
      <c r="V76" s="47">
        <v>64.87</v>
      </c>
      <c r="W76" s="38" t="s">
        <v>508</v>
      </c>
      <c r="X76" s="49" t="s">
        <v>570</v>
      </c>
      <c r="Y76" s="41" t="s">
        <v>473</v>
      </c>
      <c r="Z76" s="9">
        <v>40</v>
      </c>
      <c r="AA76" s="7">
        <v>10</v>
      </c>
      <c r="AB76" s="42">
        <f t="shared" si="13"/>
        <v>3243.5</v>
      </c>
      <c r="AC76" s="43">
        <f t="shared" si="9"/>
        <v>99</v>
      </c>
      <c r="AD76" s="44"/>
      <c r="AE76" s="36"/>
      <c r="AF76" s="36">
        <f t="shared" si="14"/>
        <v>6422.13</v>
      </c>
      <c r="AG76" s="36">
        <f t="shared" si="10"/>
        <v>4376.6799999999994</v>
      </c>
      <c r="AH76" s="37">
        <f t="shared" si="8"/>
        <v>3178.63</v>
      </c>
      <c r="AI76" s="45">
        <f t="shared" si="11"/>
        <v>49</v>
      </c>
      <c r="AJ76" s="8"/>
      <c r="AK76" s="8"/>
      <c r="AL76" s="8">
        <v>5</v>
      </c>
      <c r="AM76" s="8">
        <v>10</v>
      </c>
      <c r="AN76" s="8"/>
      <c r="AO76" s="8">
        <v>3</v>
      </c>
      <c r="AP76" s="8"/>
      <c r="AQ76" s="8">
        <v>1</v>
      </c>
      <c r="AR76" s="8"/>
      <c r="AS76" s="8">
        <v>22</v>
      </c>
      <c r="AT76" s="8">
        <v>3</v>
      </c>
      <c r="AU76" s="8"/>
      <c r="AV76" s="8">
        <v>5</v>
      </c>
      <c r="AW76" s="8"/>
      <c r="AX76" s="8"/>
      <c r="AY76" s="8"/>
      <c r="AZ76" s="8"/>
      <c r="BA76" s="8"/>
      <c r="BB76" s="46" t="s">
        <v>452</v>
      </c>
    </row>
    <row r="77" spans="1:54" ht="35.25" thickTop="1" thickBot="1" x14ac:dyDescent="0.3">
      <c r="A77" s="29" t="s">
        <v>123</v>
      </c>
      <c r="B77" s="30" t="s">
        <v>234</v>
      </c>
      <c r="C77" s="30" t="s">
        <v>222</v>
      </c>
      <c r="D77" s="29" t="s">
        <v>368</v>
      </c>
      <c r="E77" s="31" t="s">
        <v>159</v>
      </c>
      <c r="F77" s="32" t="s">
        <v>369</v>
      </c>
      <c r="G77" s="68" t="s">
        <v>579</v>
      </c>
      <c r="H77" s="30" t="s">
        <v>28</v>
      </c>
      <c r="I77" s="35" t="s">
        <v>226</v>
      </c>
      <c r="J77" s="36">
        <v>84.9</v>
      </c>
      <c r="K77" s="30" t="s">
        <v>29</v>
      </c>
      <c r="L77" s="36">
        <v>91.12</v>
      </c>
      <c r="M77" s="30" t="s">
        <v>29</v>
      </c>
      <c r="N77" s="36">
        <v>100.71</v>
      </c>
      <c r="O77" s="30" t="s">
        <v>29</v>
      </c>
      <c r="P77" s="36"/>
      <c r="Q77" s="30"/>
      <c r="R77" s="30"/>
      <c r="S77" s="30"/>
      <c r="T77" s="36">
        <f t="shared" si="12"/>
        <v>92.24</v>
      </c>
      <c r="U77" s="37"/>
      <c r="V77" s="47">
        <v>64.87</v>
      </c>
      <c r="W77" s="38" t="s">
        <v>508</v>
      </c>
      <c r="X77" s="49" t="s">
        <v>570</v>
      </c>
      <c r="Y77" s="41" t="s">
        <v>473</v>
      </c>
      <c r="Z77" s="9">
        <v>20</v>
      </c>
      <c r="AA77" s="7">
        <v>5</v>
      </c>
      <c r="AB77" s="42">
        <f t="shared" si="13"/>
        <v>1621.75</v>
      </c>
      <c r="AC77" s="43">
        <f t="shared" si="9"/>
        <v>49</v>
      </c>
      <c r="AD77" s="44"/>
      <c r="AE77" s="36"/>
      <c r="AF77" s="36">
        <f t="shared" si="14"/>
        <v>3178.63</v>
      </c>
      <c r="AG77" s="36">
        <f t="shared" si="10"/>
        <v>2213.7599999999998</v>
      </c>
      <c r="AH77" s="37">
        <f t="shared" si="8"/>
        <v>1556.88</v>
      </c>
      <c r="AI77" s="45">
        <f t="shared" si="11"/>
        <v>24</v>
      </c>
      <c r="AJ77" s="8"/>
      <c r="AK77" s="8"/>
      <c r="AL77" s="8">
        <v>5</v>
      </c>
      <c r="AM77" s="8">
        <v>10</v>
      </c>
      <c r="AN77" s="8"/>
      <c r="AO77" s="8">
        <v>3</v>
      </c>
      <c r="AP77" s="8"/>
      <c r="AQ77" s="8">
        <v>1</v>
      </c>
      <c r="AR77" s="8"/>
      <c r="AS77" s="8"/>
      <c r="AT77" s="8"/>
      <c r="AU77" s="8"/>
      <c r="AV77" s="8">
        <v>5</v>
      </c>
      <c r="AW77" s="8"/>
      <c r="AX77" s="8"/>
      <c r="AY77" s="8"/>
      <c r="AZ77" s="8"/>
      <c r="BA77" s="8"/>
      <c r="BB77" s="46" t="s">
        <v>452</v>
      </c>
    </row>
    <row r="78" spans="1:54" ht="24" thickTop="1" thickBot="1" x14ac:dyDescent="0.3">
      <c r="A78" s="29" t="s">
        <v>123</v>
      </c>
      <c r="B78" s="30" t="s">
        <v>234</v>
      </c>
      <c r="C78" s="30" t="s">
        <v>222</v>
      </c>
      <c r="D78" s="29" t="s">
        <v>370</v>
      </c>
      <c r="E78" s="31" t="s">
        <v>160</v>
      </c>
      <c r="F78" s="32" t="s">
        <v>371</v>
      </c>
      <c r="G78" s="68" t="s">
        <v>372</v>
      </c>
      <c r="H78" s="30" t="s">
        <v>70</v>
      </c>
      <c r="I78" s="35" t="s">
        <v>226</v>
      </c>
      <c r="J78" s="36">
        <v>171.3</v>
      </c>
      <c r="K78" s="30" t="s">
        <v>70</v>
      </c>
      <c r="L78" s="36">
        <v>171.49</v>
      </c>
      <c r="M78" s="30" t="s">
        <v>70</v>
      </c>
      <c r="N78" s="36">
        <v>180</v>
      </c>
      <c r="O78" s="30" t="s">
        <v>70</v>
      </c>
      <c r="P78" s="36"/>
      <c r="Q78" s="30"/>
      <c r="R78" s="30"/>
      <c r="S78" s="30"/>
      <c r="T78" s="36">
        <f t="shared" si="12"/>
        <v>174.26</v>
      </c>
      <c r="U78" s="37"/>
      <c r="V78" s="47">
        <v>157.9</v>
      </c>
      <c r="W78" s="38" t="s">
        <v>507</v>
      </c>
      <c r="X78" s="40" t="s">
        <v>568</v>
      </c>
      <c r="Y78" s="41" t="s">
        <v>523</v>
      </c>
      <c r="Z78" s="9">
        <v>3</v>
      </c>
      <c r="AA78" s="7">
        <v>3</v>
      </c>
      <c r="AB78" s="42">
        <f t="shared" si="13"/>
        <v>947.40000000000009</v>
      </c>
      <c r="AC78" s="43">
        <f t="shared" si="9"/>
        <v>9</v>
      </c>
      <c r="AD78" s="44"/>
      <c r="AE78" s="36"/>
      <c r="AF78" s="36">
        <f t="shared" si="14"/>
        <v>1421.1000000000001</v>
      </c>
      <c r="AG78" s="36">
        <f t="shared" si="10"/>
        <v>522.78</v>
      </c>
      <c r="AH78" s="37">
        <f t="shared" si="8"/>
        <v>473.70000000000005</v>
      </c>
      <c r="AI78" s="45">
        <f t="shared" si="11"/>
        <v>3</v>
      </c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>
        <v>3</v>
      </c>
      <c r="AX78" s="8"/>
      <c r="AY78" s="8"/>
      <c r="AZ78" s="8"/>
      <c r="BA78" s="8"/>
      <c r="BB78" s="46" t="s">
        <v>452</v>
      </c>
    </row>
    <row r="79" spans="1:54" ht="24" thickTop="1" thickBot="1" x14ac:dyDescent="0.3">
      <c r="A79" s="29" t="s">
        <v>123</v>
      </c>
      <c r="B79" s="30" t="s">
        <v>234</v>
      </c>
      <c r="C79" s="30" t="s">
        <v>222</v>
      </c>
      <c r="D79" s="29" t="s">
        <v>373</v>
      </c>
      <c r="E79" s="31" t="s">
        <v>161</v>
      </c>
      <c r="F79" s="32" t="s">
        <v>374</v>
      </c>
      <c r="G79" s="68" t="s">
        <v>375</v>
      </c>
      <c r="H79" s="30" t="s">
        <v>69</v>
      </c>
      <c r="I79" s="35" t="s">
        <v>226</v>
      </c>
      <c r="J79" s="36">
        <v>79.98</v>
      </c>
      <c r="K79" s="30" t="s">
        <v>70</v>
      </c>
      <c r="L79" s="36">
        <v>80</v>
      </c>
      <c r="M79" s="30" t="s">
        <v>70</v>
      </c>
      <c r="N79" s="36">
        <v>100</v>
      </c>
      <c r="O79" s="30" t="s">
        <v>70</v>
      </c>
      <c r="P79" s="36"/>
      <c r="Q79" s="30"/>
      <c r="R79" s="30"/>
      <c r="S79" s="30"/>
      <c r="T79" s="36">
        <f t="shared" si="12"/>
        <v>86.66</v>
      </c>
      <c r="U79" s="37"/>
      <c r="V79" s="47">
        <v>61.87</v>
      </c>
      <c r="W79" s="38" t="s">
        <v>508</v>
      </c>
      <c r="X79" s="49" t="s">
        <v>570</v>
      </c>
      <c r="Y79" s="41" t="s">
        <v>473</v>
      </c>
      <c r="Z79" s="9">
        <v>3</v>
      </c>
      <c r="AA79" s="7">
        <v>0</v>
      </c>
      <c r="AB79" s="42">
        <f t="shared" si="13"/>
        <v>185.60999999999999</v>
      </c>
      <c r="AC79" s="43">
        <f t="shared" si="9"/>
        <v>6</v>
      </c>
      <c r="AD79" s="44"/>
      <c r="AE79" s="36"/>
      <c r="AF79" s="36">
        <f t="shared" si="14"/>
        <v>371.21999999999997</v>
      </c>
      <c r="AG79" s="36">
        <f t="shared" si="10"/>
        <v>259.98</v>
      </c>
      <c r="AH79" s="37">
        <f t="shared" si="8"/>
        <v>185.60999999999999</v>
      </c>
      <c r="AI79" s="45">
        <f t="shared" si="11"/>
        <v>3</v>
      </c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>
        <v>3</v>
      </c>
      <c r="AX79" s="8"/>
      <c r="AY79" s="8"/>
      <c r="AZ79" s="8"/>
      <c r="BA79" s="8"/>
      <c r="BB79" s="46" t="s">
        <v>452</v>
      </c>
    </row>
    <row r="80" spans="1:54" ht="46.5" thickTop="1" thickBot="1" x14ac:dyDescent="0.3">
      <c r="A80" s="29" t="s">
        <v>123</v>
      </c>
      <c r="B80" s="30" t="s">
        <v>234</v>
      </c>
      <c r="C80" s="30" t="s">
        <v>222</v>
      </c>
      <c r="D80" s="29" t="s">
        <v>376</v>
      </c>
      <c r="E80" s="31" t="s">
        <v>162</v>
      </c>
      <c r="F80" s="32" t="s">
        <v>377</v>
      </c>
      <c r="G80" s="68" t="s">
        <v>580</v>
      </c>
      <c r="H80" s="30" t="s">
        <v>28</v>
      </c>
      <c r="I80" s="35" t="s">
        <v>226</v>
      </c>
      <c r="J80" s="36">
        <v>48.9</v>
      </c>
      <c r="K80" s="30" t="s">
        <v>29</v>
      </c>
      <c r="L80" s="36">
        <v>62.79</v>
      </c>
      <c r="M80" s="30" t="s">
        <v>29</v>
      </c>
      <c r="N80" s="36">
        <v>54.9</v>
      </c>
      <c r="O80" s="30" t="s">
        <v>29</v>
      </c>
      <c r="P80" s="36"/>
      <c r="Q80" s="30"/>
      <c r="R80" s="30"/>
      <c r="S80" s="30"/>
      <c r="T80" s="36">
        <f t="shared" si="12"/>
        <v>55.53</v>
      </c>
      <c r="U80" s="37"/>
      <c r="V80" s="47">
        <v>41.9</v>
      </c>
      <c r="W80" s="38" t="s">
        <v>507</v>
      </c>
      <c r="X80" s="40" t="s">
        <v>568</v>
      </c>
      <c r="Y80" s="41" t="s">
        <v>523</v>
      </c>
      <c r="Z80" s="9">
        <v>15</v>
      </c>
      <c r="AA80" s="7">
        <v>5</v>
      </c>
      <c r="AB80" s="42">
        <f t="shared" si="13"/>
        <v>838</v>
      </c>
      <c r="AC80" s="43">
        <f t="shared" si="9"/>
        <v>35</v>
      </c>
      <c r="AD80" s="44"/>
      <c r="AE80" s="36"/>
      <c r="AF80" s="36">
        <f t="shared" si="14"/>
        <v>1466.5</v>
      </c>
      <c r="AG80" s="36">
        <f t="shared" si="10"/>
        <v>832.95</v>
      </c>
      <c r="AH80" s="37">
        <f t="shared" si="8"/>
        <v>628.5</v>
      </c>
      <c r="AI80" s="45">
        <f t="shared" si="11"/>
        <v>15</v>
      </c>
      <c r="AJ80" s="8"/>
      <c r="AK80" s="8"/>
      <c r="AL80" s="8">
        <v>5</v>
      </c>
      <c r="AM80" s="8"/>
      <c r="AN80" s="8"/>
      <c r="AO80" s="8">
        <v>5</v>
      </c>
      <c r="AP80" s="8"/>
      <c r="AQ80" s="8"/>
      <c r="AR80" s="8"/>
      <c r="AS80" s="8"/>
      <c r="AT80" s="8"/>
      <c r="AU80" s="8"/>
      <c r="AV80" s="8">
        <v>5</v>
      </c>
      <c r="AW80" s="8"/>
      <c r="AX80" s="8"/>
      <c r="AY80" s="8"/>
      <c r="AZ80" s="8"/>
      <c r="BA80" s="8"/>
      <c r="BB80" s="46" t="s">
        <v>452</v>
      </c>
    </row>
    <row r="81" spans="1:54" ht="35.25" thickTop="1" thickBot="1" x14ac:dyDescent="0.3">
      <c r="A81" s="29" t="s">
        <v>123</v>
      </c>
      <c r="B81" s="30" t="s">
        <v>234</v>
      </c>
      <c r="C81" s="30" t="s">
        <v>222</v>
      </c>
      <c r="D81" s="29" t="s">
        <v>378</v>
      </c>
      <c r="E81" s="31" t="s">
        <v>163</v>
      </c>
      <c r="F81" s="32" t="s">
        <v>379</v>
      </c>
      <c r="G81" s="68" t="s">
        <v>581</v>
      </c>
      <c r="H81" s="30" t="s">
        <v>28</v>
      </c>
      <c r="I81" s="35" t="s">
        <v>226</v>
      </c>
      <c r="J81" s="36">
        <v>57.13</v>
      </c>
      <c r="K81" s="30" t="s">
        <v>29</v>
      </c>
      <c r="L81" s="36">
        <v>54.92</v>
      </c>
      <c r="M81" s="30" t="s">
        <v>29</v>
      </c>
      <c r="N81" s="36">
        <v>63.14</v>
      </c>
      <c r="O81" s="30" t="s">
        <v>29</v>
      </c>
      <c r="P81" s="36"/>
      <c r="Q81" s="30"/>
      <c r="R81" s="30"/>
      <c r="S81" s="30"/>
      <c r="T81" s="36">
        <f t="shared" si="12"/>
        <v>58.4</v>
      </c>
      <c r="U81" s="37"/>
      <c r="V81" s="47">
        <v>41.9</v>
      </c>
      <c r="W81" s="38" t="s">
        <v>507</v>
      </c>
      <c r="X81" s="40" t="s">
        <v>568</v>
      </c>
      <c r="Y81" s="41" t="s">
        <v>523</v>
      </c>
      <c r="Z81" s="9">
        <v>15</v>
      </c>
      <c r="AA81" s="7">
        <v>8</v>
      </c>
      <c r="AB81" s="42">
        <f t="shared" si="13"/>
        <v>963.69999999999993</v>
      </c>
      <c r="AC81" s="43">
        <f t="shared" si="9"/>
        <v>39</v>
      </c>
      <c r="AD81" s="44"/>
      <c r="AE81" s="36"/>
      <c r="AF81" s="36">
        <f t="shared" si="14"/>
        <v>1634.1</v>
      </c>
      <c r="AG81" s="36">
        <f t="shared" si="10"/>
        <v>934.4</v>
      </c>
      <c r="AH81" s="37">
        <f t="shared" si="8"/>
        <v>670.4</v>
      </c>
      <c r="AI81" s="45">
        <f t="shared" si="11"/>
        <v>16</v>
      </c>
      <c r="AJ81" s="8"/>
      <c r="AK81" s="8"/>
      <c r="AL81" s="8">
        <v>5</v>
      </c>
      <c r="AM81" s="8"/>
      <c r="AN81" s="8"/>
      <c r="AO81" s="8">
        <v>5</v>
      </c>
      <c r="AP81" s="8"/>
      <c r="AQ81" s="8">
        <v>1</v>
      </c>
      <c r="AR81" s="8"/>
      <c r="AS81" s="8"/>
      <c r="AT81" s="8"/>
      <c r="AU81" s="8"/>
      <c r="AV81" s="8">
        <v>5</v>
      </c>
      <c r="AW81" s="8"/>
      <c r="AX81" s="8"/>
      <c r="AY81" s="8"/>
      <c r="AZ81" s="8"/>
      <c r="BA81" s="8"/>
      <c r="BB81" s="46" t="s">
        <v>452</v>
      </c>
    </row>
    <row r="82" spans="1:54" ht="24" thickTop="1" thickBot="1" x14ac:dyDescent="0.3">
      <c r="A82" s="29" t="s">
        <v>123</v>
      </c>
      <c r="B82" s="30" t="s">
        <v>234</v>
      </c>
      <c r="C82" s="30" t="s">
        <v>222</v>
      </c>
      <c r="D82" s="29" t="s">
        <v>380</v>
      </c>
      <c r="E82" s="31" t="s">
        <v>164</v>
      </c>
      <c r="F82" s="32" t="s">
        <v>381</v>
      </c>
      <c r="G82" s="68" t="s">
        <v>382</v>
      </c>
      <c r="H82" s="30"/>
      <c r="I82" s="35" t="s">
        <v>226</v>
      </c>
      <c r="J82" s="36">
        <v>7.9</v>
      </c>
      <c r="K82" s="30" t="s">
        <v>218</v>
      </c>
      <c r="L82" s="36">
        <v>4.71</v>
      </c>
      <c r="M82" s="30" t="s">
        <v>218</v>
      </c>
      <c r="N82" s="36">
        <v>3.83</v>
      </c>
      <c r="O82" s="30" t="s">
        <v>218</v>
      </c>
      <c r="P82" s="36"/>
      <c r="Q82" s="30"/>
      <c r="R82" s="30"/>
      <c r="S82" s="30"/>
      <c r="T82" s="36">
        <f t="shared" si="12"/>
        <v>5.48</v>
      </c>
      <c r="U82" s="37"/>
      <c r="V82" s="47">
        <v>3.45</v>
      </c>
      <c r="W82" s="38" t="s">
        <v>503</v>
      </c>
      <c r="X82" s="40" t="s">
        <v>563</v>
      </c>
      <c r="Y82" s="41" t="s">
        <v>537</v>
      </c>
      <c r="Z82" s="9">
        <v>600</v>
      </c>
      <c r="AA82" s="7">
        <v>300</v>
      </c>
      <c r="AB82" s="42">
        <f t="shared" si="13"/>
        <v>3105</v>
      </c>
      <c r="AC82" s="43">
        <f t="shared" si="9"/>
        <v>1560</v>
      </c>
      <c r="AD82" s="44"/>
      <c r="AE82" s="36"/>
      <c r="AF82" s="36">
        <f t="shared" si="14"/>
        <v>5382</v>
      </c>
      <c r="AG82" s="36">
        <f t="shared" si="10"/>
        <v>3616.8</v>
      </c>
      <c r="AH82" s="37">
        <f t="shared" si="8"/>
        <v>2277</v>
      </c>
      <c r="AI82" s="45">
        <f t="shared" si="11"/>
        <v>660</v>
      </c>
      <c r="AJ82" s="8"/>
      <c r="AK82" s="8">
        <v>50</v>
      </c>
      <c r="AL82" s="8">
        <v>30</v>
      </c>
      <c r="AM82" s="8"/>
      <c r="AN82" s="8"/>
      <c r="AO82" s="8">
        <v>50</v>
      </c>
      <c r="AP82" s="8"/>
      <c r="AQ82" s="8">
        <v>100</v>
      </c>
      <c r="AR82" s="8">
        <v>10</v>
      </c>
      <c r="AS82" s="8">
        <v>30</v>
      </c>
      <c r="AT82" s="8">
        <v>50</v>
      </c>
      <c r="AU82" s="8">
        <v>30</v>
      </c>
      <c r="AV82" s="8"/>
      <c r="AW82" s="8">
        <v>300</v>
      </c>
      <c r="AX82" s="8"/>
      <c r="AY82" s="8">
        <v>10</v>
      </c>
      <c r="AZ82" s="8"/>
      <c r="BA82" s="8"/>
      <c r="BB82" s="46" t="s">
        <v>452</v>
      </c>
    </row>
    <row r="83" spans="1:54" ht="24" thickTop="1" thickBot="1" x14ac:dyDescent="0.3">
      <c r="A83" s="29" t="s">
        <v>123</v>
      </c>
      <c r="B83" s="30" t="s">
        <v>234</v>
      </c>
      <c r="C83" s="30" t="s">
        <v>222</v>
      </c>
      <c r="D83" s="29" t="s">
        <v>71</v>
      </c>
      <c r="E83" s="31" t="s">
        <v>165</v>
      </c>
      <c r="F83" s="32" t="s">
        <v>73</v>
      </c>
      <c r="G83" s="68" t="s">
        <v>74</v>
      </c>
      <c r="H83" s="30" t="s">
        <v>69</v>
      </c>
      <c r="I83" s="35" t="s">
        <v>226</v>
      </c>
      <c r="J83" s="36">
        <v>4.18</v>
      </c>
      <c r="K83" s="30" t="s">
        <v>69</v>
      </c>
      <c r="L83" s="36">
        <v>5.45</v>
      </c>
      <c r="M83" s="30" t="s">
        <v>69</v>
      </c>
      <c r="N83" s="36">
        <v>6.08</v>
      </c>
      <c r="O83" s="30" t="s">
        <v>69</v>
      </c>
      <c r="P83" s="36"/>
      <c r="Q83" s="30"/>
      <c r="R83" s="30"/>
      <c r="S83" s="30"/>
      <c r="T83" s="36">
        <f t="shared" si="12"/>
        <v>5.24</v>
      </c>
      <c r="U83" s="37"/>
      <c r="V83" s="47">
        <v>5</v>
      </c>
      <c r="W83" s="38" t="s">
        <v>500</v>
      </c>
      <c r="X83" s="40" t="s">
        <v>559</v>
      </c>
      <c r="Y83" s="41" t="s">
        <v>536</v>
      </c>
      <c r="Z83" s="9">
        <v>100</v>
      </c>
      <c r="AA83" s="7">
        <v>80</v>
      </c>
      <c r="AB83" s="42">
        <f t="shared" si="13"/>
        <v>900</v>
      </c>
      <c r="AC83" s="43">
        <f t="shared" si="9"/>
        <v>320</v>
      </c>
      <c r="AD83" s="44"/>
      <c r="AE83" s="36"/>
      <c r="AF83" s="36">
        <f t="shared" si="14"/>
        <v>1600</v>
      </c>
      <c r="AG83" s="36">
        <f t="shared" si="10"/>
        <v>733.6</v>
      </c>
      <c r="AH83" s="37">
        <f t="shared" si="8"/>
        <v>700</v>
      </c>
      <c r="AI83" s="45">
        <f t="shared" si="11"/>
        <v>140</v>
      </c>
      <c r="AJ83" s="8"/>
      <c r="AK83" s="8"/>
      <c r="AL83" s="8">
        <v>20</v>
      </c>
      <c r="AM83" s="8"/>
      <c r="AN83" s="8"/>
      <c r="AO83" s="8"/>
      <c r="AP83" s="8"/>
      <c r="AQ83" s="8"/>
      <c r="AR83" s="8"/>
      <c r="AS83" s="8">
        <v>50</v>
      </c>
      <c r="AT83" s="8"/>
      <c r="AU83" s="8">
        <v>50</v>
      </c>
      <c r="AV83" s="8">
        <v>20</v>
      </c>
      <c r="AW83" s="8"/>
      <c r="AX83" s="8"/>
      <c r="AY83" s="8"/>
      <c r="AZ83" s="8"/>
      <c r="BA83" s="8"/>
      <c r="BB83" s="46" t="s">
        <v>452</v>
      </c>
    </row>
    <row r="84" spans="1:54" ht="24" thickTop="1" thickBot="1" x14ac:dyDescent="0.3">
      <c r="A84" s="29" t="s">
        <v>123</v>
      </c>
      <c r="B84" s="30" t="s">
        <v>234</v>
      </c>
      <c r="C84" s="30" t="s">
        <v>222</v>
      </c>
      <c r="D84" s="29" t="s">
        <v>75</v>
      </c>
      <c r="E84" s="31" t="s">
        <v>166</v>
      </c>
      <c r="F84" s="32" t="s">
        <v>77</v>
      </c>
      <c r="G84" s="68" t="s">
        <v>78</v>
      </c>
      <c r="H84" s="30" t="s">
        <v>69</v>
      </c>
      <c r="I84" s="35" t="s">
        <v>226</v>
      </c>
      <c r="J84" s="36">
        <v>13.9</v>
      </c>
      <c r="K84" s="30" t="s">
        <v>69</v>
      </c>
      <c r="L84" s="36">
        <v>9.5500000000000007</v>
      </c>
      <c r="M84" s="30" t="s">
        <v>69</v>
      </c>
      <c r="N84" s="36">
        <v>12.76</v>
      </c>
      <c r="O84" s="30" t="s">
        <v>69</v>
      </c>
      <c r="P84" s="36"/>
      <c r="Q84" s="30"/>
      <c r="R84" s="30"/>
      <c r="S84" s="30"/>
      <c r="T84" s="36">
        <f t="shared" si="12"/>
        <v>12.07</v>
      </c>
      <c r="U84" s="37"/>
      <c r="V84" s="47">
        <v>5.79</v>
      </c>
      <c r="W84" s="38" t="s">
        <v>485</v>
      </c>
      <c r="X84" s="40" t="s">
        <v>549</v>
      </c>
      <c r="Y84" s="41" t="s">
        <v>539</v>
      </c>
      <c r="Z84" s="9">
        <v>100</v>
      </c>
      <c r="AA84" s="7">
        <v>80</v>
      </c>
      <c r="AB84" s="42">
        <f t="shared" si="13"/>
        <v>1042.2</v>
      </c>
      <c r="AC84" s="43">
        <f t="shared" si="9"/>
        <v>320</v>
      </c>
      <c r="AD84" s="44"/>
      <c r="AE84" s="36"/>
      <c r="AF84" s="36">
        <f t="shared" si="14"/>
        <v>1852.8</v>
      </c>
      <c r="AG84" s="36">
        <f t="shared" si="10"/>
        <v>1689.8</v>
      </c>
      <c r="AH84" s="37">
        <f t="shared" si="8"/>
        <v>810.6</v>
      </c>
      <c r="AI84" s="45">
        <f t="shared" si="11"/>
        <v>140</v>
      </c>
      <c r="AJ84" s="8"/>
      <c r="AK84" s="8"/>
      <c r="AL84" s="8">
        <v>20</v>
      </c>
      <c r="AM84" s="8"/>
      <c r="AN84" s="8"/>
      <c r="AO84" s="8"/>
      <c r="AP84" s="8"/>
      <c r="AQ84" s="8"/>
      <c r="AR84" s="8"/>
      <c r="AS84" s="8">
        <v>50</v>
      </c>
      <c r="AT84" s="8"/>
      <c r="AU84" s="8">
        <v>50</v>
      </c>
      <c r="AV84" s="8">
        <v>20</v>
      </c>
      <c r="AW84" s="8"/>
      <c r="AX84" s="8"/>
      <c r="AY84" s="8"/>
      <c r="AZ84" s="8"/>
      <c r="BA84" s="8"/>
      <c r="BB84" s="46" t="s">
        <v>452</v>
      </c>
    </row>
    <row r="85" spans="1:54" ht="24" thickTop="1" thickBot="1" x14ac:dyDescent="0.3">
      <c r="A85" s="29" t="s">
        <v>123</v>
      </c>
      <c r="B85" s="30" t="s">
        <v>234</v>
      </c>
      <c r="C85" s="30" t="s">
        <v>222</v>
      </c>
      <c r="D85" s="29" t="s">
        <v>65</v>
      </c>
      <c r="E85" s="31" t="s">
        <v>167</v>
      </c>
      <c r="F85" s="32" t="s">
        <v>67</v>
      </c>
      <c r="G85" s="68" t="s">
        <v>68</v>
      </c>
      <c r="H85" s="30" t="s">
        <v>69</v>
      </c>
      <c r="I85" s="35" t="s">
        <v>226</v>
      </c>
      <c r="J85" s="36">
        <v>1.99</v>
      </c>
      <c r="K85" s="30" t="s">
        <v>70</v>
      </c>
      <c r="L85" s="36">
        <v>2.78</v>
      </c>
      <c r="M85" s="30" t="s">
        <v>70</v>
      </c>
      <c r="N85" s="36">
        <v>2.8</v>
      </c>
      <c r="O85" s="30" t="s">
        <v>70</v>
      </c>
      <c r="P85" s="36"/>
      <c r="Q85" s="30"/>
      <c r="R85" s="30"/>
      <c r="S85" s="30"/>
      <c r="T85" s="36">
        <f t="shared" si="12"/>
        <v>2.52</v>
      </c>
      <c r="U85" s="37"/>
      <c r="V85" s="47">
        <v>2.52</v>
      </c>
      <c r="W85" s="38" t="s">
        <v>485</v>
      </c>
      <c r="X85" s="40" t="s">
        <v>549</v>
      </c>
      <c r="Y85" s="41" t="s">
        <v>539</v>
      </c>
      <c r="Z85" s="9">
        <v>60</v>
      </c>
      <c r="AA85" s="7">
        <v>30</v>
      </c>
      <c r="AB85" s="42">
        <f t="shared" si="13"/>
        <v>226.8</v>
      </c>
      <c r="AC85" s="43">
        <f t="shared" si="9"/>
        <v>155</v>
      </c>
      <c r="AD85" s="44"/>
      <c r="AE85" s="36"/>
      <c r="AF85" s="36">
        <f t="shared" si="14"/>
        <v>390.6</v>
      </c>
      <c r="AG85" s="36">
        <f t="shared" si="10"/>
        <v>163.80000000000001</v>
      </c>
      <c r="AH85" s="37">
        <f t="shared" si="8"/>
        <v>163.80000000000001</v>
      </c>
      <c r="AI85" s="45">
        <f t="shared" si="11"/>
        <v>65</v>
      </c>
      <c r="AJ85" s="8"/>
      <c r="AK85" s="8"/>
      <c r="AL85" s="8"/>
      <c r="AM85" s="8"/>
      <c r="AN85" s="8"/>
      <c r="AO85" s="8"/>
      <c r="AP85" s="8"/>
      <c r="AQ85" s="8"/>
      <c r="AR85" s="8"/>
      <c r="AS85" s="8">
        <v>50</v>
      </c>
      <c r="AT85" s="8"/>
      <c r="AU85" s="8">
        <v>10</v>
      </c>
      <c r="AV85" s="8"/>
      <c r="AW85" s="8">
        <v>5</v>
      </c>
      <c r="AX85" s="8"/>
      <c r="AY85" s="8"/>
      <c r="AZ85" s="8"/>
      <c r="BA85" s="8"/>
      <c r="BB85" s="46" t="s">
        <v>452</v>
      </c>
    </row>
    <row r="86" spans="1:54" ht="24" thickTop="1" thickBot="1" x14ac:dyDescent="0.3">
      <c r="A86" s="29" t="s">
        <v>123</v>
      </c>
      <c r="B86" s="30" t="s">
        <v>234</v>
      </c>
      <c r="C86" s="30" t="s">
        <v>222</v>
      </c>
      <c r="D86" s="29" t="s">
        <v>383</v>
      </c>
      <c r="E86" s="31" t="s">
        <v>168</v>
      </c>
      <c r="F86" s="32" t="s">
        <v>384</v>
      </c>
      <c r="G86" s="68" t="s">
        <v>385</v>
      </c>
      <c r="H86" s="30" t="s">
        <v>17</v>
      </c>
      <c r="I86" s="35" t="s">
        <v>226</v>
      </c>
      <c r="J86" s="36">
        <v>4.8</v>
      </c>
      <c r="K86" s="30" t="s">
        <v>17</v>
      </c>
      <c r="L86" s="36">
        <v>4.7</v>
      </c>
      <c r="M86" s="30" t="s">
        <v>17</v>
      </c>
      <c r="N86" s="36">
        <v>5.9</v>
      </c>
      <c r="O86" s="30" t="s">
        <v>17</v>
      </c>
      <c r="P86" s="36"/>
      <c r="Q86" s="30"/>
      <c r="R86" s="30"/>
      <c r="S86" s="30"/>
      <c r="T86" s="36">
        <f t="shared" si="12"/>
        <v>5.13</v>
      </c>
      <c r="U86" s="37"/>
      <c r="V86" s="47">
        <v>1.99</v>
      </c>
      <c r="W86" s="38" t="s">
        <v>510</v>
      </c>
      <c r="X86" s="40" t="s">
        <v>582</v>
      </c>
      <c r="Y86" s="41" t="s">
        <v>541</v>
      </c>
      <c r="Z86" s="9">
        <v>400</v>
      </c>
      <c r="AA86" s="7">
        <v>50</v>
      </c>
      <c r="AB86" s="42">
        <f t="shared" si="13"/>
        <v>895.5</v>
      </c>
      <c r="AC86" s="43">
        <f t="shared" si="9"/>
        <v>860</v>
      </c>
      <c r="AD86" s="44"/>
      <c r="AE86" s="36"/>
      <c r="AF86" s="36">
        <f t="shared" si="14"/>
        <v>1711.4</v>
      </c>
      <c r="AG86" s="36">
        <f t="shared" si="10"/>
        <v>2103.3000000000002</v>
      </c>
      <c r="AH86" s="37">
        <f t="shared" si="8"/>
        <v>815.9</v>
      </c>
      <c r="AI86" s="45">
        <f t="shared" si="11"/>
        <v>410</v>
      </c>
      <c r="AJ86" s="8"/>
      <c r="AK86" s="8">
        <v>80</v>
      </c>
      <c r="AL86" s="8">
        <v>100</v>
      </c>
      <c r="AM86" s="8"/>
      <c r="AN86" s="8">
        <v>50</v>
      </c>
      <c r="AO86" s="8"/>
      <c r="AP86" s="8"/>
      <c r="AQ86" s="8"/>
      <c r="AR86" s="8"/>
      <c r="AS86" s="8">
        <v>50</v>
      </c>
      <c r="AT86" s="8"/>
      <c r="AU86" s="8"/>
      <c r="AV86" s="8">
        <v>50</v>
      </c>
      <c r="AW86" s="8"/>
      <c r="AX86" s="8"/>
      <c r="AY86" s="8">
        <v>80</v>
      </c>
      <c r="AZ86" s="8"/>
      <c r="BA86" s="8"/>
      <c r="BB86" s="46" t="s">
        <v>452</v>
      </c>
    </row>
    <row r="87" spans="1:54" ht="35.25" thickTop="1" thickBot="1" x14ac:dyDescent="0.3">
      <c r="A87" s="29" t="s">
        <v>123</v>
      </c>
      <c r="B87" s="30" t="s">
        <v>234</v>
      </c>
      <c r="C87" s="30" t="s">
        <v>222</v>
      </c>
      <c r="D87" s="29" t="s">
        <v>386</v>
      </c>
      <c r="E87" s="31" t="s">
        <v>169</v>
      </c>
      <c r="F87" s="32" t="s">
        <v>387</v>
      </c>
      <c r="G87" s="68" t="s">
        <v>388</v>
      </c>
      <c r="H87" s="30" t="s">
        <v>28</v>
      </c>
      <c r="I87" s="35" t="s">
        <v>226</v>
      </c>
      <c r="J87" s="36">
        <v>12.99</v>
      </c>
      <c r="K87" s="30" t="s">
        <v>29</v>
      </c>
      <c r="L87" s="36">
        <v>14.9</v>
      </c>
      <c r="M87" s="30" t="s">
        <v>29</v>
      </c>
      <c r="N87" s="36">
        <v>10.3</v>
      </c>
      <c r="O87" s="30" t="s">
        <v>29</v>
      </c>
      <c r="P87" s="36"/>
      <c r="Q87" s="30"/>
      <c r="R87" s="30"/>
      <c r="S87" s="30"/>
      <c r="T87" s="36">
        <f t="shared" si="12"/>
        <v>12.73</v>
      </c>
      <c r="U87" s="37"/>
      <c r="V87" s="47">
        <v>6.2</v>
      </c>
      <c r="W87" s="38" t="s">
        <v>510</v>
      </c>
      <c r="X87" s="40" t="s">
        <v>582</v>
      </c>
      <c r="Y87" s="41" t="s">
        <v>541</v>
      </c>
      <c r="Z87" s="9">
        <v>500</v>
      </c>
      <c r="AA87" s="7">
        <v>150</v>
      </c>
      <c r="AB87" s="42">
        <f t="shared" si="13"/>
        <v>4030</v>
      </c>
      <c r="AC87" s="43">
        <f t="shared" si="9"/>
        <v>1220</v>
      </c>
      <c r="AD87" s="44"/>
      <c r="AE87" s="36"/>
      <c r="AF87" s="36">
        <f t="shared" si="14"/>
        <v>7564</v>
      </c>
      <c r="AG87" s="36">
        <f t="shared" si="10"/>
        <v>7256.1</v>
      </c>
      <c r="AH87" s="37">
        <f t="shared" si="8"/>
        <v>3534</v>
      </c>
      <c r="AI87" s="45">
        <f t="shared" si="11"/>
        <v>570</v>
      </c>
      <c r="AJ87" s="8"/>
      <c r="AK87" s="8"/>
      <c r="AL87" s="8">
        <v>50</v>
      </c>
      <c r="AM87" s="8"/>
      <c r="AN87" s="8"/>
      <c r="AO87" s="8">
        <v>100</v>
      </c>
      <c r="AP87" s="8"/>
      <c r="AQ87" s="8">
        <v>150</v>
      </c>
      <c r="AR87" s="8">
        <v>20</v>
      </c>
      <c r="AS87" s="8"/>
      <c r="AT87" s="8">
        <v>200</v>
      </c>
      <c r="AU87" s="8"/>
      <c r="AV87" s="8">
        <v>30</v>
      </c>
      <c r="AW87" s="8">
        <v>20</v>
      </c>
      <c r="AX87" s="8"/>
      <c r="AY87" s="8"/>
      <c r="AZ87" s="8"/>
      <c r="BA87" s="8"/>
      <c r="BB87" s="46" t="s">
        <v>452</v>
      </c>
    </row>
    <row r="88" spans="1:54" ht="24" thickTop="1" thickBot="1" x14ac:dyDescent="0.3">
      <c r="A88" s="29" t="s">
        <v>123</v>
      </c>
      <c r="B88" s="30" t="s">
        <v>234</v>
      </c>
      <c r="C88" s="30" t="s">
        <v>222</v>
      </c>
      <c r="D88" s="29" t="s">
        <v>389</v>
      </c>
      <c r="E88" s="31" t="s">
        <v>170</v>
      </c>
      <c r="F88" s="32" t="s">
        <v>390</v>
      </c>
      <c r="G88" s="68" t="s">
        <v>391</v>
      </c>
      <c r="H88" s="30" t="s">
        <v>28</v>
      </c>
      <c r="I88" s="35" t="s">
        <v>226</v>
      </c>
      <c r="J88" s="36">
        <v>6.98</v>
      </c>
      <c r="K88" s="30" t="s">
        <v>29</v>
      </c>
      <c r="L88" s="36">
        <v>7.3</v>
      </c>
      <c r="M88" s="30" t="s">
        <v>29</v>
      </c>
      <c r="N88" s="36">
        <v>6.64</v>
      </c>
      <c r="O88" s="30" t="s">
        <v>29</v>
      </c>
      <c r="P88" s="36"/>
      <c r="Q88" s="30"/>
      <c r="R88" s="30"/>
      <c r="S88" s="30"/>
      <c r="T88" s="36">
        <f t="shared" si="12"/>
        <v>6.97</v>
      </c>
      <c r="U88" s="37"/>
      <c r="V88" s="47">
        <v>2.23</v>
      </c>
      <c r="W88" s="38" t="s">
        <v>511</v>
      </c>
      <c r="X88" s="40" t="s">
        <v>582</v>
      </c>
      <c r="Y88" s="41" t="s">
        <v>541</v>
      </c>
      <c r="Z88" s="9">
        <v>500</v>
      </c>
      <c r="AA88" s="7">
        <v>100</v>
      </c>
      <c r="AB88" s="42">
        <f t="shared" si="13"/>
        <v>1338</v>
      </c>
      <c r="AC88" s="43">
        <f t="shared" si="9"/>
        <v>1590</v>
      </c>
      <c r="AD88" s="44"/>
      <c r="AE88" s="36"/>
      <c r="AF88" s="36">
        <f t="shared" si="14"/>
        <v>3545.7</v>
      </c>
      <c r="AG88" s="36">
        <f t="shared" si="10"/>
        <v>6900.3</v>
      </c>
      <c r="AH88" s="37">
        <f t="shared" si="8"/>
        <v>2207.6999999999998</v>
      </c>
      <c r="AI88" s="45">
        <f t="shared" si="11"/>
        <v>990</v>
      </c>
      <c r="AJ88" s="8"/>
      <c r="AK88" s="8">
        <v>100</v>
      </c>
      <c r="AL88" s="8">
        <v>40</v>
      </c>
      <c r="AM88" s="8"/>
      <c r="AN88" s="8"/>
      <c r="AO88" s="8">
        <v>200</v>
      </c>
      <c r="AP88" s="8"/>
      <c r="AQ88" s="8">
        <v>50</v>
      </c>
      <c r="AR88" s="8">
        <v>50</v>
      </c>
      <c r="AS88" s="8"/>
      <c r="AT88" s="8">
        <v>300</v>
      </c>
      <c r="AU88" s="8">
        <v>200</v>
      </c>
      <c r="AV88" s="8">
        <v>30</v>
      </c>
      <c r="AW88" s="8">
        <v>20</v>
      </c>
      <c r="AX88" s="8"/>
      <c r="AY88" s="8"/>
      <c r="AZ88" s="8"/>
      <c r="BA88" s="8"/>
      <c r="BB88" s="46" t="s">
        <v>452</v>
      </c>
    </row>
    <row r="89" spans="1:54" ht="35.25" thickTop="1" thickBot="1" x14ac:dyDescent="0.3">
      <c r="A89" s="29" t="s">
        <v>123</v>
      </c>
      <c r="B89" s="30" t="s">
        <v>234</v>
      </c>
      <c r="C89" s="30" t="s">
        <v>222</v>
      </c>
      <c r="D89" s="29" t="s">
        <v>392</v>
      </c>
      <c r="E89" s="31" t="s">
        <v>171</v>
      </c>
      <c r="F89" s="32" t="s">
        <v>393</v>
      </c>
      <c r="G89" s="68" t="s">
        <v>394</v>
      </c>
      <c r="H89" s="30" t="s">
        <v>28</v>
      </c>
      <c r="I89" s="35" t="s">
        <v>226</v>
      </c>
      <c r="J89" s="36">
        <v>5.9</v>
      </c>
      <c r="K89" s="30" t="s">
        <v>29</v>
      </c>
      <c r="L89" s="36">
        <v>6.1</v>
      </c>
      <c r="M89" s="30" t="s">
        <v>29</v>
      </c>
      <c r="N89" s="36">
        <v>7.89</v>
      </c>
      <c r="O89" s="30" t="s">
        <v>29</v>
      </c>
      <c r="P89" s="36"/>
      <c r="Q89" s="30"/>
      <c r="R89" s="30"/>
      <c r="S89" s="30"/>
      <c r="T89" s="36">
        <f t="shared" si="12"/>
        <v>6.63</v>
      </c>
      <c r="U89" s="37"/>
      <c r="V89" s="47">
        <v>3.7</v>
      </c>
      <c r="W89" s="38" t="s">
        <v>507</v>
      </c>
      <c r="X89" s="40" t="s">
        <v>568</v>
      </c>
      <c r="Y89" s="41" t="s">
        <v>523</v>
      </c>
      <c r="Z89" s="9">
        <v>2000</v>
      </c>
      <c r="AA89" s="7">
        <v>120</v>
      </c>
      <c r="AB89" s="42">
        <f t="shared" si="13"/>
        <v>7844</v>
      </c>
      <c r="AC89" s="43">
        <f t="shared" si="9"/>
        <v>4240</v>
      </c>
      <c r="AD89" s="44"/>
      <c r="AE89" s="36"/>
      <c r="AF89" s="36">
        <f t="shared" si="14"/>
        <v>15688</v>
      </c>
      <c r="AG89" s="36">
        <f t="shared" si="10"/>
        <v>14055.6</v>
      </c>
      <c r="AH89" s="37">
        <f t="shared" si="8"/>
        <v>7844</v>
      </c>
      <c r="AI89" s="45">
        <f t="shared" si="11"/>
        <v>2120</v>
      </c>
      <c r="AJ89" s="8"/>
      <c r="AK89" s="8">
        <v>200</v>
      </c>
      <c r="AL89" s="8">
        <v>40</v>
      </c>
      <c r="AM89" s="8"/>
      <c r="AN89" s="8">
        <v>150</v>
      </c>
      <c r="AO89" s="8">
        <v>150</v>
      </c>
      <c r="AP89" s="8"/>
      <c r="AQ89" s="8">
        <v>600</v>
      </c>
      <c r="AR89" s="8"/>
      <c r="AS89" s="8">
        <v>500</v>
      </c>
      <c r="AT89" s="8">
        <v>100</v>
      </c>
      <c r="AU89" s="8">
        <v>100</v>
      </c>
      <c r="AV89" s="8">
        <v>30</v>
      </c>
      <c r="AW89" s="8"/>
      <c r="AX89" s="8"/>
      <c r="AY89" s="8">
        <v>250</v>
      </c>
      <c r="AZ89" s="8"/>
      <c r="BA89" s="8"/>
      <c r="BB89" s="46" t="s">
        <v>452</v>
      </c>
    </row>
    <row r="90" spans="1:54" ht="24" thickTop="1" thickBot="1" x14ac:dyDescent="0.3">
      <c r="A90" s="29" t="s">
        <v>123</v>
      </c>
      <c r="B90" s="30" t="s">
        <v>234</v>
      </c>
      <c r="C90" s="30" t="s">
        <v>222</v>
      </c>
      <c r="D90" s="29" t="s">
        <v>395</v>
      </c>
      <c r="E90" s="31" t="s">
        <v>172</v>
      </c>
      <c r="F90" s="32" t="s">
        <v>396</v>
      </c>
      <c r="G90" s="68" t="s">
        <v>397</v>
      </c>
      <c r="H90" s="30" t="s">
        <v>17</v>
      </c>
      <c r="I90" s="35" t="s">
        <v>226</v>
      </c>
      <c r="J90" s="36">
        <v>1.75</v>
      </c>
      <c r="K90" s="30" t="s">
        <v>17</v>
      </c>
      <c r="L90" s="36">
        <v>2.5099999999999998</v>
      </c>
      <c r="M90" s="30" t="s">
        <v>17</v>
      </c>
      <c r="N90" s="36">
        <v>2.4</v>
      </c>
      <c r="O90" s="30" t="s">
        <v>17</v>
      </c>
      <c r="P90" s="36"/>
      <c r="Q90" s="30"/>
      <c r="R90" s="30"/>
      <c r="S90" s="30"/>
      <c r="T90" s="36">
        <f t="shared" si="12"/>
        <v>2.2200000000000002</v>
      </c>
      <c r="U90" s="37"/>
      <c r="V90" s="47">
        <v>1.7</v>
      </c>
      <c r="W90" s="38" t="s">
        <v>507</v>
      </c>
      <c r="X90" s="40" t="s">
        <v>568</v>
      </c>
      <c r="Y90" s="41" t="s">
        <v>523</v>
      </c>
      <c r="Z90" s="9">
        <v>200</v>
      </c>
      <c r="AA90" s="7">
        <v>80</v>
      </c>
      <c r="AB90" s="42">
        <f t="shared" si="13"/>
        <v>476</v>
      </c>
      <c r="AC90" s="43">
        <f t="shared" si="9"/>
        <v>490</v>
      </c>
      <c r="AD90" s="44"/>
      <c r="AE90" s="36"/>
      <c r="AF90" s="36">
        <f t="shared" si="14"/>
        <v>833</v>
      </c>
      <c r="AG90" s="36">
        <f t="shared" si="10"/>
        <v>466.20000000000005</v>
      </c>
      <c r="AH90" s="37">
        <f t="shared" si="8"/>
        <v>357</v>
      </c>
      <c r="AI90" s="45">
        <f t="shared" si="11"/>
        <v>210</v>
      </c>
      <c r="AJ90" s="8"/>
      <c r="AK90" s="8">
        <v>100</v>
      </c>
      <c r="AL90" s="8">
        <v>30</v>
      </c>
      <c r="AM90" s="8"/>
      <c r="AN90" s="8"/>
      <c r="AO90" s="8"/>
      <c r="AP90" s="8"/>
      <c r="AQ90" s="8"/>
      <c r="AR90" s="8">
        <v>50</v>
      </c>
      <c r="AS90" s="8"/>
      <c r="AT90" s="8"/>
      <c r="AU90" s="8"/>
      <c r="AV90" s="8">
        <v>30</v>
      </c>
      <c r="AW90" s="8"/>
      <c r="AX90" s="8"/>
      <c r="AY90" s="8"/>
      <c r="AZ90" s="8"/>
      <c r="BA90" s="8"/>
      <c r="BB90" s="46" t="s">
        <v>452</v>
      </c>
    </row>
    <row r="91" spans="1:54" ht="24" thickTop="1" thickBot="1" x14ac:dyDescent="0.3">
      <c r="A91" s="29" t="s">
        <v>123</v>
      </c>
      <c r="B91" s="30" t="s">
        <v>234</v>
      </c>
      <c r="C91" s="30" t="s">
        <v>222</v>
      </c>
      <c r="D91" s="29" t="s">
        <v>243</v>
      </c>
      <c r="E91" s="31" t="s">
        <v>173</v>
      </c>
      <c r="F91" s="32" t="s">
        <v>244</v>
      </c>
      <c r="G91" s="68" t="s">
        <v>245</v>
      </c>
      <c r="H91" s="30" t="s">
        <v>184</v>
      </c>
      <c r="I91" s="35" t="s">
        <v>226</v>
      </c>
      <c r="J91" s="36">
        <v>450</v>
      </c>
      <c r="K91" s="30" t="s">
        <v>184</v>
      </c>
      <c r="L91" s="36">
        <v>679.9</v>
      </c>
      <c r="M91" s="30" t="s">
        <v>184</v>
      </c>
      <c r="N91" s="36">
        <v>529</v>
      </c>
      <c r="O91" s="30" t="s">
        <v>184</v>
      </c>
      <c r="P91" s="36"/>
      <c r="Q91" s="30"/>
      <c r="R91" s="30"/>
      <c r="S91" s="30"/>
      <c r="T91" s="36">
        <f t="shared" si="12"/>
        <v>552.97</v>
      </c>
      <c r="U91" s="37"/>
      <c r="V91" s="47">
        <v>552.95000000000005</v>
      </c>
      <c r="W91" s="38" t="s">
        <v>512</v>
      </c>
      <c r="X91" s="40" t="s">
        <v>583</v>
      </c>
      <c r="Y91" s="41" t="s">
        <v>546</v>
      </c>
      <c r="Z91" s="9">
        <v>30</v>
      </c>
      <c r="AA91" s="7">
        <v>0</v>
      </c>
      <c r="AB91" s="42">
        <f t="shared" si="13"/>
        <v>16588.5</v>
      </c>
      <c r="AC91" s="43">
        <f t="shared" si="9"/>
        <v>65</v>
      </c>
      <c r="AD91" s="44"/>
      <c r="AE91" s="36"/>
      <c r="AF91" s="36">
        <f t="shared" si="14"/>
        <v>35941.75</v>
      </c>
      <c r="AG91" s="36">
        <f t="shared" si="10"/>
        <v>19353.95</v>
      </c>
      <c r="AH91" s="37">
        <f t="shared" si="8"/>
        <v>19353.25</v>
      </c>
      <c r="AI91" s="45">
        <f t="shared" si="11"/>
        <v>35</v>
      </c>
      <c r="AJ91" s="8"/>
      <c r="AK91" s="8">
        <v>10</v>
      </c>
      <c r="AL91" s="8"/>
      <c r="AM91" s="8"/>
      <c r="AN91" s="8"/>
      <c r="AO91" s="8"/>
      <c r="AP91" s="8"/>
      <c r="AQ91" s="8"/>
      <c r="AR91" s="8">
        <v>20</v>
      </c>
      <c r="AS91" s="8"/>
      <c r="AT91" s="8"/>
      <c r="AU91" s="8">
        <v>5</v>
      </c>
      <c r="AV91" s="8"/>
      <c r="AW91" s="8"/>
      <c r="AX91" s="8"/>
      <c r="AY91" s="8"/>
      <c r="AZ91" s="8"/>
      <c r="BA91" s="8"/>
      <c r="BB91" s="46" t="s">
        <v>452</v>
      </c>
    </row>
    <row r="92" spans="1:54" ht="24" thickTop="1" thickBot="1" x14ac:dyDescent="0.3">
      <c r="A92" s="29" t="s">
        <v>123</v>
      </c>
      <c r="B92" s="30" t="s">
        <v>234</v>
      </c>
      <c r="C92" s="30" t="s">
        <v>222</v>
      </c>
      <c r="D92" s="29" t="s">
        <v>398</v>
      </c>
      <c r="E92" s="31" t="s">
        <v>174</v>
      </c>
      <c r="F92" s="32" t="s">
        <v>399</v>
      </c>
      <c r="G92" s="68" t="s">
        <v>400</v>
      </c>
      <c r="H92" s="30" t="s">
        <v>28</v>
      </c>
      <c r="I92" s="35" t="s">
        <v>226</v>
      </c>
      <c r="J92" s="36">
        <v>34.549999999999997</v>
      </c>
      <c r="K92" s="30" t="s">
        <v>29</v>
      </c>
      <c r="L92" s="36">
        <v>25.08</v>
      </c>
      <c r="M92" s="30" t="s">
        <v>29</v>
      </c>
      <c r="N92" s="36">
        <v>36.1</v>
      </c>
      <c r="O92" s="30" t="s">
        <v>29</v>
      </c>
      <c r="P92" s="36"/>
      <c r="Q92" s="30"/>
      <c r="R92" s="30"/>
      <c r="S92" s="30"/>
      <c r="T92" s="36">
        <f t="shared" si="12"/>
        <v>31.91</v>
      </c>
      <c r="U92" s="37"/>
      <c r="V92" s="47">
        <v>18.7</v>
      </c>
      <c r="W92" s="38" t="s">
        <v>498</v>
      </c>
      <c r="X92" s="40" t="s">
        <v>557</v>
      </c>
      <c r="Y92" s="41" t="s">
        <v>534</v>
      </c>
      <c r="Z92" s="9">
        <v>180</v>
      </c>
      <c r="AA92" s="7">
        <v>0</v>
      </c>
      <c r="AB92" s="42">
        <f t="shared" si="13"/>
        <v>3366</v>
      </c>
      <c r="AC92" s="43">
        <f t="shared" si="9"/>
        <v>365</v>
      </c>
      <c r="AD92" s="44"/>
      <c r="AE92" s="36"/>
      <c r="AF92" s="36">
        <f t="shared" si="14"/>
        <v>6825.5</v>
      </c>
      <c r="AG92" s="36">
        <f t="shared" si="10"/>
        <v>5903.35</v>
      </c>
      <c r="AH92" s="37">
        <f t="shared" si="8"/>
        <v>3459.5</v>
      </c>
      <c r="AI92" s="45">
        <f t="shared" si="11"/>
        <v>185</v>
      </c>
      <c r="AJ92" s="8"/>
      <c r="AK92" s="8">
        <v>40</v>
      </c>
      <c r="AL92" s="8">
        <v>30</v>
      </c>
      <c r="AM92" s="8"/>
      <c r="AN92" s="8"/>
      <c r="AO92" s="8">
        <v>20</v>
      </c>
      <c r="AP92" s="8"/>
      <c r="AQ92" s="8">
        <v>30</v>
      </c>
      <c r="AR92" s="8">
        <v>10</v>
      </c>
      <c r="AS92" s="8"/>
      <c r="AT92" s="8">
        <v>50</v>
      </c>
      <c r="AU92" s="8">
        <v>5</v>
      </c>
      <c r="AV92" s="8"/>
      <c r="AW92" s="8"/>
      <c r="AX92" s="8"/>
      <c r="AY92" s="8"/>
      <c r="AZ92" s="8"/>
      <c r="BA92" s="8"/>
      <c r="BB92" s="46" t="s">
        <v>452</v>
      </c>
    </row>
    <row r="93" spans="1:54" ht="24" thickTop="1" thickBot="1" x14ac:dyDescent="0.3">
      <c r="A93" s="29" t="s">
        <v>123</v>
      </c>
      <c r="B93" s="30" t="s">
        <v>234</v>
      </c>
      <c r="C93" s="30" t="s">
        <v>222</v>
      </c>
      <c r="D93" s="29" t="s">
        <v>401</v>
      </c>
      <c r="E93" s="31" t="s">
        <v>175</v>
      </c>
      <c r="F93" s="32" t="s">
        <v>402</v>
      </c>
      <c r="G93" s="68" t="s">
        <v>403</v>
      </c>
      <c r="H93" s="30" t="s">
        <v>20</v>
      </c>
      <c r="I93" s="35" t="s">
        <v>226</v>
      </c>
      <c r="J93" s="36">
        <v>18</v>
      </c>
      <c r="K93" s="30" t="s">
        <v>20</v>
      </c>
      <c r="L93" s="36">
        <v>18.899999999999999</v>
      </c>
      <c r="M93" s="30" t="s">
        <v>20</v>
      </c>
      <c r="N93" s="36">
        <v>15.51</v>
      </c>
      <c r="O93" s="30" t="s">
        <v>20</v>
      </c>
      <c r="P93" s="36"/>
      <c r="Q93" s="30"/>
      <c r="R93" s="30"/>
      <c r="S93" s="30"/>
      <c r="T93" s="36">
        <f t="shared" si="12"/>
        <v>17.47</v>
      </c>
      <c r="U93" s="37"/>
      <c r="V93" s="47">
        <v>13.26</v>
      </c>
      <c r="W93" s="38" t="s">
        <v>485</v>
      </c>
      <c r="X93" s="40" t="s">
        <v>549</v>
      </c>
      <c r="Y93" s="41" t="s">
        <v>539</v>
      </c>
      <c r="Z93" s="9">
        <v>30</v>
      </c>
      <c r="AA93" s="7">
        <v>0</v>
      </c>
      <c r="AB93" s="42">
        <f t="shared" si="13"/>
        <v>397.8</v>
      </c>
      <c r="AC93" s="43">
        <f t="shared" si="9"/>
        <v>60</v>
      </c>
      <c r="AD93" s="44"/>
      <c r="AE93" s="36"/>
      <c r="AF93" s="36">
        <f t="shared" si="14"/>
        <v>795.6</v>
      </c>
      <c r="AG93" s="36">
        <f t="shared" si="10"/>
        <v>524.09999999999991</v>
      </c>
      <c r="AH93" s="37">
        <f t="shared" si="8"/>
        <v>397.8</v>
      </c>
      <c r="AI93" s="45">
        <f t="shared" si="11"/>
        <v>30</v>
      </c>
      <c r="AJ93" s="8"/>
      <c r="AK93" s="8"/>
      <c r="AL93" s="8"/>
      <c r="AM93" s="8"/>
      <c r="AN93" s="8"/>
      <c r="AO93" s="8"/>
      <c r="AP93" s="8"/>
      <c r="AQ93" s="8">
        <v>30</v>
      </c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46" t="s">
        <v>452</v>
      </c>
    </row>
    <row r="94" spans="1:54" ht="24" thickTop="1" thickBot="1" x14ac:dyDescent="0.3">
      <c r="A94" s="50" t="s">
        <v>123</v>
      </c>
      <c r="B94" s="51" t="s">
        <v>234</v>
      </c>
      <c r="C94" s="51" t="s">
        <v>222</v>
      </c>
      <c r="D94" s="50" t="s">
        <v>404</v>
      </c>
      <c r="E94" s="52" t="s">
        <v>176</v>
      </c>
      <c r="F94" s="53" t="s">
        <v>405</v>
      </c>
      <c r="G94" s="54" t="s">
        <v>406</v>
      </c>
      <c r="H94" s="51" t="s">
        <v>28</v>
      </c>
      <c r="I94" s="55" t="s">
        <v>226</v>
      </c>
      <c r="J94" s="56">
        <v>29.9</v>
      </c>
      <c r="K94" s="51" t="s">
        <v>29</v>
      </c>
      <c r="L94" s="56">
        <v>22.9</v>
      </c>
      <c r="M94" s="51" t="s">
        <v>29</v>
      </c>
      <c r="N94" s="56">
        <v>17.899999999999999</v>
      </c>
      <c r="O94" s="51" t="s">
        <v>29</v>
      </c>
      <c r="P94" s="56"/>
      <c r="Q94" s="51"/>
      <c r="R94" s="51"/>
      <c r="S94" s="51"/>
      <c r="T94" s="56">
        <f t="shared" si="12"/>
        <v>23.57</v>
      </c>
      <c r="U94" s="57">
        <f>T94*AI94</f>
        <v>377.12</v>
      </c>
      <c r="V94" s="58" t="s">
        <v>480</v>
      </c>
      <c r="W94" s="59"/>
      <c r="X94" s="60"/>
      <c r="Y94" s="61"/>
      <c r="Z94" s="10">
        <v>10</v>
      </c>
      <c r="AA94" s="11">
        <v>5</v>
      </c>
      <c r="AB94" s="62"/>
      <c r="AC94" s="63">
        <f t="shared" si="9"/>
        <v>31</v>
      </c>
      <c r="AD94" s="64"/>
      <c r="AE94" s="56"/>
      <c r="AF94" s="56"/>
      <c r="AG94" s="56">
        <f t="shared" si="10"/>
        <v>377.12</v>
      </c>
      <c r="AH94" s="57"/>
      <c r="AI94" s="65">
        <f t="shared" si="11"/>
        <v>16</v>
      </c>
      <c r="AJ94" s="12"/>
      <c r="AK94" s="12"/>
      <c r="AL94" s="12">
        <v>1</v>
      </c>
      <c r="AM94" s="12"/>
      <c r="AN94" s="12"/>
      <c r="AO94" s="12">
        <v>5</v>
      </c>
      <c r="AP94" s="12"/>
      <c r="AQ94" s="12">
        <v>2</v>
      </c>
      <c r="AR94" s="12">
        <v>2</v>
      </c>
      <c r="AS94" s="12">
        <v>6</v>
      </c>
      <c r="AT94" s="12"/>
      <c r="AU94" s="12"/>
      <c r="AV94" s="12"/>
      <c r="AW94" s="12"/>
      <c r="AX94" s="12"/>
      <c r="AY94" s="12"/>
      <c r="AZ94" s="12"/>
      <c r="BA94" s="12"/>
      <c r="BB94" s="66" t="s">
        <v>452</v>
      </c>
    </row>
    <row r="95" spans="1:54" ht="24" thickTop="1" thickBot="1" x14ac:dyDescent="0.3">
      <c r="A95" s="29" t="s">
        <v>123</v>
      </c>
      <c r="B95" s="30" t="s">
        <v>234</v>
      </c>
      <c r="C95" s="30" t="s">
        <v>222</v>
      </c>
      <c r="D95" s="29" t="s">
        <v>407</v>
      </c>
      <c r="E95" s="31" t="s">
        <v>177</v>
      </c>
      <c r="F95" s="32" t="s">
        <v>408</v>
      </c>
      <c r="G95" s="68" t="s">
        <v>409</v>
      </c>
      <c r="H95" s="30" t="s">
        <v>20</v>
      </c>
      <c r="I95" s="35" t="s">
        <v>226</v>
      </c>
      <c r="J95" s="36">
        <v>29.9</v>
      </c>
      <c r="K95" s="30" t="s">
        <v>20</v>
      </c>
      <c r="L95" s="36">
        <v>37.31</v>
      </c>
      <c r="M95" s="30" t="s">
        <v>20</v>
      </c>
      <c r="N95" s="36">
        <v>28.24</v>
      </c>
      <c r="O95" s="30" t="s">
        <v>20</v>
      </c>
      <c r="P95" s="36"/>
      <c r="Q95" s="30"/>
      <c r="R95" s="30"/>
      <c r="S95" s="30"/>
      <c r="T95" s="36">
        <f t="shared" si="12"/>
        <v>31.82</v>
      </c>
      <c r="U95" s="37"/>
      <c r="V95" s="47">
        <v>18</v>
      </c>
      <c r="W95" s="38" t="s">
        <v>507</v>
      </c>
      <c r="X95" s="40" t="s">
        <v>568</v>
      </c>
      <c r="Y95" s="41" t="s">
        <v>523</v>
      </c>
      <c r="Z95" s="9">
        <v>200</v>
      </c>
      <c r="AA95" s="7">
        <v>10</v>
      </c>
      <c r="AB95" s="42">
        <f t="shared" si="13"/>
        <v>3780</v>
      </c>
      <c r="AC95" s="43">
        <f t="shared" si="9"/>
        <v>410</v>
      </c>
      <c r="AD95" s="44"/>
      <c r="AE95" s="36"/>
      <c r="AF95" s="36">
        <f t="shared" si="14"/>
        <v>7380</v>
      </c>
      <c r="AG95" s="36">
        <f t="shared" si="10"/>
        <v>6364</v>
      </c>
      <c r="AH95" s="37">
        <f t="shared" ref="AH95:AH103" si="15">V95*AI95</f>
        <v>3600</v>
      </c>
      <c r="AI95" s="45">
        <f t="shared" si="11"/>
        <v>200</v>
      </c>
      <c r="AJ95" s="8"/>
      <c r="AK95" s="8">
        <v>40</v>
      </c>
      <c r="AL95" s="8"/>
      <c r="AM95" s="8"/>
      <c r="AN95" s="8"/>
      <c r="AO95" s="8"/>
      <c r="AP95" s="8"/>
      <c r="AQ95" s="8">
        <v>30</v>
      </c>
      <c r="AR95" s="8">
        <v>120</v>
      </c>
      <c r="AS95" s="8"/>
      <c r="AT95" s="8"/>
      <c r="AU95" s="8">
        <v>10</v>
      </c>
      <c r="AV95" s="8"/>
      <c r="AW95" s="8"/>
      <c r="AX95" s="8"/>
      <c r="AY95" s="8"/>
      <c r="AZ95" s="8"/>
      <c r="BA95" s="8"/>
      <c r="BB95" s="46" t="s">
        <v>452</v>
      </c>
    </row>
    <row r="96" spans="1:54" ht="24" thickTop="1" thickBot="1" x14ac:dyDescent="0.3">
      <c r="A96" s="29" t="s">
        <v>123</v>
      </c>
      <c r="B96" s="30" t="s">
        <v>234</v>
      </c>
      <c r="C96" s="30" t="s">
        <v>222</v>
      </c>
      <c r="D96" s="29" t="s">
        <v>410</v>
      </c>
      <c r="E96" s="31" t="s">
        <v>178</v>
      </c>
      <c r="F96" s="32" t="s">
        <v>456</v>
      </c>
      <c r="G96" s="68" t="s">
        <v>411</v>
      </c>
      <c r="H96" s="30" t="s">
        <v>28</v>
      </c>
      <c r="I96" s="35" t="s">
        <v>450</v>
      </c>
      <c r="J96" s="36">
        <v>4.8</v>
      </c>
      <c r="K96" s="30" t="s">
        <v>29</v>
      </c>
      <c r="L96" s="36">
        <v>5.49</v>
      </c>
      <c r="M96" s="30" t="s">
        <v>29</v>
      </c>
      <c r="N96" s="36">
        <v>4</v>
      </c>
      <c r="O96" s="30" t="s">
        <v>29</v>
      </c>
      <c r="P96" s="36"/>
      <c r="Q96" s="30"/>
      <c r="R96" s="30"/>
      <c r="S96" s="30"/>
      <c r="T96" s="36">
        <f t="shared" si="12"/>
        <v>4.76</v>
      </c>
      <c r="U96" s="37"/>
      <c r="V96" s="47">
        <v>1.93</v>
      </c>
      <c r="W96" s="38" t="s">
        <v>513</v>
      </c>
      <c r="X96" s="40" t="s">
        <v>584</v>
      </c>
      <c r="Y96" s="41" t="s">
        <v>543</v>
      </c>
      <c r="Z96" s="9">
        <v>400</v>
      </c>
      <c r="AA96" s="7">
        <v>40</v>
      </c>
      <c r="AB96" s="42">
        <f t="shared" si="13"/>
        <v>849.19999999999993</v>
      </c>
      <c r="AC96" s="43">
        <f t="shared" si="9"/>
        <v>870</v>
      </c>
      <c r="AD96" s="44"/>
      <c r="AE96" s="36"/>
      <c r="AF96" s="36">
        <f t="shared" si="14"/>
        <v>1679.1</v>
      </c>
      <c r="AG96" s="36">
        <f t="shared" si="10"/>
        <v>2046.8</v>
      </c>
      <c r="AH96" s="37">
        <f t="shared" si="15"/>
        <v>829.9</v>
      </c>
      <c r="AI96" s="45">
        <f t="shared" si="11"/>
        <v>430</v>
      </c>
      <c r="AJ96" s="8"/>
      <c r="AK96" s="8"/>
      <c r="AL96" s="8"/>
      <c r="AM96" s="8">
        <v>30</v>
      </c>
      <c r="AN96" s="8">
        <v>70</v>
      </c>
      <c r="AO96" s="8">
        <v>30</v>
      </c>
      <c r="AP96" s="8"/>
      <c r="AQ96" s="8"/>
      <c r="AR96" s="8"/>
      <c r="AS96" s="8"/>
      <c r="AT96" s="8"/>
      <c r="AU96" s="8">
        <v>40</v>
      </c>
      <c r="AV96" s="8"/>
      <c r="AW96" s="8">
        <v>20</v>
      </c>
      <c r="AX96" s="8">
        <v>200</v>
      </c>
      <c r="AY96" s="8"/>
      <c r="AZ96" s="8">
        <v>40</v>
      </c>
      <c r="BA96" s="8"/>
      <c r="BB96" s="46" t="s">
        <v>452</v>
      </c>
    </row>
    <row r="97" spans="1:54" ht="24" thickTop="1" thickBot="1" x14ac:dyDescent="0.3">
      <c r="A97" s="29" t="s">
        <v>123</v>
      </c>
      <c r="B97" s="30" t="s">
        <v>234</v>
      </c>
      <c r="C97" s="30" t="s">
        <v>222</v>
      </c>
      <c r="D97" s="29" t="s">
        <v>412</v>
      </c>
      <c r="E97" s="31" t="s">
        <v>179</v>
      </c>
      <c r="F97" s="32" t="s">
        <v>457</v>
      </c>
      <c r="G97" s="68" t="s">
        <v>413</v>
      </c>
      <c r="H97" s="30"/>
      <c r="I97" s="35" t="s">
        <v>450</v>
      </c>
      <c r="J97" s="36">
        <v>4.5</v>
      </c>
      <c r="K97" s="30" t="s">
        <v>29</v>
      </c>
      <c r="L97" s="36">
        <v>6.6</v>
      </c>
      <c r="M97" s="30" t="s">
        <v>29</v>
      </c>
      <c r="N97" s="36">
        <v>7.2</v>
      </c>
      <c r="O97" s="30" t="s">
        <v>29</v>
      </c>
      <c r="P97" s="36"/>
      <c r="Q97" s="30"/>
      <c r="R97" s="30"/>
      <c r="S97" s="30"/>
      <c r="T97" s="36">
        <f t="shared" si="12"/>
        <v>6.1</v>
      </c>
      <c r="U97" s="37"/>
      <c r="V97" s="47">
        <v>0.69</v>
      </c>
      <c r="W97" s="38" t="s">
        <v>497</v>
      </c>
      <c r="X97" s="49" t="s">
        <v>554</v>
      </c>
      <c r="Y97" s="41" t="s">
        <v>524</v>
      </c>
      <c r="Z97" s="9">
        <v>800</v>
      </c>
      <c r="AA97" s="7">
        <v>50</v>
      </c>
      <c r="AB97" s="42">
        <f t="shared" si="13"/>
        <v>586.5</v>
      </c>
      <c r="AC97" s="43">
        <f t="shared" si="9"/>
        <v>1680</v>
      </c>
      <c r="AD97" s="44"/>
      <c r="AE97" s="36"/>
      <c r="AF97" s="36">
        <f t="shared" si="14"/>
        <v>1159.1999999999998</v>
      </c>
      <c r="AG97" s="36">
        <f t="shared" si="10"/>
        <v>5063</v>
      </c>
      <c r="AH97" s="37">
        <f t="shared" si="15"/>
        <v>572.69999999999993</v>
      </c>
      <c r="AI97" s="45">
        <f t="shared" si="11"/>
        <v>830</v>
      </c>
      <c r="AJ97" s="8">
        <v>50</v>
      </c>
      <c r="AK97" s="8">
        <v>60</v>
      </c>
      <c r="AL97" s="8">
        <v>70</v>
      </c>
      <c r="AM97" s="8"/>
      <c r="AN97" s="8">
        <v>70</v>
      </c>
      <c r="AO97" s="8">
        <v>30</v>
      </c>
      <c r="AP97" s="8"/>
      <c r="AQ97" s="8">
        <v>200</v>
      </c>
      <c r="AR97" s="8">
        <v>30</v>
      </c>
      <c r="AS97" s="8"/>
      <c r="AT97" s="8"/>
      <c r="AU97" s="8">
        <v>40</v>
      </c>
      <c r="AV97" s="8">
        <v>20</v>
      </c>
      <c r="AW97" s="8">
        <v>20</v>
      </c>
      <c r="AX97" s="8">
        <v>200</v>
      </c>
      <c r="AY97" s="8"/>
      <c r="AZ97" s="8">
        <v>40</v>
      </c>
      <c r="BA97" s="8"/>
      <c r="BB97" s="46" t="s">
        <v>452</v>
      </c>
    </row>
    <row r="98" spans="1:54" ht="24" thickTop="1" thickBot="1" x14ac:dyDescent="0.3">
      <c r="A98" s="29" t="s">
        <v>123</v>
      </c>
      <c r="B98" s="30" t="s">
        <v>234</v>
      </c>
      <c r="C98" s="30" t="s">
        <v>222</v>
      </c>
      <c r="D98" s="29" t="s">
        <v>414</v>
      </c>
      <c r="E98" s="31" t="s">
        <v>180</v>
      </c>
      <c r="F98" s="32" t="s">
        <v>458</v>
      </c>
      <c r="G98" s="68" t="s">
        <v>415</v>
      </c>
      <c r="H98" s="30" t="s">
        <v>217</v>
      </c>
      <c r="I98" s="35" t="s">
        <v>450</v>
      </c>
      <c r="J98" s="36">
        <v>12.9</v>
      </c>
      <c r="K98" s="30" t="s">
        <v>277</v>
      </c>
      <c r="L98" s="36">
        <v>17.899999999999999</v>
      </c>
      <c r="M98" s="30" t="s">
        <v>277</v>
      </c>
      <c r="N98" s="36">
        <v>15.9</v>
      </c>
      <c r="O98" s="30" t="s">
        <v>277</v>
      </c>
      <c r="P98" s="36"/>
      <c r="Q98" s="30"/>
      <c r="R98" s="30"/>
      <c r="S98" s="30"/>
      <c r="T98" s="36">
        <f t="shared" si="12"/>
        <v>15.57</v>
      </c>
      <c r="U98" s="37"/>
      <c r="V98" s="47">
        <v>8.8000000000000007</v>
      </c>
      <c r="W98" s="38" t="s">
        <v>481</v>
      </c>
      <c r="X98" s="40" t="s">
        <v>553</v>
      </c>
      <c r="Y98" s="41" t="s">
        <v>526</v>
      </c>
      <c r="Z98" s="9">
        <v>20</v>
      </c>
      <c r="AA98" s="7">
        <v>8</v>
      </c>
      <c r="AB98" s="42">
        <f t="shared" si="13"/>
        <v>246.40000000000003</v>
      </c>
      <c r="AC98" s="43">
        <f t="shared" si="9"/>
        <v>48</v>
      </c>
      <c r="AD98" s="44"/>
      <c r="AE98" s="36"/>
      <c r="AF98" s="36">
        <f t="shared" si="14"/>
        <v>422.40000000000003</v>
      </c>
      <c r="AG98" s="36">
        <f t="shared" si="10"/>
        <v>311.39999999999998</v>
      </c>
      <c r="AH98" s="37">
        <f t="shared" si="15"/>
        <v>176</v>
      </c>
      <c r="AI98" s="45">
        <f t="shared" si="11"/>
        <v>20</v>
      </c>
      <c r="AJ98" s="8"/>
      <c r="AK98" s="8"/>
      <c r="AL98" s="8"/>
      <c r="AM98" s="8"/>
      <c r="AN98" s="8"/>
      <c r="AO98" s="8"/>
      <c r="AP98" s="8"/>
      <c r="AQ98" s="8"/>
      <c r="AR98" s="8"/>
      <c r="AS98" s="8">
        <v>10</v>
      </c>
      <c r="AT98" s="8"/>
      <c r="AU98" s="8">
        <v>10</v>
      </c>
      <c r="AV98" s="8"/>
      <c r="AW98" s="8"/>
      <c r="AX98" s="8"/>
      <c r="AY98" s="8"/>
      <c r="AZ98" s="8"/>
      <c r="BA98" s="8"/>
      <c r="BB98" s="46" t="s">
        <v>452</v>
      </c>
    </row>
    <row r="99" spans="1:54" ht="35.25" thickTop="1" thickBot="1" x14ac:dyDescent="0.3">
      <c r="A99" s="29" t="s">
        <v>123</v>
      </c>
      <c r="B99" s="30" t="s">
        <v>234</v>
      </c>
      <c r="C99" s="30" t="s">
        <v>222</v>
      </c>
      <c r="D99" s="29" t="s">
        <v>416</v>
      </c>
      <c r="E99" s="31" t="s">
        <v>181</v>
      </c>
      <c r="F99" s="32" t="s">
        <v>459</v>
      </c>
      <c r="G99" s="68" t="s">
        <v>417</v>
      </c>
      <c r="H99" s="30" t="s">
        <v>217</v>
      </c>
      <c r="I99" s="35" t="s">
        <v>450</v>
      </c>
      <c r="J99" s="36">
        <v>12.9</v>
      </c>
      <c r="K99" s="30" t="s">
        <v>277</v>
      </c>
      <c r="L99" s="36">
        <v>10.36</v>
      </c>
      <c r="M99" s="30" t="s">
        <v>277</v>
      </c>
      <c r="N99" s="36">
        <v>9.3800000000000008</v>
      </c>
      <c r="O99" s="30" t="s">
        <v>277</v>
      </c>
      <c r="P99" s="36"/>
      <c r="Q99" s="30"/>
      <c r="R99" s="30"/>
      <c r="S99" s="30"/>
      <c r="T99" s="36">
        <f t="shared" si="12"/>
        <v>10.88</v>
      </c>
      <c r="U99" s="37"/>
      <c r="V99" s="47">
        <v>7.7</v>
      </c>
      <c r="W99" s="38" t="s">
        <v>514</v>
      </c>
      <c r="X99" s="49" t="s">
        <v>585</v>
      </c>
      <c r="Y99" s="41" t="s">
        <v>535</v>
      </c>
      <c r="Z99" s="9">
        <v>20</v>
      </c>
      <c r="AA99" s="7">
        <v>8</v>
      </c>
      <c r="AB99" s="42">
        <f t="shared" si="13"/>
        <v>215.6</v>
      </c>
      <c r="AC99" s="43">
        <f t="shared" si="9"/>
        <v>48</v>
      </c>
      <c r="AD99" s="44"/>
      <c r="AE99" s="36"/>
      <c r="AF99" s="36">
        <f t="shared" si="14"/>
        <v>369.6</v>
      </c>
      <c r="AG99" s="36">
        <f t="shared" si="10"/>
        <v>217.60000000000002</v>
      </c>
      <c r="AH99" s="37">
        <f t="shared" si="15"/>
        <v>154</v>
      </c>
      <c r="AI99" s="45">
        <f t="shared" si="11"/>
        <v>20</v>
      </c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>
        <v>20</v>
      </c>
      <c r="AV99" s="8"/>
      <c r="AW99" s="8"/>
      <c r="AX99" s="8"/>
      <c r="AY99" s="8"/>
      <c r="AZ99" s="8"/>
      <c r="BA99" s="8"/>
      <c r="BB99" s="46" t="s">
        <v>452</v>
      </c>
    </row>
    <row r="100" spans="1:54" ht="24" thickTop="1" thickBot="1" x14ac:dyDescent="0.3">
      <c r="A100" s="29" t="s">
        <v>123</v>
      </c>
      <c r="B100" s="30" t="s">
        <v>234</v>
      </c>
      <c r="C100" s="30" t="s">
        <v>222</v>
      </c>
      <c r="D100" s="29" t="s">
        <v>418</v>
      </c>
      <c r="E100" s="31" t="s">
        <v>182</v>
      </c>
      <c r="F100" s="32" t="s">
        <v>419</v>
      </c>
      <c r="G100" s="68" t="s">
        <v>420</v>
      </c>
      <c r="H100" s="30" t="s">
        <v>28</v>
      </c>
      <c r="I100" s="35" t="s">
        <v>450</v>
      </c>
      <c r="J100" s="36">
        <v>4.99</v>
      </c>
      <c r="K100" s="30" t="s">
        <v>29</v>
      </c>
      <c r="L100" s="36">
        <v>5.99</v>
      </c>
      <c r="M100" s="30" t="s">
        <v>29</v>
      </c>
      <c r="N100" s="36">
        <v>6.71</v>
      </c>
      <c r="O100" s="30" t="s">
        <v>29</v>
      </c>
      <c r="P100" s="36"/>
      <c r="Q100" s="30"/>
      <c r="R100" s="30"/>
      <c r="S100" s="30"/>
      <c r="T100" s="36">
        <f t="shared" si="12"/>
        <v>5.9</v>
      </c>
      <c r="U100" s="37"/>
      <c r="V100" s="47">
        <v>5.9</v>
      </c>
      <c r="W100" s="38" t="s">
        <v>515</v>
      </c>
      <c r="X100" s="40" t="s">
        <v>586</v>
      </c>
      <c r="Y100" s="41" t="s">
        <v>540</v>
      </c>
      <c r="Z100" s="9">
        <v>180</v>
      </c>
      <c r="AA100" s="7">
        <v>40</v>
      </c>
      <c r="AB100" s="42">
        <f t="shared" si="13"/>
        <v>1298</v>
      </c>
      <c r="AC100" s="43">
        <f t="shared" si="9"/>
        <v>400</v>
      </c>
      <c r="AD100" s="44"/>
      <c r="AE100" s="36"/>
      <c r="AF100" s="36">
        <f t="shared" si="14"/>
        <v>2360</v>
      </c>
      <c r="AG100" s="36">
        <f t="shared" si="10"/>
        <v>1062</v>
      </c>
      <c r="AH100" s="37">
        <f t="shared" si="15"/>
        <v>1062</v>
      </c>
      <c r="AI100" s="45">
        <f t="shared" si="11"/>
        <v>180</v>
      </c>
      <c r="AJ100" s="8"/>
      <c r="AK100" s="8">
        <v>50</v>
      </c>
      <c r="AL100" s="8">
        <v>10</v>
      </c>
      <c r="AM100" s="8"/>
      <c r="AN100" s="8"/>
      <c r="AO100" s="8">
        <v>100</v>
      </c>
      <c r="AP100" s="8"/>
      <c r="AQ100" s="8"/>
      <c r="AR100" s="8"/>
      <c r="AS100" s="8"/>
      <c r="AT100" s="8"/>
      <c r="AU100" s="8">
        <v>20</v>
      </c>
      <c r="AV100" s="8"/>
      <c r="AW100" s="8"/>
      <c r="AX100" s="8"/>
      <c r="AY100" s="8"/>
      <c r="AZ100" s="8"/>
      <c r="BA100" s="8"/>
      <c r="BB100" s="46" t="s">
        <v>452</v>
      </c>
    </row>
    <row r="101" spans="1:54" ht="35.25" thickTop="1" thickBot="1" x14ac:dyDescent="0.3">
      <c r="A101" s="29" t="s">
        <v>123</v>
      </c>
      <c r="B101" s="30" t="s">
        <v>234</v>
      </c>
      <c r="C101" s="30" t="s">
        <v>222</v>
      </c>
      <c r="D101" s="29" t="s">
        <v>421</v>
      </c>
      <c r="E101" s="31" t="s">
        <v>183</v>
      </c>
      <c r="F101" s="32" t="s">
        <v>460</v>
      </c>
      <c r="G101" s="68" t="s">
        <v>422</v>
      </c>
      <c r="H101" s="30" t="s">
        <v>28</v>
      </c>
      <c r="I101" s="35" t="s">
        <v>450</v>
      </c>
      <c r="J101" s="36">
        <v>36.4</v>
      </c>
      <c r="K101" s="30" t="s">
        <v>29</v>
      </c>
      <c r="L101" s="36">
        <v>29.61</v>
      </c>
      <c r="M101" s="30" t="s">
        <v>29</v>
      </c>
      <c r="N101" s="36">
        <v>32</v>
      </c>
      <c r="O101" s="30" t="s">
        <v>29</v>
      </c>
      <c r="P101" s="36"/>
      <c r="Q101" s="30"/>
      <c r="R101" s="30"/>
      <c r="S101" s="30"/>
      <c r="T101" s="36">
        <f t="shared" si="12"/>
        <v>32.67</v>
      </c>
      <c r="U101" s="37"/>
      <c r="V101" s="47">
        <v>13.95</v>
      </c>
      <c r="W101" s="38" t="s">
        <v>514</v>
      </c>
      <c r="X101" s="49" t="s">
        <v>585</v>
      </c>
      <c r="Y101" s="41" t="s">
        <v>535</v>
      </c>
      <c r="Z101" s="9">
        <v>170</v>
      </c>
      <c r="AA101" s="7">
        <v>40</v>
      </c>
      <c r="AB101" s="42">
        <f t="shared" si="13"/>
        <v>2929.5</v>
      </c>
      <c r="AC101" s="43">
        <f t="shared" si="9"/>
        <v>385</v>
      </c>
      <c r="AD101" s="44"/>
      <c r="AE101" s="36"/>
      <c r="AF101" s="36">
        <f t="shared" si="14"/>
        <v>5370.75</v>
      </c>
      <c r="AG101" s="36">
        <f t="shared" si="10"/>
        <v>5717.25</v>
      </c>
      <c r="AH101" s="37">
        <f t="shared" si="15"/>
        <v>2441.25</v>
      </c>
      <c r="AI101" s="45">
        <f t="shared" si="11"/>
        <v>175</v>
      </c>
      <c r="AJ101" s="8">
        <v>20</v>
      </c>
      <c r="AK101" s="8">
        <v>25</v>
      </c>
      <c r="AL101" s="8">
        <v>30</v>
      </c>
      <c r="AM101" s="8"/>
      <c r="AN101" s="8">
        <v>10</v>
      </c>
      <c r="AO101" s="8">
        <v>20</v>
      </c>
      <c r="AP101" s="8"/>
      <c r="AQ101" s="8"/>
      <c r="AR101" s="8"/>
      <c r="AS101" s="8">
        <v>10</v>
      </c>
      <c r="AT101" s="8">
        <v>20</v>
      </c>
      <c r="AU101" s="8">
        <v>20</v>
      </c>
      <c r="AV101" s="8">
        <v>20</v>
      </c>
      <c r="AW101" s="8"/>
      <c r="AX101" s="8"/>
      <c r="AY101" s="8"/>
      <c r="AZ101" s="8"/>
      <c r="BA101" s="8"/>
      <c r="BB101" s="46" t="s">
        <v>452</v>
      </c>
    </row>
    <row r="102" spans="1:54" ht="35.25" thickTop="1" thickBot="1" x14ac:dyDescent="0.3">
      <c r="A102" s="29" t="s">
        <v>123</v>
      </c>
      <c r="B102" s="30" t="s">
        <v>234</v>
      </c>
      <c r="C102" s="30" t="s">
        <v>222</v>
      </c>
      <c r="D102" s="29" t="s">
        <v>423</v>
      </c>
      <c r="E102" s="31" t="s">
        <v>185</v>
      </c>
      <c r="F102" s="32" t="s">
        <v>424</v>
      </c>
      <c r="G102" s="68" t="s">
        <v>425</v>
      </c>
      <c r="H102" s="30" t="s">
        <v>217</v>
      </c>
      <c r="I102" s="35" t="s">
        <v>450</v>
      </c>
      <c r="J102" s="36">
        <v>45.31</v>
      </c>
      <c r="K102" s="30" t="s">
        <v>119</v>
      </c>
      <c r="L102" s="36">
        <v>41.8</v>
      </c>
      <c r="M102" s="30" t="s">
        <v>119</v>
      </c>
      <c r="N102" s="36">
        <v>38.130000000000003</v>
      </c>
      <c r="O102" s="30" t="s">
        <v>119</v>
      </c>
      <c r="P102" s="36">
        <v>9.73</v>
      </c>
      <c r="Q102" s="30" t="s">
        <v>277</v>
      </c>
      <c r="R102" s="70">
        <v>10.99</v>
      </c>
      <c r="S102" s="30" t="s">
        <v>277</v>
      </c>
      <c r="T102" s="36">
        <f>ROUND((J102+L102+N102+P102+R102)/5,2)</f>
        <v>29.19</v>
      </c>
      <c r="U102" s="37"/>
      <c r="V102" s="47">
        <v>8.15</v>
      </c>
      <c r="W102" s="38" t="s">
        <v>514</v>
      </c>
      <c r="X102" s="49" t="s">
        <v>585</v>
      </c>
      <c r="Y102" s="41" t="s">
        <v>535</v>
      </c>
      <c r="Z102" s="9">
        <v>100</v>
      </c>
      <c r="AA102" s="7">
        <v>0</v>
      </c>
      <c r="AB102" s="42">
        <f t="shared" si="13"/>
        <v>815</v>
      </c>
      <c r="AC102" s="43">
        <f t="shared" si="9"/>
        <v>195</v>
      </c>
      <c r="AD102" s="44"/>
      <c r="AE102" s="36"/>
      <c r="AF102" s="36">
        <f t="shared" si="14"/>
        <v>1589.25</v>
      </c>
      <c r="AG102" s="36">
        <f t="shared" si="10"/>
        <v>2773.05</v>
      </c>
      <c r="AH102" s="37">
        <f t="shared" si="15"/>
        <v>774.25</v>
      </c>
      <c r="AI102" s="45">
        <f t="shared" si="11"/>
        <v>95</v>
      </c>
      <c r="AJ102" s="8"/>
      <c r="AK102" s="8">
        <v>25</v>
      </c>
      <c r="AL102" s="8"/>
      <c r="AM102" s="8"/>
      <c r="AN102" s="8">
        <v>20</v>
      </c>
      <c r="AO102" s="8"/>
      <c r="AP102" s="8"/>
      <c r="AQ102" s="8"/>
      <c r="AR102" s="8">
        <v>10</v>
      </c>
      <c r="AS102" s="8">
        <v>20</v>
      </c>
      <c r="AT102" s="8"/>
      <c r="AU102" s="8">
        <v>20</v>
      </c>
      <c r="AV102" s="8"/>
      <c r="AW102" s="8"/>
      <c r="AX102" s="8"/>
      <c r="AY102" s="8"/>
      <c r="AZ102" s="8"/>
      <c r="BA102" s="8"/>
      <c r="BB102" s="46" t="s">
        <v>452</v>
      </c>
    </row>
    <row r="103" spans="1:54" ht="24" thickTop="1" thickBot="1" x14ac:dyDescent="0.3">
      <c r="A103" s="29" t="s">
        <v>123</v>
      </c>
      <c r="B103" s="30" t="s">
        <v>234</v>
      </c>
      <c r="C103" s="30" t="s">
        <v>222</v>
      </c>
      <c r="D103" s="29" t="s">
        <v>61</v>
      </c>
      <c r="E103" s="31" t="s">
        <v>186</v>
      </c>
      <c r="F103" s="32" t="s">
        <v>63</v>
      </c>
      <c r="G103" s="68" t="s">
        <v>64</v>
      </c>
      <c r="H103" s="30" t="s">
        <v>28</v>
      </c>
      <c r="I103" s="35" t="s">
        <v>226</v>
      </c>
      <c r="J103" s="36">
        <v>6</v>
      </c>
      <c r="K103" s="30" t="s">
        <v>29</v>
      </c>
      <c r="L103" s="36">
        <v>8.6</v>
      </c>
      <c r="M103" s="30" t="s">
        <v>29</v>
      </c>
      <c r="N103" s="36">
        <v>5.9</v>
      </c>
      <c r="O103" s="30" t="s">
        <v>29</v>
      </c>
      <c r="P103" s="36"/>
      <c r="Q103" s="30"/>
      <c r="R103" s="30"/>
      <c r="S103" s="30"/>
      <c r="T103" s="36">
        <f t="shared" si="12"/>
        <v>6.83</v>
      </c>
      <c r="U103" s="37"/>
      <c r="V103" s="47">
        <v>5.32</v>
      </c>
      <c r="W103" s="38" t="s">
        <v>504</v>
      </c>
      <c r="X103" s="40" t="s">
        <v>566</v>
      </c>
      <c r="Y103" s="41" t="s">
        <v>532</v>
      </c>
      <c r="Z103" s="9">
        <v>190</v>
      </c>
      <c r="AA103" s="7">
        <v>0</v>
      </c>
      <c r="AB103" s="42">
        <f t="shared" si="13"/>
        <v>1010.8000000000001</v>
      </c>
      <c r="AC103" s="43">
        <f t="shared" si="9"/>
        <v>380</v>
      </c>
      <c r="AD103" s="44"/>
      <c r="AE103" s="36"/>
      <c r="AF103" s="36">
        <f t="shared" si="14"/>
        <v>2021.6000000000001</v>
      </c>
      <c r="AG103" s="36">
        <f t="shared" si="10"/>
        <v>1297.7</v>
      </c>
      <c r="AH103" s="37">
        <f t="shared" si="15"/>
        <v>1010.8000000000001</v>
      </c>
      <c r="AI103" s="45">
        <f t="shared" si="11"/>
        <v>190</v>
      </c>
      <c r="AJ103" s="8"/>
      <c r="AK103" s="8">
        <v>50</v>
      </c>
      <c r="AL103" s="8">
        <v>20</v>
      </c>
      <c r="AM103" s="8"/>
      <c r="AN103" s="8"/>
      <c r="AO103" s="8">
        <v>50</v>
      </c>
      <c r="AP103" s="8"/>
      <c r="AQ103" s="8"/>
      <c r="AR103" s="8"/>
      <c r="AS103" s="8"/>
      <c r="AT103" s="8">
        <v>30</v>
      </c>
      <c r="AU103" s="8"/>
      <c r="AV103" s="8">
        <v>20</v>
      </c>
      <c r="AW103" s="8">
        <v>20</v>
      </c>
      <c r="AX103" s="8"/>
      <c r="AY103" s="8"/>
      <c r="AZ103" s="8"/>
      <c r="BA103" s="8"/>
      <c r="BB103" s="46" t="s">
        <v>452</v>
      </c>
    </row>
    <row r="104" spans="1:54" ht="46.5" thickTop="1" thickBot="1" x14ac:dyDescent="0.3">
      <c r="A104" s="50" t="s">
        <v>123</v>
      </c>
      <c r="B104" s="51" t="s">
        <v>234</v>
      </c>
      <c r="C104" s="51" t="s">
        <v>222</v>
      </c>
      <c r="D104" s="50" t="s">
        <v>426</v>
      </c>
      <c r="E104" s="52" t="s">
        <v>187</v>
      </c>
      <c r="F104" s="53" t="s">
        <v>427</v>
      </c>
      <c r="G104" s="54" t="s">
        <v>587</v>
      </c>
      <c r="H104" s="51" t="s">
        <v>85</v>
      </c>
      <c r="I104" s="55" t="s">
        <v>226</v>
      </c>
      <c r="J104" s="56">
        <v>411.9</v>
      </c>
      <c r="K104" s="51" t="s">
        <v>85</v>
      </c>
      <c r="L104" s="56">
        <v>422.91</v>
      </c>
      <c r="M104" s="51" t="s">
        <v>85</v>
      </c>
      <c r="N104" s="56">
        <v>449</v>
      </c>
      <c r="O104" s="51" t="s">
        <v>85</v>
      </c>
      <c r="P104" s="56"/>
      <c r="Q104" s="51"/>
      <c r="R104" s="51"/>
      <c r="S104" s="51"/>
      <c r="T104" s="56">
        <f t="shared" si="12"/>
        <v>427.94</v>
      </c>
      <c r="U104" s="57">
        <f>T104*AI104</f>
        <v>2139.6999999999998</v>
      </c>
      <c r="V104" s="58" t="s">
        <v>480</v>
      </c>
      <c r="W104" s="59"/>
      <c r="X104" s="60"/>
      <c r="Y104" s="61"/>
      <c r="Z104" s="10" t="s">
        <v>491</v>
      </c>
      <c r="AA104" s="10" t="s">
        <v>491</v>
      </c>
      <c r="AB104" s="62"/>
      <c r="AC104" s="63"/>
      <c r="AD104" s="64"/>
      <c r="AE104" s="56"/>
      <c r="AF104" s="56"/>
      <c r="AG104" s="56">
        <f t="shared" si="10"/>
        <v>2139.6999999999998</v>
      </c>
      <c r="AH104" s="57"/>
      <c r="AI104" s="65">
        <f t="shared" si="11"/>
        <v>5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>
        <v>5</v>
      </c>
      <c r="AZ104" s="12"/>
      <c r="BA104" s="12"/>
      <c r="BB104" s="66" t="s">
        <v>452</v>
      </c>
    </row>
    <row r="105" spans="1:54" ht="69" thickTop="1" thickBot="1" x14ac:dyDescent="0.3">
      <c r="A105" s="50" t="s">
        <v>123</v>
      </c>
      <c r="B105" s="51" t="s">
        <v>234</v>
      </c>
      <c r="C105" s="51" t="s">
        <v>222</v>
      </c>
      <c r="D105" s="50" t="s">
        <v>214</v>
      </c>
      <c r="E105" s="52" t="s">
        <v>188</v>
      </c>
      <c r="F105" s="53" t="s">
        <v>215</v>
      </c>
      <c r="G105" s="54" t="s">
        <v>588</v>
      </c>
      <c r="H105" s="51"/>
      <c r="I105" s="55" t="s">
        <v>226</v>
      </c>
      <c r="J105" s="56">
        <v>299</v>
      </c>
      <c r="K105" s="51" t="s">
        <v>16</v>
      </c>
      <c r="L105" s="56">
        <v>300</v>
      </c>
      <c r="M105" s="51" t="s">
        <v>16</v>
      </c>
      <c r="N105" s="56">
        <v>310</v>
      </c>
      <c r="O105" s="51" t="s">
        <v>16</v>
      </c>
      <c r="P105" s="56"/>
      <c r="Q105" s="51"/>
      <c r="R105" s="51"/>
      <c r="S105" s="51"/>
      <c r="T105" s="56">
        <f t="shared" si="12"/>
        <v>303</v>
      </c>
      <c r="U105" s="57">
        <f>T105*AI105</f>
        <v>4545</v>
      </c>
      <c r="V105" s="58" t="s">
        <v>482</v>
      </c>
      <c r="W105" s="59"/>
      <c r="X105" s="60"/>
      <c r="Y105" s="61"/>
      <c r="Z105" s="10">
        <v>20</v>
      </c>
      <c r="AA105" s="11">
        <v>0</v>
      </c>
      <c r="AB105" s="62"/>
      <c r="AC105" s="63">
        <f t="shared" ref="AC105:AC113" si="16">Z105+AA105+AI105</f>
        <v>35</v>
      </c>
      <c r="AD105" s="64"/>
      <c r="AE105" s="56"/>
      <c r="AF105" s="56"/>
      <c r="AG105" s="56">
        <f t="shared" si="10"/>
        <v>4545</v>
      </c>
      <c r="AH105" s="57"/>
      <c r="AI105" s="65">
        <f t="shared" si="11"/>
        <v>15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>
        <v>2</v>
      </c>
      <c r="AV105" s="12"/>
      <c r="AW105" s="12">
        <v>10</v>
      </c>
      <c r="AX105" s="12">
        <v>3</v>
      </c>
      <c r="AY105" s="12"/>
      <c r="AZ105" s="12"/>
      <c r="BA105" s="12"/>
      <c r="BB105" s="66" t="s">
        <v>452</v>
      </c>
    </row>
    <row r="106" spans="1:54" ht="24" thickTop="1" thickBot="1" x14ac:dyDescent="0.3">
      <c r="A106" s="29" t="s">
        <v>123</v>
      </c>
      <c r="B106" s="30" t="s">
        <v>234</v>
      </c>
      <c r="C106" s="30" t="s">
        <v>222</v>
      </c>
      <c r="D106" s="29" t="s">
        <v>428</v>
      </c>
      <c r="E106" s="31" t="s">
        <v>189</v>
      </c>
      <c r="F106" s="32" t="s">
        <v>429</v>
      </c>
      <c r="G106" s="33" t="s">
        <v>430</v>
      </c>
      <c r="H106" s="34" t="s">
        <v>17</v>
      </c>
      <c r="I106" s="35" t="s">
        <v>226</v>
      </c>
      <c r="J106" s="36">
        <v>18.28</v>
      </c>
      <c r="K106" s="30" t="s">
        <v>17</v>
      </c>
      <c r="L106" s="36">
        <v>16.760000000000002</v>
      </c>
      <c r="M106" s="30" t="s">
        <v>17</v>
      </c>
      <c r="N106" s="36">
        <v>25.24</v>
      </c>
      <c r="O106" s="30" t="s">
        <v>17</v>
      </c>
      <c r="P106" s="36"/>
      <c r="Q106" s="30"/>
      <c r="R106" s="30"/>
      <c r="S106" s="30"/>
      <c r="T106" s="36">
        <f t="shared" si="12"/>
        <v>20.09</v>
      </c>
      <c r="U106" s="37"/>
      <c r="V106" s="47">
        <v>6.98</v>
      </c>
      <c r="W106" s="38" t="s">
        <v>516</v>
      </c>
      <c r="X106" s="40" t="s">
        <v>589</v>
      </c>
      <c r="Y106" s="41" t="s">
        <v>527</v>
      </c>
      <c r="Z106" s="9">
        <v>350</v>
      </c>
      <c r="AA106" s="7">
        <v>150</v>
      </c>
      <c r="AB106" s="42">
        <f t="shared" si="13"/>
        <v>3490</v>
      </c>
      <c r="AC106" s="43">
        <f t="shared" si="16"/>
        <v>860</v>
      </c>
      <c r="AD106" s="44"/>
      <c r="AE106" s="36"/>
      <c r="AF106" s="36">
        <f t="shared" si="14"/>
        <v>6002.8</v>
      </c>
      <c r="AG106" s="36">
        <f t="shared" si="10"/>
        <v>7232.4</v>
      </c>
      <c r="AH106" s="37">
        <f t="shared" ref="AH106:AH113" si="17">V106*AI106</f>
        <v>2512.8000000000002</v>
      </c>
      <c r="AI106" s="45">
        <f t="shared" si="11"/>
        <v>360</v>
      </c>
      <c r="AJ106" s="8"/>
      <c r="AK106" s="8">
        <v>60</v>
      </c>
      <c r="AL106" s="8">
        <v>300</v>
      </c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46" t="s">
        <v>452</v>
      </c>
    </row>
    <row r="107" spans="1:54" ht="24" thickTop="1" thickBot="1" x14ac:dyDescent="0.3">
      <c r="A107" s="29" t="s">
        <v>123</v>
      </c>
      <c r="B107" s="30" t="s">
        <v>234</v>
      </c>
      <c r="C107" s="30" t="s">
        <v>222</v>
      </c>
      <c r="D107" s="29" t="s">
        <v>431</v>
      </c>
      <c r="E107" s="31" t="s">
        <v>190</v>
      </c>
      <c r="F107" s="32" t="s">
        <v>432</v>
      </c>
      <c r="G107" s="33" t="s">
        <v>433</v>
      </c>
      <c r="H107" s="34"/>
      <c r="I107" s="35" t="s">
        <v>226</v>
      </c>
      <c r="J107" s="36">
        <v>18.350000000000001</v>
      </c>
      <c r="K107" s="30" t="s">
        <v>29</v>
      </c>
      <c r="L107" s="36">
        <v>25.53</v>
      </c>
      <c r="M107" s="30" t="s">
        <v>29</v>
      </c>
      <c r="N107" s="36">
        <v>19.8</v>
      </c>
      <c r="O107" s="30" t="s">
        <v>29</v>
      </c>
      <c r="P107" s="36"/>
      <c r="Q107" s="30"/>
      <c r="R107" s="30"/>
      <c r="S107" s="30"/>
      <c r="T107" s="36">
        <f t="shared" si="12"/>
        <v>21.23</v>
      </c>
      <c r="U107" s="37"/>
      <c r="V107" s="47">
        <v>11.29</v>
      </c>
      <c r="W107" s="38" t="s">
        <v>517</v>
      </c>
      <c r="X107" s="40" t="s">
        <v>590</v>
      </c>
      <c r="Y107" s="41" t="s">
        <v>533</v>
      </c>
      <c r="Z107" s="9">
        <v>500</v>
      </c>
      <c r="AA107" s="7">
        <v>120</v>
      </c>
      <c r="AB107" s="42">
        <f t="shared" si="13"/>
        <v>6999.7999999999993</v>
      </c>
      <c r="AC107" s="43">
        <f t="shared" si="16"/>
        <v>1120</v>
      </c>
      <c r="AD107" s="44"/>
      <c r="AE107" s="36"/>
      <c r="AF107" s="36">
        <f t="shared" si="14"/>
        <v>12644.8</v>
      </c>
      <c r="AG107" s="36">
        <f t="shared" si="10"/>
        <v>10615</v>
      </c>
      <c r="AH107" s="37">
        <f t="shared" si="17"/>
        <v>5645</v>
      </c>
      <c r="AI107" s="45">
        <f t="shared" si="11"/>
        <v>500</v>
      </c>
      <c r="AJ107" s="8"/>
      <c r="AK107" s="8">
        <v>100</v>
      </c>
      <c r="AL107" s="8">
        <v>200</v>
      </c>
      <c r="AM107" s="8"/>
      <c r="AN107" s="8"/>
      <c r="AO107" s="8">
        <v>100</v>
      </c>
      <c r="AP107" s="8"/>
      <c r="AQ107" s="8"/>
      <c r="AR107" s="8"/>
      <c r="AS107" s="8"/>
      <c r="AT107" s="8"/>
      <c r="AU107" s="8">
        <v>100</v>
      </c>
      <c r="AV107" s="8"/>
      <c r="AW107" s="8"/>
      <c r="AX107" s="8"/>
      <c r="AY107" s="8"/>
      <c r="AZ107" s="8"/>
      <c r="BA107" s="8"/>
      <c r="BB107" s="46" t="s">
        <v>452</v>
      </c>
    </row>
    <row r="108" spans="1:54" ht="35.25" thickTop="1" thickBot="1" x14ac:dyDescent="0.3">
      <c r="A108" s="29" t="s">
        <v>123</v>
      </c>
      <c r="B108" s="30" t="s">
        <v>234</v>
      </c>
      <c r="C108" s="30" t="s">
        <v>222</v>
      </c>
      <c r="D108" s="29" t="s">
        <v>434</v>
      </c>
      <c r="E108" s="31" t="s">
        <v>191</v>
      </c>
      <c r="F108" s="32" t="s">
        <v>435</v>
      </c>
      <c r="G108" s="33" t="s">
        <v>591</v>
      </c>
      <c r="H108" s="34" t="s">
        <v>28</v>
      </c>
      <c r="I108" s="35" t="s">
        <v>226</v>
      </c>
      <c r="J108" s="36">
        <v>26.28</v>
      </c>
      <c r="K108" s="30" t="s">
        <v>29</v>
      </c>
      <c r="L108" s="36">
        <v>18.39</v>
      </c>
      <c r="M108" s="30" t="s">
        <v>29</v>
      </c>
      <c r="N108" s="36">
        <v>29.9</v>
      </c>
      <c r="O108" s="30" t="s">
        <v>29</v>
      </c>
      <c r="P108" s="36"/>
      <c r="Q108" s="30"/>
      <c r="R108" s="30"/>
      <c r="S108" s="30"/>
      <c r="T108" s="36">
        <f t="shared" si="12"/>
        <v>24.86</v>
      </c>
      <c r="U108" s="37"/>
      <c r="V108" s="47">
        <v>11.51</v>
      </c>
      <c r="W108" s="38" t="s">
        <v>517</v>
      </c>
      <c r="X108" s="40" t="s">
        <v>590</v>
      </c>
      <c r="Y108" s="41" t="s">
        <v>533</v>
      </c>
      <c r="Z108" s="9">
        <v>1700</v>
      </c>
      <c r="AA108" s="7">
        <v>150</v>
      </c>
      <c r="AB108" s="42">
        <f t="shared" si="13"/>
        <v>21293.5</v>
      </c>
      <c r="AC108" s="43">
        <f t="shared" si="16"/>
        <v>3570</v>
      </c>
      <c r="AD108" s="44"/>
      <c r="AE108" s="36"/>
      <c r="AF108" s="36">
        <f t="shared" si="14"/>
        <v>41090.699999999997</v>
      </c>
      <c r="AG108" s="36">
        <f t="shared" si="10"/>
        <v>42759.199999999997</v>
      </c>
      <c r="AH108" s="37">
        <f t="shared" si="17"/>
        <v>19797.2</v>
      </c>
      <c r="AI108" s="45">
        <f t="shared" si="11"/>
        <v>1720</v>
      </c>
      <c r="AJ108" s="8"/>
      <c r="AK108" s="8">
        <v>150</v>
      </c>
      <c r="AL108" s="8">
        <v>300</v>
      </c>
      <c r="AM108" s="8"/>
      <c r="AN108" s="8">
        <v>80</v>
      </c>
      <c r="AO108" s="8">
        <v>80</v>
      </c>
      <c r="AP108" s="8"/>
      <c r="AQ108" s="8">
        <v>300</v>
      </c>
      <c r="AR108" s="8"/>
      <c r="AS108" s="8">
        <v>500</v>
      </c>
      <c r="AT108" s="8">
        <v>200</v>
      </c>
      <c r="AU108" s="8">
        <v>50</v>
      </c>
      <c r="AV108" s="8"/>
      <c r="AW108" s="8"/>
      <c r="AX108" s="8">
        <v>60</v>
      </c>
      <c r="AY108" s="8"/>
      <c r="AZ108" s="8"/>
      <c r="BA108" s="8"/>
      <c r="BB108" s="46" t="s">
        <v>452</v>
      </c>
    </row>
    <row r="109" spans="1:54" ht="24" thickTop="1" thickBot="1" x14ac:dyDescent="0.3">
      <c r="A109" s="29" t="s">
        <v>123</v>
      </c>
      <c r="B109" s="30" t="s">
        <v>234</v>
      </c>
      <c r="C109" s="30" t="s">
        <v>222</v>
      </c>
      <c r="D109" s="29" t="s">
        <v>436</v>
      </c>
      <c r="E109" s="31" t="s">
        <v>192</v>
      </c>
      <c r="F109" s="32" t="s">
        <v>437</v>
      </c>
      <c r="G109" s="33" t="s">
        <v>437</v>
      </c>
      <c r="H109" s="34" t="s">
        <v>210</v>
      </c>
      <c r="I109" s="35" t="s">
        <v>226</v>
      </c>
      <c r="J109" s="36">
        <v>11.89</v>
      </c>
      <c r="K109" s="30" t="s">
        <v>70</v>
      </c>
      <c r="L109" s="36">
        <v>11.9</v>
      </c>
      <c r="M109" s="30" t="s">
        <v>70</v>
      </c>
      <c r="N109" s="36">
        <v>11.9</v>
      </c>
      <c r="O109" s="30" t="s">
        <v>70</v>
      </c>
      <c r="P109" s="36"/>
      <c r="Q109" s="30"/>
      <c r="R109" s="30"/>
      <c r="S109" s="30"/>
      <c r="T109" s="36">
        <f t="shared" si="12"/>
        <v>11.9</v>
      </c>
      <c r="U109" s="37"/>
      <c r="V109" s="47">
        <v>7.5</v>
      </c>
      <c r="W109" s="38" t="s">
        <v>516</v>
      </c>
      <c r="X109" s="40" t="s">
        <v>589</v>
      </c>
      <c r="Y109" s="41" t="s">
        <v>527</v>
      </c>
      <c r="Z109" s="9">
        <v>250</v>
      </c>
      <c r="AA109" s="7">
        <v>0</v>
      </c>
      <c r="AB109" s="42">
        <f t="shared" si="13"/>
        <v>1875</v>
      </c>
      <c r="AC109" s="43">
        <f t="shared" si="16"/>
        <v>500</v>
      </c>
      <c r="AD109" s="44"/>
      <c r="AE109" s="36"/>
      <c r="AF109" s="36">
        <f t="shared" si="14"/>
        <v>3750</v>
      </c>
      <c r="AG109" s="36">
        <f t="shared" si="10"/>
        <v>2975</v>
      </c>
      <c r="AH109" s="37">
        <f t="shared" si="17"/>
        <v>1875</v>
      </c>
      <c r="AI109" s="45">
        <f t="shared" si="11"/>
        <v>250</v>
      </c>
      <c r="AJ109" s="8"/>
      <c r="AK109" s="8"/>
      <c r="AL109" s="8">
        <v>20</v>
      </c>
      <c r="AM109" s="8"/>
      <c r="AN109" s="8"/>
      <c r="AO109" s="8"/>
      <c r="AP109" s="8"/>
      <c r="AQ109" s="8"/>
      <c r="AR109" s="8">
        <v>100</v>
      </c>
      <c r="AS109" s="8"/>
      <c r="AT109" s="8"/>
      <c r="AU109" s="8"/>
      <c r="AV109" s="8">
        <v>20</v>
      </c>
      <c r="AW109" s="8">
        <v>100</v>
      </c>
      <c r="AX109" s="8"/>
      <c r="AY109" s="8">
        <v>10</v>
      </c>
      <c r="AZ109" s="8"/>
      <c r="BA109" s="8"/>
      <c r="BB109" s="46" t="s">
        <v>452</v>
      </c>
    </row>
    <row r="110" spans="1:54" ht="24" thickTop="1" thickBot="1" x14ac:dyDescent="0.3">
      <c r="A110" s="29" t="s">
        <v>123</v>
      </c>
      <c r="B110" s="30" t="s">
        <v>234</v>
      </c>
      <c r="C110" s="30" t="s">
        <v>222</v>
      </c>
      <c r="D110" s="29" t="s">
        <v>438</v>
      </c>
      <c r="E110" s="31" t="s">
        <v>193</v>
      </c>
      <c r="F110" s="32" t="s">
        <v>439</v>
      </c>
      <c r="G110" s="33" t="s">
        <v>440</v>
      </c>
      <c r="H110" s="34" t="s">
        <v>28</v>
      </c>
      <c r="I110" s="35" t="s">
        <v>226</v>
      </c>
      <c r="J110" s="36">
        <v>116.5</v>
      </c>
      <c r="K110" s="30" t="s">
        <v>29</v>
      </c>
      <c r="L110" s="36">
        <v>94.2</v>
      </c>
      <c r="M110" s="30" t="s">
        <v>29</v>
      </c>
      <c r="N110" s="36">
        <v>85</v>
      </c>
      <c r="O110" s="30" t="s">
        <v>29</v>
      </c>
      <c r="P110" s="36"/>
      <c r="Q110" s="30"/>
      <c r="R110" s="30"/>
      <c r="S110" s="30"/>
      <c r="T110" s="36">
        <f t="shared" si="12"/>
        <v>98.57</v>
      </c>
      <c r="U110" s="37"/>
      <c r="V110" s="47">
        <v>56.49</v>
      </c>
      <c r="W110" s="38" t="s">
        <v>518</v>
      </c>
      <c r="X110" s="40" t="s">
        <v>592</v>
      </c>
      <c r="Y110" s="41" t="s">
        <v>531</v>
      </c>
      <c r="Z110" s="9">
        <v>250</v>
      </c>
      <c r="AA110" s="7">
        <v>0</v>
      </c>
      <c r="AB110" s="42">
        <f t="shared" si="13"/>
        <v>14122.5</v>
      </c>
      <c r="AC110" s="43">
        <f t="shared" si="16"/>
        <v>505</v>
      </c>
      <c r="AD110" s="44"/>
      <c r="AE110" s="36"/>
      <c r="AF110" s="36">
        <f t="shared" si="14"/>
        <v>28527.45</v>
      </c>
      <c r="AG110" s="36">
        <f t="shared" si="10"/>
        <v>25135.35</v>
      </c>
      <c r="AH110" s="37">
        <f t="shared" si="17"/>
        <v>14404.95</v>
      </c>
      <c r="AI110" s="45">
        <f t="shared" si="11"/>
        <v>255</v>
      </c>
      <c r="AJ110" s="8"/>
      <c r="AK110" s="8">
        <v>10</v>
      </c>
      <c r="AL110" s="8">
        <v>100</v>
      </c>
      <c r="AM110" s="8"/>
      <c r="AN110" s="8"/>
      <c r="AO110" s="8">
        <v>15</v>
      </c>
      <c r="AP110" s="8"/>
      <c r="AQ110" s="8">
        <v>15</v>
      </c>
      <c r="AR110" s="8">
        <v>10</v>
      </c>
      <c r="AS110" s="8"/>
      <c r="AT110" s="8">
        <v>5</v>
      </c>
      <c r="AU110" s="8"/>
      <c r="AV110" s="8">
        <v>50</v>
      </c>
      <c r="AW110" s="8"/>
      <c r="AX110" s="8"/>
      <c r="AY110" s="8">
        <v>50</v>
      </c>
      <c r="AZ110" s="8"/>
      <c r="BA110" s="8"/>
      <c r="BB110" s="46" t="s">
        <v>452</v>
      </c>
    </row>
    <row r="111" spans="1:54" ht="35.25" thickTop="1" thickBot="1" x14ac:dyDescent="0.3">
      <c r="A111" s="29" t="s">
        <v>123</v>
      </c>
      <c r="B111" s="30" t="s">
        <v>234</v>
      </c>
      <c r="C111" s="30" t="s">
        <v>222</v>
      </c>
      <c r="D111" s="29" t="s">
        <v>441</v>
      </c>
      <c r="E111" s="31" t="s">
        <v>194</v>
      </c>
      <c r="F111" s="32" t="s">
        <v>442</v>
      </c>
      <c r="G111" s="33" t="s">
        <v>443</v>
      </c>
      <c r="H111" s="34" t="s">
        <v>28</v>
      </c>
      <c r="I111" s="35" t="s">
        <v>226</v>
      </c>
      <c r="J111" s="36">
        <v>19.5</v>
      </c>
      <c r="K111" s="30" t="s">
        <v>29</v>
      </c>
      <c r="L111" s="36">
        <v>15.9</v>
      </c>
      <c r="M111" s="30" t="s">
        <v>29</v>
      </c>
      <c r="N111" s="36">
        <v>21.17</v>
      </c>
      <c r="O111" s="30" t="s">
        <v>29</v>
      </c>
      <c r="P111" s="36"/>
      <c r="Q111" s="30"/>
      <c r="R111" s="30"/>
      <c r="S111" s="30"/>
      <c r="T111" s="36">
        <f t="shared" si="12"/>
        <v>18.86</v>
      </c>
      <c r="U111" s="37"/>
      <c r="V111" s="47">
        <v>12.95</v>
      </c>
      <c r="W111" s="38" t="s">
        <v>519</v>
      </c>
      <c r="X111" s="40" t="s">
        <v>593</v>
      </c>
      <c r="Y111" s="41" t="s">
        <v>528</v>
      </c>
      <c r="Z111" s="9">
        <v>70</v>
      </c>
      <c r="AA111" s="7">
        <v>0</v>
      </c>
      <c r="AB111" s="42">
        <f t="shared" si="13"/>
        <v>906.5</v>
      </c>
      <c r="AC111" s="43">
        <f t="shared" si="16"/>
        <v>149</v>
      </c>
      <c r="AD111" s="44"/>
      <c r="AE111" s="36"/>
      <c r="AF111" s="36">
        <f t="shared" si="14"/>
        <v>1929.55</v>
      </c>
      <c r="AG111" s="36">
        <f t="shared" si="10"/>
        <v>1489.94</v>
      </c>
      <c r="AH111" s="37">
        <f t="shared" si="17"/>
        <v>1023.05</v>
      </c>
      <c r="AI111" s="45">
        <f t="shared" si="11"/>
        <v>79</v>
      </c>
      <c r="AJ111" s="8"/>
      <c r="AK111" s="8">
        <v>20</v>
      </c>
      <c r="AL111" s="8">
        <v>30</v>
      </c>
      <c r="AM111" s="8"/>
      <c r="AN111" s="8"/>
      <c r="AO111" s="8">
        <v>20</v>
      </c>
      <c r="AP111" s="8"/>
      <c r="AQ111" s="8"/>
      <c r="AR111" s="8"/>
      <c r="AS111" s="8"/>
      <c r="AT111" s="8"/>
      <c r="AU111" s="8">
        <v>5</v>
      </c>
      <c r="AV111" s="8"/>
      <c r="AW111" s="8">
        <v>4</v>
      </c>
      <c r="AX111" s="8"/>
      <c r="AY111" s="8"/>
      <c r="AZ111" s="8"/>
      <c r="BA111" s="8"/>
      <c r="BB111" s="46" t="s">
        <v>452</v>
      </c>
    </row>
    <row r="112" spans="1:54" ht="24" thickTop="1" thickBot="1" x14ac:dyDescent="0.3">
      <c r="A112" s="29" t="s">
        <v>123</v>
      </c>
      <c r="B112" s="30" t="s">
        <v>234</v>
      </c>
      <c r="C112" s="30" t="s">
        <v>222</v>
      </c>
      <c r="D112" s="29" t="s">
        <v>57</v>
      </c>
      <c r="E112" s="31" t="s">
        <v>195</v>
      </c>
      <c r="F112" s="32" t="s">
        <v>59</v>
      </c>
      <c r="G112" s="33" t="s">
        <v>60</v>
      </c>
      <c r="H112" s="34" t="s">
        <v>28</v>
      </c>
      <c r="I112" s="35" t="s">
        <v>226</v>
      </c>
      <c r="J112" s="36">
        <v>3.29</v>
      </c>
      <c r="K112" s="30" t="s">
        <v>29</v>
      </c>
      <c r="L112" s="36">
        <v>3.34</v>
      </c>
      <c r="M112" s="30" t="s">
        <v>29</v>
      </c>
      <c r="N112" s="36">
        <v>3.1</v>
      </c>
      <c r="O112" s="30" t="s">
        <v>29</v>
      </c>
      <c r="P112" s="36"/>
      <c r="Q112" s="30"/>
      <c r="R112" s="30"/>
      <c r="S112" s="30"/>
      <c r="T112" s="36">
        <f t="shared" si="12"/>
        <v>3.24</v>
      </c>
      <c r="U112" s="37"/>
      <c r="V112" s="47">
        <v>3.24</v>
      </c>
      <c r="W112" s="38" t="s">
        <v>485</v>
      </c>
      <c r="X112" s="40" t="s">
        <v>549</v>
      </c>
      <c r="Y112" s="41" t="s">
        <v>539</v>
      </c>
      <c r="Z112" s="14">
        <v>20</v>
      </c>
      <c r="AA112" s="7">
        <v>0</v>
      </c>
      <c r="AB112" s="42">
        <f t="shared" si="13"/>
        <v>64.800000000000011</v>
      </c>
      <c r="AC112" s="43">
        <f t="shared" si="16"/>
        <v>45</v>
      </c>
      <c r="AD112" s="44"/>
      <c r="AE112" s="36"/>
      <c r="AF112" s="36">
        <f t="shared" si="14"/>
        <v>145.80000000000001</v>
      </c>
      <c r="AG112" s="36">
        <f t="shared" si="10"/>
        <v>81</v>
      </c>
      <c r="AH112" s="37">
        <f t="shared" si="17"/>
        <v>81</v>
      </c>
      <c r="AI112" s="45">
        <f t="shared" si="11"/>
        <v>25</v>
      </c>
      <c r="AJ112" s="15"/>
      <c r="AK112" s="15"/>
      <c r="AL112" s="15">
        <v>20</v>
      </c>
      <c r="AM112" s="15"/>
      <c r="AN112" s="15"/>
      <c r="AO112" s="15">
        <v>5</v>
      </c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46" t="s">
        <v>452</v>
      </c>
    </row>
    <row r="113" spans="1:54" ht="24" thickTop="1" thickBot="1" x14ac:dyDescent="0.3">
      <c r="A113" s="29" t="s">
        <v>123</v>
      </c>
      <c r="B113" s="30" t="s">
        <v>234</v>
      </c>
      <c r="C113" s="30" t="s">
        <v>222</v>
      </c>
      <c r="D113" s="29" t="s">
        <v>444</v>
      </c>
      <c r="E113" s="31" t="s">
        <v>196</v>
      </c>
      <c r="F113" s="32" t="s">
        <v>445</v>
      </c>
      <c r="G113" s="33" t="s">
        <v>446</v>
      </c>
      <c r="H113" s="34" t="s">
        <v>210</v>
      </c>
      <c r="I113" s="35" t="s">
        <v>226</v>
      </c>
      <c r="J113" s="36">
        <v>7.93</v>
      </c>
      <c r="K113" s="30" t="s">
        <v>69</v>
      </c>
      <c r="L113" s="36">
        <v>7.45</v>
      </c>
      <c r="M113" s="30" t="s">
        <v>69</v>
      </c>
      <c r="N113" s="36">
        <v>7.45</v>
      </c>
      <c r="O113" s="30" t="s">
        <v>69</v>
      </c>
      <c r="P113" s="36"/>
      <c r="Q113" s="30"/>
      <c r="R113" s="30"/>
      <c r="S113" s="30"/>
      <c r="T113" s="36">
        <f t="shared" si="12"/>
        <v>7.61</v>
      </c>
      <c r="U113" s="37"/>
      <c r="V113" s="47">
        <v>2.42</v>
      </c>
      <c r="W113" s="38" t="s">
        <v>481</v>
      </c>
      <c r="X113" s="40" t="s">
        <v>553</v>
      </c>
      <c r="Y113" s="41" t="s">
        <v>526</v>
      </c>
      <c r="Z113" s="16">
        <v>200</v>
      </c>
      <c r="AA113" s="7">
        <v>80</v>
      </c>
      <c r="AB113" s="42">
        <f t="shared" si="13"/>
        <v>677.6</v>
      </c>
      <c r="AC113" s="43">
        <f t="shared" si="16"/>
        <v>480</v>
      </c>
      <c r="AD113" s="44"/>
      <c r="AE113" s="36"/>
      <c r="AF113" s="36">
        <f t="shared" si="14"/>
        <v>1161.5999999999999</v>
      </c>
      <c r="AG113" s="36">
        <f t="shared" si="10"/>
        <v>1522</v>
      </c>
      <c r="AH113" s="37">
        <f t="shared" si="17"/>
        <v>484</v>
      </c>
      <c r="AI113" s="45">
        <f t="shared" si="11"/>
        <v>200</v>
      </c>
      <c r="AJ113" s="8"/>
      <c r="AK113" s="8">
        <v>50</v>
      </c>
      <c r="AL113" s="8">
        <v>40</v>
      </c>
      <c r="AM113" s="8"/>
      <c r="AN113" s="8"/>
      <c r="AO113" s="8">
        <v>20</v>
      </c>
      <c r="AP113" s="8"/>
      <c r="AQ113" s="8"/>
      <c r="AR113" s="8"/>
      <c r="AS113" s="8">
        <v>50</v>
      </c>
      <c r="AT113" s="8"/>
      <c r="AU113" s="8"/>
      <c r="AV113" s="8">
        <v>20</v>
      </c>
      <c r="AW113" s="8">
        <v>20</v>
      </c>
      <c r="AX113" s="8"/>
      <c r="AY113" s="8"/>
      <c r="AZ113" s="8"/>
      <c r="BA113" s="8"/>
      <c r="BB113" s="46" t="s">
        <v>452</v>
      </c>
    </row>
    <row r="114" spans="1:54" ht="24.75" thickTop="1" thickBot="1" x14ac:dyDescent="0.4">
      <c r="A114" s="103" t="s">
        <v>197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71">
        <f>SUM(U6:U113)</f>
        <v>22210.030000000002</v>
      </c>
      <c r="V114" s="72"/>
      <c r="W114" s="72"/>
      <c r="X114" s="73"/>
      <c r="Y114" s="72"/>
      <c r="Z114" s="72"/>
      <c r="AA114" s="72"/>
      <c r="AB114" s="74">
        <f>SUM(AB6:AB113)</f>
        <v>227327.57999999996</v>
      </c>
      <c r="AC114" s="74"/>
      <c r="AD114" s="75"/>
      <c r="AE114" s="75"/>
      <c r="AF114" s="76">
        <f>SUM(AF6:AF113)</f>
        <v>445365.47</v>
      </c>
      <c r="AG114" s="77">
        <f>SUM(AG6:AG113)</f>
        <v>407730.85999999993</v>
      </c>
      <c r="AH114" s="77">
        <f>SUM(AH6:AH113)</f>
        <v>218037.89</v>
      </c>
      <c r="AI114" s="78">
        <f>SUM(AI6:AI113)</f>
        <v>19198</v>
      </c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79"/>
    </row>
    <row r="115" spans="1:54" ht="15.75" thickTop="1" x14ac:dyDescent="0.25">
      <c r="A115" s="105"/>
      <c r="B115" s="106"/>
      <c r="C115" s="106"/>
      <c r="D115" s="106"/>
      <c r="E115" s="106"/>
      <c r="I115" s="80"/>
      <c r="J115" s="81"/>
      <c r="L115" s="81"/>
      <c r="N115" s="81"/>
      <c r="P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2"/>
    </row>
    <row r="119" spans="1:54" x14ac:dyDescent="0.25">
      <c r="A119" s="83"/>
      <c r="B119" s="83"/>
      <c r="C119" s="84" t="s">
        <v>447</v>
      </c>
    </row>
    <row r="120" spans="1:54" ht="26.25" x14ac:dyDescent="0.25">
      <c r="A120" s="100" t="s">
        <v>467</v>
      </c>
      <c r="B120" s="100"/>
      <c r="C120" s="85">
        <v>13</v>
      </c>
      <c r="AF120" s="86" t="s">
        <v>522</v>
      </c>
      <c r="AG120" s="87">
        <f>AB114+AH114</f>
        <v>445365.47</v>
      </c>
    </row>
    <row r="121" spans="1:54" x14ac:dyDescent="0.25">
      <c r="A121" s="88" t="s">
        <v>468</v>
      </c>
      <c r="B121" s="89" t="s">
        <v>469</v>
      </c>
      <c r="C121" s="84" t="s">
        <v>470</v>
      </c>
    </row>
    <row r="122" spans="1:54" ht="39" x14ac:dyDescent="0.25">
      <c r="A122" s="90" t="s">
        <v>466</v>
      </c>
      <c r="B122" s="91">
        <v>12</v>
      </c>
      <c r="C122" s="17">
        <f>B122/C120</f>
        <v>0.92307692307692313</v>
      </c>
    </row>
    <row r="123" spans="1:54" ht="39" x14ac:dyDescent="0.25">
      <c r="A123" s="92" t="s">
        <v>480</v>
      </c>
      <c r="B123" s="93">
        <v>1</v>
      </c>
      <c r="C123" s="94">
        <f>B123/C120</f>
        <v>7.6923076923076927E-2</v>
      </c>
      <c r="AA123" s="83"/>
      <c r="AB123" s="83"/>
    </row>
    <row r="124" spans="1:54" x14ac:dyDescent="0.25">
      <c r="AA124" s="95"/>
      <c r="AB124" s="96"/>
      <c r="AC124" s="96"/>
    </row>
    <row r="125" spans="1:54" x14ac:dyDescent="0.25">
      <c r="AA125" s="83"/>
      <c r="AB125" s="83"/>
    </row>
    <row r="129" spans="30:30" x14ac:dyDescent="0.25">
      <c r="AD129" s="81"/>
    </row>
  </sheetData>
  <mergeCells count="6">
    <mergeCell ref="A120:B120"/>
    <mergeCell ref="Z3:AA3"/>
    <mergeCell ref="Z4:AA4"/>
    <mergeCell ref="A114:T114"/>
    <mergeCell ref="AJ114:BA114"/>
    <mergeCell ref="A115:E1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Ademir</dc:creator>
  <cp:lastModifiedBy>Bruno Ruthes de Lima</cp:lastModifiedBy>
  <dcterms:created xsi:type="dcterms:W3CDTF">2014-11-11T18:37:59Z</dcterms:created>
  <dcterms:modified xsi:type="dcterms:W3CDTF">2015-04-13T20:44:21Z</dcterms:modified>
</cp:coreProperties>
</file>