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workbookProtection workbookPassword="D886" lockStructure="1"/>
  <bookViews>
    <workbookView xWindow="14505" yWindow="-15" windowWidth="14310" windowHeight="12765" tabRatio="599"/>
  </bookViews>
  <sheets>
    <sheet name="REQUISIÇÃO DE SERVIÇOS " sheetId="1" r:id="rId1"/>
    <sheet name="Tabelas" sheetId="2" r:id="rId2"/>
    <sheet name="1 Jornal" sheetId="3" r:id="rId3"/>
    <sheet name="2 folder 1 dobra Assis" sheetId="4" r:id="rId4"/>
    <sheet name="3 Cartaz A2" sheetId="5" r:id="rId5"/>
    <sheet name="4 Cartaz A3" sheetId="6" r:id="rId6"/>
    <sheet name="5 Flyer A5" sheetId="7" r:id="rId7"/>
    <sheet name="6 Folder IFPR" sheetId="8" r:id="rId8"/>
    <sheet name="7 Revista Institucional" sheetId="9" r:id="rId9"/>
    <sheet name="8 Agenda Caderno" sheetId="10" r:id="rId10"/>
    <sheet name="9 Pasta com bolsa" sheetId="11" r:id="rId11"/>
    <sheet name="10 Envelope Pequeno" sheetId="12" r:id="rId12"/>
    <sheet name="11 Envelope Médio" sheetId="13" r:id="rId13"/>
    <sheet name="12 Envelope Grande" sheetId="14" r:id="rId14"/>
    <sheet name="13 Calendário de Mesa" sheetId="16" r:id="rId15"/>
    <sheet name="14 Flyer A6" sheetId="17" r:id="rId16"/>
    <sheet name="15 Folder 2 dobras" sheetId="18" r:id="rId17"/>
    <sheet name="16 Pasta s  bolsa" sheetId="19" r:id="rId18"/>
    <sheet name="17 Guia de Cursos" sheetId="20" r:id="rId19"/>
    <sheet name="18 Certificado" sheetId="21" r:id="rId20"/>
    <sheet name="19 Cartão de Visitas" sheetId="22" r:id="rId21"/>
    <sheet name="20 Adesivo de Papel" sheetId="23" r:id="rId22"/>
    <sheet name="21 Folha A4 timbrada" sheetId="24" r:id="rId23"/>
    <sheet name="22 Marcador de Páginas" sheetId="27" r:id="rId24"/>
    <sheet name="23 Ventarola" sheetId="28" r:id="rId25"/>
    <sheet name="24 Credencial" sheetId="29" r:id="rId26"/>
    <sheet name="25 Certificado" sheetId="30" r:id="rId27"/>
    <sheet name="26 Certificado" sheetId="32" r:id="rId28"/>
    <sheet name="27 Manual do Estudante" sheetId="37" r:id="rId29"/>
    <sheet name="28 Jornal" sheetId="41" r:id="rId30"/>
    <sheet name="29 Apostila" sheetId="46" r:id="rId31"/>
  </sheets>
  <definedNames>
    <definedName name="BOOLEAN">Tabelas!$F$22:$F$23</definedName>
    <definedName name="CECOM2015IFPR">#REF!</definedName>
    <definedName name="CECOMIFPR2015">#REF!</definedName>
    <definedName name="ENVELOPEESPECIALMATRIZ">Tabelas!$B$34:$D$37</definedName>
    <definedName name="ENVELOPEESPECIALTIPO">Tabelas!$B$34:$B$37</definedName>
    <definedName name="envelopematriztipoespecial">Tabelas!$B$34:$D$37</definedName>
    <definedName name="ENVELOPEPADRAOMATRIZ">Tabelas!$B$44:$D$54</definedName>
    <definedName name="ENVELOPEPADRAOTIPO">Tabelas!$B$44:$B$54</definedName>
    <definedName name="envelopetipoespecial">Tabelas!$B$34:$B$37</definedName>
    <definedName name="impressao">Tabelas!$F$13:$F$18</definedName>
    <definedName name="IMPRESSAOTIPO">Tabelas!$F$13:$F$18</definedName>
    <definedName name="matrizpapel">Tabelas!$B$4:$D$29</definedName>
    <definedName name="PAPELMATRIZ">Tabelas!$B$4:$D$29</definedName>
    <definedName name="PAPELTIPO">Tabelas!$B$4:$B$29</definedName>
    <definedName name="tipoimpressao">Tabelas!$F$13:$F$18</definedName>
    <definedName name="tipopapeis">Tabelas!$B$4:$B$29</definedName>
  </definedNames>
  <calcPr calcId="145621"/>
</workbook>
</file>

<file path=xl/calcChain.xml><?xml version="1.0" encoding="utf-8"?>
<calcChain xmlns="http://schemas.openxmlformats.org/spreadsheetml/2006/main">
  <c r="B47" i="46" l="1"/>
  <c r="B25" i="41"/>
  <c r="B48" i="37"/>
  <c r="B25" i="32"/>
  <c r="B25" i="30"/>
  <c r="B25" i="29"/>
  <c r="B29" i="28"/>
  <c r="B25" i="27"/>
  <c r="B48" i="10" l="1"/>
  <c r="B25" i="3"/>
  <c r="J19" i="1" l="1"/>
  <c r="F124" i="1" l="1"/>
  <c r="F147" i="1" l="1"/>
  <c r="AF147" i="1"/>
  <c r="E147" i="1"/>
  <c r="AB151" i="1"/>
  <c r="D76" i="1"/>
  <c r="D92" i="1"/>
  <c r="AG71" i="1"/>
  <c r="AG87" i="1" s="1"/>
  <c r="BE44" i="46"/>
  <c r="BE40" i="46"/>
  <c r="BE33" i="46"/>
  <c r="BE32" i="46"/>
  <c r="BE38" i="46" s="1"/>
  <c r="BE26" i="46"/>
  <c r="BE25" i="46"/>
  <c r="BE31" i="46" s="1"/>
  <c r="BE19" i="46"/>
  <c r="BE12" i="46"/>
  <c r="BE11" i="46"/>
  <c r="BE21" i="46" s="1"/>
  <c r="BF9" i="46"/>
  <c r="BE19" i="41"/>
  <c r="BE18" i="41"/>
  <c r="BE24" i="41" s="1"/>
  <c r="BE15" i="41"/>
  <c r="BF10" i="41"/>
  <c r="BE45" i="37"/>
  <c r="BE41" i="37"/>
  <c r="BE34" i="37"/>
  <c r="BE33" i="37"/>
  <c r="BE39" i="37" s="1"/>
  <c r="BE27" i="37"/>
  <c r="BE26" i="37"/>
  <c r="BE32" i="37" s="1"/>
  <c r="BE20" i="37"/>
  <c r="BE13" i="37"/>
  <c r="BE12" i="37"/>
  <c r="BE22" i="37" s="1"/>
  <c r="BF10" i="37"/>
  <c r="BE19" i="32"/>
  <c r="BE18" i="32"/>
  <c r="BE24" i="32" s="1"/>
  <c r="BE15" i="32"/>
  <c r="BF10" i="32"/>
  <c r="BE19" i="30"/>
  <c r="BE18" i="30"/>
  <c r="BE24" i="30" s="1"/>
  <c r="BE15" i="30"/>
  <c r="BF10" i="30"/>
  <c r="BE19" i="29"/>
  <c r="BE18" i="29"/>
  <c r="BE24" i="29" s="1"/>
  <c r="BE15" i="29"/>
  <c r="BF10" i="29"/>
  <c r="BE26" i="28"/>
  <c r="BE19" i="28"/>
  <c r="BE18" i="28"/>
  <c r="BE24" i="28" s="1"/>
  <c r="BE15" i="28"/>
  <c r="BF10" i="28"/>
  <c r="BE19" i="27"/>
  <c r="BE18" i="27"/>
  <c r="BE24" i="27" s="1"/>
  <c r="BE15" i="27"/>
  <c r="BF10" i="27"/>
  <c r="BE19" i="24"/>
  <c r="BE18" i="24"/>
  <c r="BE24" i="24" s="1"/>
  <c r="BE15" i="24"/>
  <c r="BF10" i="24"/>
  <c r="BE19" i="23"/>
  <c r="BE18" i="23"/>
  <c r="BE24" i="23" s="1"/>
  <c r="BE15" i="23"/>
  <c r="BF10" i="23"/>
  <c r="BE19" i="22"/>
  <c r="BE18" i="22"/>
  <c r="BE24" i="22" s="1"/>
  <c r="BE15" i="22"/>
  <c r="BF10" i="22"/>
  <c r="BE19" i="21"/>
  <c r="BE18" i="21"/>
  <c r="BE24" i="21" s="1"/>
  <c r="BE15" i="21"/>
  <c r="BF10" i="21"/>
  <c r="BE40" i="20"/>
  <c r="BE33" i="20"/>
  <c r="BE32" i="20"/>
  <c r="BE38" i="20" s="1"/>
  <c r="BE26" i="20"/>
  <c r="BE25" i="20"/>
  <c r="BE31" i="20" s="1"/>
  <c r="BE19" i="20"/>
  <c r="BE12" i="20"/>
  <c r="BE11" i="20"/>
  <c r="BE21" i="20" s="1"/>
  <c r="BF9" i="20"/>
  <c r="BE19" i="19"/>
  <c r="BE18" i="19"/>
  <c r="BE24" i="19" s="1"/>
  <c r="BE15" i="19"/>
  <c r="BF10" i="19"/>
  <c r="BE19" i="18"/>
  <c r="BE18" i="18"/>
  <c r="BE24" i="18" s="1"/>
  <c r="BE15" i="18"/>
  <c r="BF10" i="18"/>
  <c r="BE19" i="17"/>
  <c r="BE18" i="17"/>
  <c r="BE24" i="17" s="1"/>
  <c r="BE15" i="17"/>
  <c r="BF10" i="17"/>
  <c r="BE40" i="16"/>
  <c r="BE33" i="16"/>
  <c r="BE32" i="16"/>
  <c r="BE38" i="16" s="1"/>
  <c r="BE26" i="16"/>
  <c r="BE25" i="16"/>
  <c r="BE31" i="16" s="1"/>
  <c r="BE19" i="16"/>
  <c r="BE12" i="16"/>
  <c r="BE11" i="16"/>
  <c r="BF9" i="16"/>
  <c r="BE18" i="14"/>
  <c r="BE17" i="14"/>
  <c r="BE14" i="14"/>
  <c r="BF9" i="14"/>
  <c r="BE18" i="13"/>
  <c r="BE17" i="13"/>
  <c r="BE14" i="13"/>
  <c r="BF9" i="13"/>
  <c r="BE18" i="12"/>
  <c r="BE17" i="12"/>
  <c r="BE14" i="12"/>
  <c r="BF9" i="12"/>
  <c r="BE26" i="11"/>
  <c r="BE19" i="11"/>
  <c r="BE18" i="11"/>
  <c r="BE24" i="11" s="1"/>
  <c r="BE15" i="11"/>
  <c r="BF10" i="11"/>
  <c r="BE45" i="10"/>
  <c r="BE41" i="10"/>
  <c r="BE34" i="10"/>
  <c r="BE33" i="10"/>
  <c r="BE39" i="10" s="1"/>
  <c r="BE27" i="10"/>
  <c r="BE26" i="10"/>
  <c r="BE32" i="10" s="1"/>
  <c r="BE22" i="10"/>
  <c r="BE20" i="10"/>
  <c r="BF10" i="10"/>
  <c r="BE43" i="9"/>
  <c r="BE39" i="9"/>
  <c r="BE32" i="9"/>
  <c r="BE31" i="9"/>
  <c r="BE37" i="9" s="1"/>
  <c r="BE25" i="9"/>
  <c r="BE24" i="9"/>
  <c r="BE30" i="9" s="1"/>
  <c r="BE19" i="9"/>
  <c r="BE12" i="9"/>
  <c r="BE11" i="9"/>
  <c r="BF9" i="9"/>
  <c r="BE26" i="8"/>
  <c r="BE19" i="8"/>
  <c r="BE18" i="8"/>
  <c r="BE24" i="8" s="1"/>
  <c r="BE15" i="8"/>
  <c r="BF10" i="8"/>
  <c r="BE19" i="7"/>
  <c r="BE18" i="7"/>
  <c r="BE24" i="7" s="1"/>
  <c r="BE15" i="7"/>
  <c r="BF10" i="7"/>
  <c r="BE19" i="6"/>
  <c r="BE18" i="6"/>
  <c r="BE24" i="6" s="1"/>
  <c r="BE15" i="6"/>
  <c r="BF10" i="6"/>
  <c r="BE19" i="5"/>
  <c r="BE18" i="5"/>
  <c r="BE24" i="5" s="1"/>
  <c r="BE15" i="5"/>
  <c r="BF10" i="5"/>
  <c r="BE19" i="4"/>
  <c r="BE18" i="4"/>
  <c r="BE24" i="4" s="1"/>
  <c r="BE15" i="4"/>
  <c r="BF10" i="4"/>
  <c r="BE19" i="3"/>
  <c r="BE18" i="3"/>
  <c r="BE24" i="3" s="1"/>
  <c r="BE15" i="3"/>
  <c r="BF10" i="3"/>
  <c r="D138" i="1"/>
  <c r="BE21" i="9" l="1"/>
  <c r="BE21" i="16"/>
  <c r="BE27" i="46"/>
  <c r="BE28" i="46"/>
  <c r="BE29" i="46"/>
  <c r="BE30" i="46"/>
  <c r="BE34" i="46"/>
  <c r="BE35" i="46"/>
  <c r="BE36" i="46"/>
  <c r="BE37" i="46"/>
  <c r="BE20" i="41"/>
  <c r="BE21" i="41"/>
  <c r="BE22" i="41"/>
  <c r="BE23" i="41"/>
  <c r="BE28" i="37"/>
  <c r="BE29" i="37"/>
  <c r="BE30" i="37"/>
  <c r="BE31" i="37"/>
  <c r="BE35" i="37"/>
  <c r="BE36" i="37"/>
  <c r="BE37" i="37"/>
  <c r="BE38" i="37"/>
  <c r="BE20" i="32"/>
  <c r="BE21" i="32"/>
  <c r="BE22" i="32"/>
  <c r="BE23" i="32"/>
  <c r="BE20" i="30"/>
  <c r="BE21" i="30"/>
  <c r="BE22" i="30"/>
  <c r="BE23" i="30"/>
  <c r="BE20" i="29"/>
  <c r="BE21" i="29"/>
  <c r="BE22" i="29"/>
  <c r="BE23" i="29"/>
  <c r="BE20" i="28"/>
  <c r="BE21" i="28"/>
  <c r="BE22" i="28"/>
  <c r="BE23" i="28"/>
  <c r="BE20" i="27"/>
  <c r="BE21" i="27"/>
  <c r="BE22" i="27"/>
  <c r="BE23" i="27"/>
  <c r="BE20" i="24"/>
  <c r="BE21" i="24"/>
  <c r="BE22" i="24"/>
  <c r="BE23" i="24"/>
  <c r="BE20" i="23"/>
  <c r="BE21" i="23"/>
  <c r="BE22" i="23"/>
  <c r="BE23" i="23"/>
  <c r="BE20" i="22"/>
  <c r="BE21" i="22"/>
  <c r="BE22" i="22"/>
  <c r="BE23" i="22"/>
  <c r="BE20" i="21"/>
  <c r="BE21" i="21"/>
  <c r="BE22" i="21"/>
  <c r="BE23" i="21"/>
  <c r="BE27" i="20"/>
  <c r="BE28" i="20"/>
  <c r="BE29" i="20"/>
  <c r="BE30" i="20"/>
  <c r="BE34" i="20"/>
  <c r="BE35" i="20"/>
  <c r="BE36" i="20"/>
  <c r="BE37" i="20"/>
  <c r="BE20" i="19"/>
  <c r="BE21" i="19"/>
  <c r="BE22" i="19"/>
  <c r="BE23" i="19"/>
  <c r="BE20" i="18"/>
  <c r="BE22" i="18"/>
  <c r="BE23" i="18"/>
  <c r="BE20" i="17"/>
  <c r="BE22" i="17"/>
  <c r="BE23" i="17"/>
  <c r="BE27" i="16"/>
  <c r="BE28" i="16"/>
  <c r="BE29" i="16"/>
  <c r="BE30" i="16"/>
  <c r="BE34" i="16"/>
  <c r="BE36" i="16"/>
  <c r="BE37" i="16"/>
  <c r="BE20" i="11"/>
  <c r="BE21" i="11" s="1"/>
  <c r="BE22" i="11"/>
  <c r="BE23" i="11"/>
  <c r="BE28" i="10"/>
  <c r="BE29" i="10" s="1"/>
  <c r="BE30" i="10"/>
  <c r="BE31" i="10"/>
  <c r="BE35" i="10"/>
  <c r="BE36" i="10"/>
  <c r="BE38" i="10"/>
  <c r="BE26" i="9"/>
  <c r="BE27" i="9" s="1"/>
  <c r="BE28" i="9"/>
  <c r="BE29" i="9"/>
  <c r="BE33" i="9"/>
  <c r="BE34" i="9"/>
  <c r="BE35" i="9" s="1"/>
  <c r="BE36" i="9"/>
  <c r="BE20" i="8"/>
  <c r="BE22" i="8"/>
  <c r="BE23" i="8"/>
  <c r="BE20" i="7"/>
  <c r="BE21" i="7" s="1"/>
  <c r="BE22" i="7"/>
  <c r="BE23" i="7"/>
  <c r="BE20" i="6"/>
  <c r="BE21" i="6" s="1"/>
  <c r="BE22" i="6"/>
  <c r="BE23" i="6"/>
  <c r="BE20" i="5"/>
  <c r="BE21" i="5"/>
  <c r="BE22" i="5"/>
  <c r="BE23" i="5"/>
  <c r="BE20" i="4"/>
  <c r="BE21" i="4" s="1"/>
  <c r="BE22" i="4"/>
  <c r="BE23" i="4"/>
  <c r="BE20" i="3"/>
  <c r="BE21" i="3"/>
  <c r="BE22" i="3"/>
  <c r="BE23" i="3"/>
  <c r="BE16" i="46" l="1"/>
  <c r="BE17" i="46" s="1"/>
  <c r="BE17" i="37"/>
  <c r="BE18" i="37" s="1"/>
  <c r="BE12" i="30"/>
  <c r="BE13" i="30" s="1"/>
  <c r="BE16" i="30" s="1"/>
  <c r="BF24" i="30" s="1"/>
  <c r="BE12" i="27"/>
  <c r="BE13" i="27" s="1"/>
  <c r="BE16" i="27" s="1"/>
  <c r="BF22" i="27" s="1"/>
  <c r="BE12" i="23"/>
  <c r="BE13" i="23" s="1"/>
  <c r="BE16" i="23" s="1"/>
  <c r="BF20" i="23" s="1"/>
  <c r="BE12" i="21"/>
  <c r="BE13" i="21" s="1"/>
  <c r="BE16" i="21" s="1"/>
  <c r="BF21" i="21" s="1"/>
  <c r="BE12" i="19"/>
  <c r="BE13" i="19" s="1"/>
  <c r="BE16" i="19" s="1"/>
  <c r="BF24" i="19" s="1"/>
  <c r="BE12" i="17"/>
  <c r="BE13" i="17" s="1"/>
  <c r="BE16" i="17" s="1"/>
  <c r="BF24" i="17" s="1"/>
  <c r="BE11" i="14"/>
  <c r="BE12" i="14" s="1"/>
  <c r="BE15" i="14" s="1"/>
  <c r="BF20" i="14" s="1"/>
  <c r="AF33" i="1" s="1"/>
  <c r="BE11" i="12"/>
  <c r="BE12" i="12" s="1"/>
  <c r="BE15" i="12" s="1"/>
  <c r="BF20" i="12" s="1"/>
  <c r="AF31" i="1" s="1"/>
  <c r="BE12" i="7"/>
  <c r="BE13" i="7" s="1"/>
  <c r="BE16" i="7" s="1"/>
  <c r="BF24" i="7" s="1"/>
  <c r="BE12" i="41"/>
  <c r="BE13" i="41" s="1"/>
  <c r="BE16" i="41" s="1"/>
  <c r="BE12" i="32"/>
  <c r="BE13" i="32" s="1"/>
  <c r="BE16" i="32" s="1"/>
  <c r="BF21" i="32" s="1"/>
  <c r="BE12" i="29"/>
  <c r="BE13" i="29" s="1"/>
  <c r="BE16" i="29" s="1"/>
  <c r="BF24" i="29" s="1"/>
  <c r="BE12" i="28"/>
  <c r="BE13" i="28" s="1"/>
  <c r="BE16" i="28" s="1"/>
  <c r="BF20" i="28" s="1"/>
  <c r="BE12" i="24"/>
  <c r="BE13" i="24" s="1"/>
  <c r="BE16" i="24" s="1"/>
  <c r="BE12" i="22"/>
  <c r="BE13" i="22" s="1"/>
  <c r="BE16" i="22" s="1"/>
  <c r="BF22" i="22" s="1"/>
  <c r="BE16" i="20"/>
  <c r="BE17" i="20" s="1"/>
  <c r="BE12" i="18"/>
  <c r="BE13" i="18" s="1"/>
  <c r="BE16" i="18" s="1"/>
  <c r="BF24" i="18" s="1"/>
  <c r="BE16" i="16"/>
  <c r="BE17" i="16" s="1"/>
  <c r="BE11" i="13"/>
  <c r="BE12" i="13" s="1"/>
  <c r="BE15" i="13" s="1"/>
  <c r="BF20" i="13" s="1"/>
  <c r="AF32" i="1" s="1"/>
  <c r="BE12" i="11"/>
  <c r="BE13" i="11" s="1"/>
  <c r="BE16" i="11" s="1"/>
  <c r="BF20" i="11" s="1"/>
  <c r="BE17" i="10"/>
  <c r="BE18" i="10" s="1"/>
  <c r="BE16" i="9"/>
  <c r="BE17" i="9" s="1"/>
  <c r="BE12" i="8"/>
  <c r="BE13" i="8" s="1"/>
  <c r="BE16" i="8" s="1"/>
  <c r="BE12" i="6"/>
  <c r="BE13" i="6" s="1"/>
  <c r="BE16" i="6" s="1"/>
  <c r="BE12" i="4"/>
  <c r="BE13" i="4" s="1"/>
  <c r="BE16" i="4" s="1"/>
  <c r="BF22" i="4" s="1"/>
  <c r="BE12" i="3"/>
  <c r="BE13" i="3" s="1"/>
  <c r="BE16" i="3" s="1"/>
  <c r="BE12" i="5"/>
  <c r="BE13" i="5" s="1"/>
  <c r="BE16" i="5" s="1"/>
  <c r="BF23" i="5" s="1"/>
  <c r="BF22" i="6"/>
  <c r="BF20" i="8"/>
  <c r="BF22" i="11"/>
  <c r="BF22" i="18"/>
  <c r="BF22" i="24"/>
  <c r="BF22" i="30"/>
  <c r="BE21" i="18"/>
  <c r="BE21" i="17"/>
  <c r="BE35" i="16"/>
  <c r="BE37" i="10"/>
  <c r="BE21" i="8"/>
  <c r="G71" i="1"/>
  <c r="G87" i="1" s="1"/>
  <c r="F71" i="1"/>
  <c r="F87" i="1" s="1"/>
  <c r="BF22" i="19" l="1"/>
  <c r="BF21" i="14"/>
  <c r="BF25" i="14" s="1"/>
  <c r="BF24" i="14" s="1"/>
  <c r="BF20" i="7"/>
  <c r="BF20" i="19"/>
  <c r="BF21" i="13"/>
  <c r="BF25" i="13" s="1"/>
  <c r="BF24" i="13" s="1"/>
  <c r="BF23" i="32"/>
  <c r="BF22" i="28"/>
  <c r="BF21" i="22"/>
  <c r="BF21" i="8"/>
  <c r="BF21" i="18"/>
  <c r="BF22" i="7"/>
  <c r="BF20" i="30"/>
  <c r="BF23" i="22"/>
  <c r="BF21" i="12"/>
  <c r="BF25" i="12" s="1"/>
  <c r="BF24" i="12" s="1"/>
  <c r="BF21" i="17"/>
  <c r="BF23" i="29"/>
  <c r="BF23" i="21"/>
  <c r="BF22" i="17"/>
  <c r="BF21" i="5"/>
  <c r="BF21" i="4"/>
  <c r="BF21" i="29"/>
  <c r="BF23" i="4"/>
  <c r="BF22" i="3"/>
  <c r="BF24" i="3"/>
  <c r="BF20" i="3"/>
  <c r="BF24" i="6"/>
  <c r="BF20" i="6"/>
  <c r="BE22" i="9"/>
  <c r="BE20" i="9"/>
  <c r="BE27" i="11"/>
  <c r="BE28" i="11" s="1"/>
  <c r="BF30" i="11" s="1"/>
  <c r="BF24" i="11"/>
  <c r="BE22" i="16"/>
  <c r="BE20" i="16"/>
  <c r="BE22" i="20"/>
  <c r="BE20" i="20"/>
  <c r="BF24" i="24"/>
  <c r="BF20" i="24"/>
  <c r="BF22" i="41"/>
  <c r="BF24" i="41"/>
  <c r="BF20" i="41"/>
  <c r="BF20" i="21"/>
  <c r="BF24" i="21"/>
  <c r="BF24" i="27"/>
  <c r="BF20" i="27"/>
  <c r="BE23" i="37"/>
  <c r="BE21" i="37"/>
  <c r="BF23" i="3"/>
  <c r="BF23" i="41"/>
  <c r="BF23" i="30"/>
  <c r="BF22" i="29"/>
  <c r="BF21" i="27"/>
  <c r="BF21" i="24"/>
  <c r="BF21" i="19"/>
  <c r="BF20" i="18"/>
  <c r="BF20" i="17"/>
  <c r="BF23" i="11"/>
  <c r="BF21" i="7"/>
  <c r="BF21" i="6"/>
  <c r="BF24" i="5"/>
  <c r="BF20" i="5"/>
  <c r="BF22" i="5"/>
  <c r="BF20" i="4"/>
  <c r="BF24" i="4"/>
  <c r="BF24" i="8"/>
  <c r="BE27" i="8"/>
  <c r="BE28" i="8" s="1"/>
  <c r="BF23" i="8"/>
  <c r="BE23" i="10"/>
  <c r="BE21" i="10"/>
  <c r="BF20" i="22"/>
  <c r="BF24" i="22"/>
  <c r="BF24" i="28"/>
  <c r="BE27" i="28"/>
  <c r="BE28" i="28" s="1"/>
  <c r="BF30" i="28" s="1"/>
  <c r="BF21" i="28"/>
  <c r="BF24" i="32"/>
  <c r="BF20" i="32"/>
  <c r="BF22" i="32"/>
  <c r="BF24" i="23"/>
  <c r="BF21" i="23"/>
  <c r="BF23" i="23"/>
  <c r="BE20" i="46"/>
  <c r="BE22" i="46"/>
  <c r="BF21" i="41"/>
  <c r="BF21" i="30"/>
  <c r="BF20" i="29"/>
  <c r="BF23" i="28"/>
  <c r="BF23" i="27"/>
  <c r="BF23" i="24"/>
  <c r="BF22" i="23"/>
  <c r="BF22" i="21"/>
  <c r="BF23" i="19"/>
  <c r="BF23" i="18"/>
  <c r="BF23" i="17"/>
  <c r="BF21" i="11"/>
  <c r="BF22" i="8"/>
  <c r="BF23" i="7"/>
  <c r="BF23" i="6"/>
  <c r="BF21" i="3"/>
  <c r="BF26" i="30" l="1"/>
  <c r="BF27" i="30" s="1"/>
  <c r="BF31" i="30" s="1"/>
  <c r="BF30" i="30" s="1"/>
  <c r="AG90" i="1"/>
  <c r="AF150" i="1" s="1"/>
  <c r="BF31" i="8"/>
  <c r="BF32" i="8" s="1"/>
  <c r="BF36" i="8" s="1"/>
  <c r="BF35" i="8" s="1"/>
  <c r="BF26" i="17"/>
  <c r="AF35" i="1" s="1"/>
  <c r="BF26" i="29"/>
  <c r="BF26" i="18"/>
  <c r="BF27" i="18" s="1"/>
  <c r="BF31" i="18" s="1"/>
  <c r="BF30" i="18" s="1"/>
  <c r="BF26" i="23"/>
  <c r="BF27" i="23" s="1"/>
  <c r="BF31" i="23" s="1"/>
  <c r="BF30" i="23" s="1"/>
  <c r="BF31" i="11"/>
  <c r="BF26" i="32"/>
  <c r="BF26" i="7"/>
  <c r="AF26" i="1" s="1"/>
  <c r="AF27" i="1"/>
  <c r="BE41" i="46"/>
  <c r="BE42" i="46" s="1"/>
  <c r="BF30" i="46"/>
  <c r="BF28" i="46"/>
  <c r="BE45" i="46"/>
  <c r="BE46" i="46" s="1"/>
  <c r="BF31" i="46"/>
  <c r="BF29" i="46"/>
  <c r="BF27" i="46"/>
  <c r="BE42" i="10"/>
  <c r="BE43" i="10" s="1"/>
  <c r="BF31" i="10"/>
  <c r="BF29" i="10"/>
  <c r="BE46" i="10"/>
  <c r="BE47" i="10" s="1"/>
  <c r="BF32" i="10"/>
  <c r="BF30" i="10"/>
  <c r="BF28" i="10"/>
  <c r="BF26" i="4"/>
  <c r="BF26" i="5"/>
  <c r="BE42" i="37"/>
  <c r="BE43" i="37" s="1"/>
  <c r="BF31" i="37"/>
  <c r="BF29" i="37"/>
  <c r="BE46" i="37"/>
  <c r="BE47" i="37" s="1"/>
  <c r="BF32" i="37"/>
  <c r="BF30" i="37"/>
  <c r="BF28" i="37"/>
  <c r="BF26" i="27"/>
  <c r="BF26" i="41"/>
  <c r="BF38" i="20"/>
  <c r="BF37" i="20"/>
  <c r="BF36" i="20"/>
  <c r="BF35" i="20"/>
  <c r="BF34" i="20"/>
  <c r="BE41" i="16"/>
  <c r="BE42" i="16" s="1"/>
  <c r="BF44" i="16" s="1"/>
  <c r="BF37" i="16"/>
  <c r="BF38" i="16"/>
  <c r="BF34" i="16"/>
  <c r="BF36" i="16"/>
  <c r="BF37" i="9"/>
  <c r="BF35" i="9"/>
  <c r="BF36" i="9"/>
  <c r="BF34" i="9"/>
  <c r="BF33" i="9"/>
  <c r="BF35" i="16"/>
  <c r="AG74" i="1"/>
  <c r="AF149" i="1" s="1"/>
  <c r="E76" i="1"/>
  <c r="BF38" i="46"/>
  <c r="BF36" i="46"/>
  <c r="BF34" i="46"/>
  <c r="BF37" i="46"/>
  <c r="BF35" i="46"/>
  <c r="BF31" i="28"/>
  <c r="BF26" i="22"/>
  <c r="BF39" i="10"/>
  <c r="BF35" i="10"/>
  <c r="BF36" i="10"/>
  <c r="BF38" i="10"/>
  <c r="BF37" i="10"/>
  <c r="BF26" i="19"/>
  <c r="BF39" i="37"/>
  <c r="BF36" i="37"/>
  <c r="BF37" i="37"/>
  <c r="BF38" i="37"/>
  <c r="BF35" i="37"/>
  <c r="BF26" i="21"/>
  <c r="BF26" i="24"/>
  <c r="BE41" i="20"/>
  <c r="BE42" i="20" s="1"/>
  <c r="BF44" i="20" s="1"/>
  <c r="BF30" i="20"/>
  <c r="BF28" i="20"/>
  <c r="BF31" i="20"/>
  <c r="BF29" i="20"/>
  <c r="BF27" i="20"/>
  <c r="BF31" i="16"/>
  <c r="BF29" i="16"/>
  <c r="BF27" i="16"/>
  <c r="BF30" i="16"/>
  <c r="BF28" i="16"/>
  <c r="BE40" i="9"/>
  <c r="BE41" i="9" s="1"/>
  <c r="BF29" i="9"/>
  <c r="BE44" i="9"/>
  <c r="BE45" i="9" s="1"/>
  <c r="BF30" i="9"/>
  <c r="BF28" i="9"/>
  <c r="BF26" i="9"/>
  <c r="BF27" i="9"/>
  <c r="BF26" i="6"/>
  <c r="BF26" i="3"/>
  <c r="G74" i="1"/>
  <c r="F149" i="1" s="1"/>
  <c r="I74" i="1"/>
  <c r="H149" i="1" s="1"/>
  <c r="K74" i="1"/>
  <c r="J149" i="1" s="1"/>
  <c r="M74" i="1"/>
  <c r="L149" i="1" s="1"/>
  <c r="O74" i="1"/>
  <c r="N149" i="1" s="1"/>
  <c r="Q74" i="1"/>
  <c r="P149" i="1" s="1"/>
  <c r="S74" i="1"/>
  <c r="R149" i="1" s="1"/>
  <c r="U74" i="1"/>
  <c r="T149" i="1" s="1"/>
  <c r="W74" i="1"/>
  <c r="V149" i="1" s="1"/>
  <c r="Y74" i="1"/>
  <c r="X149" i="1" s="1"/>
  <c r="AA74" i="1"/>
  <c r="Z149" i="1" s="1"/>
  <c r="AC74" i="1"/>
  <c r="AB149" i="1" s="1"/>
  <c r="AE74" i="1"/>
  <c r="AD149" i="1" s="1"/>
  <c r="V74" i="1"/>
  <c r="U149" i="1" s="1"/>
  <c r="Z74" i="1"/>
  <c r="Y149" i="1" s="1"/>
  <c r="AD74" i="1"/>
  <c r="AC149" i="1" s="1"/>
  <c r="F74" i="1"/>
  <c r="E149" i="1" s="1"/>
  <c r="H74" i="1"/>
  <c r="G149" i="1" s="1"/>
  <c r="J74" i="1"/>
  <c r="I149" i="1" s="1"/>
  <c r="L74" i="1"/>
  <c r="K149" i="1" s="1"/>
  <c r="N74" i="1"/>
  <c r="M149" i="1" s="1"/>
  <c r="P74" i="1"/>
  <c r="O149" i="1" s="1"/>
  <c r="R74" i="1"/>
  <c r="Q149" i="1" s="1"/>
  <c r="T74" i="1"/>
  <c r="S149" i="1" s="1"/>
  <c r="X74" i="1"/>
  <c r="W149" i="1" s="1"/>
  <c r="AB74" i="1"/>
  <c r="AA149" i="1" s="1"/>
  <c r="AF74" i="1"/>
  <c r="AE149" i="1" s="1"/>
  <c r="D136" i="1"/>
  <c r="G90" i="1"/>
  <c r="F150" i="1" s="1"/>
  <c r="I90" i="1"/>
  <c r="H150" i="1" s="1"/>
  <c r="K90" i="1"/>
  <c r="J150" i="1" s="1"/>
  <c r="M90" i="1"/>
  <c r="L150" i="1" s="1"/>
  <c r="O90" i="1"/>
  <c r="N150" i="1" s="1"/>
  <c r="Q90" i="1"/>
  <c r="P150" i="1" s="1"/>
  <c r="S90" i="1"/>
  <c r="R150" i="1" s="1"/>
  <c r="U90" i="1"/>
  <c r="T150" i="1" s="1"/>
  <c r="W90" i="1"/>
  <c r="V150" i="1" s="1"/>
  <c r="Y90" i="1"/>
  <c r="X150" i="1" s="1"/>
  <c r="AA90" i="1"/>
  <c r="Z150" i="1" s="1"/>
  <c r="AC90" i="1"/>
  <c r="AB150" i="1" s="1"/>
  <c r="AE90" i="1"/>
  <c r="F90" i="1"/>
  <c r="E150" i="1" s="1"/>
  <c r="H90" i="1"/>
  <c r="G150" i="1" s="1"/>
  <c r="J90" i="1"/>
  <c r="I150" i="1" s="1"/>
  <c r="L90" i="1"/>
  <c r="K150" i="1" s="1"/>
  <c r="N90" i="1"/>
  <c r="M150" i="1" s="1"/>
  <c r="P90" i="1"/>
  <c r="O150" i="1" s="1"/>
  <c r="R90" i="1"/>
  <c r="Q150" i="1" s="1"/>
  <c r="T90" i="1"/>
  <c r="S150" i="1" s="1"/>
  <c r="V90" i="1"/>
  <c r="U150" i="1" s="1"/>
  <c r="X90" i="1"/>
  <c r="W150" i="1" s="1"/>
  <c r="Z90" i="1"/>
  <c r="Y150" i="1" s="1"/>
  <c r="AB90" i="1"/>
  <c r="AA150" i="1" s="1"/>
  <c r="AD90" i="1"/>
  <c r="AC150" i="1" s="1"/>
  <c r="AF90" i="1"/>
  <c r="AE150" i="1" s="1"/>
  <c r="G20" i="1"/>
  <c r="AE20" i="1"/>
  <c r="AD20" i="1"/>
  <c r="AC20" i="1"/>
  <c r="AB20" i="1"/>
  <c r="AA20" i="1"/>
  <c r="Z20" i="1"/>
  <c r="Y20" i="1"/>
  <c r="X20" i="1"/>
  <c r="W20" i="1"/>
  <c r="V20" i="1"/>
  <c r="U20" i="1"/>
  <c r="T20" i="1"/>
  <c r="S20" i="1"/>
  <c r="R20" i="1"/>
  <c r="Q20" i="1"/>
  <c r="P20" i="1"/>
  <c r="O20" i="1"/>
  <c r="N20" i="1"/>
  <c r="M20" i="1"/>
  <c r="L20" i="1"/>
  <c r="K20" i="1"/>
  <c r="J20" i="1"/>
  <c r="I20" i="1"/>
  <c r="H20" i="1"/>
  <c r="AF46" i="1" l="1"/>
  <c r="AF41" i="1"/>
  <c r="BF27" i="17"/>
  <c r="BF31" i="17" s="1"/>
  <c r="BF30" i="17" s="1"/>
  <c r="AF45" i="1"/>
  <c r="BF27" i="29"/>
  <c r="BF31" i="29" s="1"/>
  <c r="BF30" i="29" s="1"/>
  <c r="BF48" i="9"/>
  <c r="BF49" i="9"/>
  <c r="BF46" i="20"/>
  <c r="BF49" i="37"/>
  <c r="AF36" i="1"/>
  <c r="BF49" i="10"/>
  <c r="BF48" i="46"/>
  <c r="BF27" i="7"/>
  <c r="BF31" i="7" s="1"/>
  <c r="BF30" i="7" s="1"/>
  <c r="AF30" i="1"/>
  <c r="BF32" i="11"/>
  <c r="BF36" i="11" s="1"/>
  <c r="BF35" i="11" s="1"/>
  <c r="AF47" i="1"/>
  <c r="BF27" i="32"/>
  <c r="BF31" i="32" s="1"/>
  <c r="BF30" i="32" s="1"/>
  <c r="K71" i="1"/>
  <c r="K87" i="1" s="1"/>
  <c r="J147" i="1"/>
  <c r="O71" i="1"/>
  <c r="O87" i="1" s="1"/>
  <c r="N147" i="1"/>
  <c r="Q71" i="1"/>
  <c r="Q87" i="1" s="1"/>
  <c r="P147" i="1"/>
  <c r="S71" i="1"/>
  <c r="S87" i="1" s="1"/>
  <c r="R147" i="1"/>
  <c r="U71" i="1"/>
  <c r="U87" i="1" s="1"/>
  <c r="T147" i="1"/>
  <c r="W71" i="1"/>
  <c r="W87" i="1" s="1"/>
  <c r="V147" i="1"/>
  <c r="Y71" i="1"/>
  <c r="Y87" i="1" s="1"/>
  <c r="X147" i="1"/>
  <c r="AA71" i="1"/>
  <c r="AA87" i="1" s="1"/>
  <c r="Z147" i="1"/>
  <c r="AC71" i="1"/>
  <c r="AC87" i="1" s="1"/>
  <c r="AB147" i="1"/>
  <c r="AE71" i="1"/>
  <c r="AE87" i="1" s="1"/>
  <c r="AD147" i="1"/>
  <c r="H71" i="1"/>
  <c r="H87" i="1" s="1"/>
  <c r="G147" i="1"/>
  <c r="AF25" i="1"/>
  <c r="BF27" i="6"/>
  <c r="BF31" i="6" s="1"/>
  <c r="BF30" i="6" s="1"/>
  <c r="BF45" i="16"/>
  <c r="AF39" i="1"/>
  <c r="BF27" i="21"/>
  <c r="BF31" i="21" s="1"/>
  <c r="BF30" i="21" s="1"/>
  <c r="AF37" i="1"/>
  <c r="BF27" i="19"/>
  <c r="BF31" i="19" s="1"/>
  <c r="BF30" i="19" s="1"/>
  <c r="AF40" i="1"/>
  <c r="BF27" i="22"/>
  <c r="BF31" i="22" s="1"/>
  <c r="BF30" i="22" s="1"/>
  <c r="BF50" i="46"/>
  <c r="AF43" i="1"/>
  <c r="BF27" i="27"/>
  <c r="BF31" i="27" s="1"/>
  <c r="BF30" i="27" s="1"/>
  <c r="AF24" i="1"/>
  <c r="BF27" i="5"/>
  <c r="BF31" i="5" s="1"/>
  <c r="BF30" i="5" s="1"/>
  <c r="I71" i="1"/>
  <c r="I87" i="1" s="1"/>
  <c r="H147" i="1"/>
  <c r="M71" i="1"/>
  <c r="M87" i="1" s="1"/>
  <c r="L147" i="1"/>
  <c r="J71" i="1"/>
  <c r="J87" i="1" s="1"/>
  <c r="I147" i="1"/>
  <c r="L71" i="1"/>
  <c r="L87" i="1" s="1"/>
  <c r="K147" i="1"/>
  <c r="N71" i="1"/>
  <c r="N87" i="1" s="1"/>
  <c r="M147" i="1"/>
  <c r="P71" i="1"/>
  <c r="P87" i="1" s="1"/>
  <c r="O147" i="1"/>
  <c r="R71" i="1"/>
  <c r="R87" i="1" s="1"/>
  <c r="Q147" i="1"/>
  <c r="T71" i="1"/>
  <c r="T87" i="1" s="1"/>
  <c r="S147" i="1"/>
  <c r="V71" i="1"/>
  <c r="V87" i="1" s="1"/>
  <c r="U147" i="1"/>
  <c r="X71" i="1"/>
  <c r="X87" i="1" s="1"/>
  <c r="W147" i="1"/>
  <c r="Z71" i="1"/>
  <c r="Z87" i="1" s="1"/>
  <c r="Y147" i="1"/>
  <c r="AB71" i="1"/>
  <c r="AB87" i="1" s="1"/>
  <c r="AA147" i="1"/>
  <c r="AD71" i="1"/>
  <c r="AD87" i="1" s="1"/>
  <c r="AC147" i="1"/>
  <c r="AF71" i="1"/>
  <c r="AF87" i="1" s="1"/>
  <c r="AE147" i="1"/>
  <c r="E92" i="1"/>
  <c r="AD150" i="1"/>
  <c r="AF22" i="1"/>
  <c r="BF27" i="3"/>
  <c r="BF31" i="3" s="1"/>
  <c r="BF30" i="3" s="1"/>
  <c r="BF50" i="9"/>
  <c r="BF45" i="20"/>
  <c r="AF42" i="1"/>
  <c r="BF27" i="24"/>
  <c r="BF31" i="24" s="1"/>
  <c r="BF30" i="24" s="1"/>
  <c r="BF51" i="37"/>
  <c r="BF50" i="10"/>
  <c r="AF44" i="1"/>
  <c r="BF32" i="28"/>
  <c r="BF36" i="28" s="1"/>
  <c r="BF35" i="28" s="1"/>
  <c r="BF46" i="16"/>
  <c r="AF49" i="1"/>
  <c r="BF27" i="41"/>
  <c r="BF31" i="41" s="1"/>
  <c r="BF30" i="41" s="1"/>
  <c r="BF50" i="37"/>
  <c r="AF23" i="1"/>
  <c r="BF27" i="4"/>
  <c r="BF31" i="4" s="1"/>
  <c r="BF30" i="4" s="1"/>
  <c r="BF51" i="10"/>
  <c r="BF49" i="46"/>
  <c r="D137" i="1"/>
  <c r="BC45" i="37"/>
  <c r="BA45" i="37"/>
  <c r="AY45" i="37"/>
  <c r="BC41" i="37"/>
  <c r="BA41" i="37"/>
  <c r="AY41" i="37"/>
  <c r="BC34" i="37"/>
  <c r="BA34" i="37"/>
  <c r="AY34" i="37"/>
  <c r="BC33" i="37"/>
  <c r="BC39" i="37" s="1"/>
  <c r="BA33" i="37"/>
  <c r="BA39" i="37" s="1"/>
  <c r="AY33" i="37"/>
  <c r="AY39" i="37" s="1"/>
  <c r="BC27" i="37"/>
  <c r="BA27" i="37"/>
  <c r="AY27" i="37"/>
  <c r="BC26" i="37"/>
  <c r="BC32" i="37" s="1"/>
  <c r="BA26" i="37"/>
  <c r="BA32" i="37" s="1"/>
  <c r="AY26" i="37"/>
  <c r="AY32" i="37" s="1"/>
  <c r="BC20" i="37"/>
  <c r="BA20" i="37"/>
  <c r="AY20" i="37"/>
  <c r="BC13" i="37"/>
  <c r="BA13" i="37"/>
  <c r="AY13" i="37"/>
  <c r="BC12" i="37"/>
  <c r="BA12" i="37"/>
  <c r="BA22" i="37" s="1"/>
  <c r="AY12" i="37"/>
  <c r="AY22" i="37" s="1"/>
  <c r="BD10" i="37"/>
  <c r="BB10" i="37"/>
  <c r="AZ10" i="37"/>
  <c r="BC19" i="27"/>
  <c r="BA19" i="27"/>
  <c r="AY19" i="27"/>
  <c r="BC18" i="27"/>
  <c r="BC24" i="27" s="1"/>
  <c r="BA18" i="27"/>
  <c r="BA24" i="27" s="1"/>
  <c r="AY18" i="27"/>
  <c r="AY24" i="27" s="1"/>
  <c r="BC15" i="27"/>
  <c r="BA15" i="27"/>
  <c r="AY15" i="27"/>
  <c r="BD10" i="27"/>
  <c r="BB10" i="27"/>
  <c r="AZ10" i="27"/>
  <c r="BC19" i="24"/>
  <c r="BA19" i="24"/>
  <c r="AY19" i="24"/>
  <c r="BC18" i="24"/>
  <c r="BC24" i="24" s="1"/>
  <c r="BA18" i="24"/>
  <c r="BA24" i="24" s="1"/>
  <c r="AY18" i="24"/>
  <c r="AY24" i="24" s="1"/>
  <c r="BC15" i="24"/>
  <c r="BA15" i="24"/>
  <c r="AY15" i="24"/>
  <c r="BD10" i="24"/>
  <c r="BB10" i="24"/>
  <c r="AZ10" i="24"/>
  <c r="BC19" i="23"/>
  <c r="BA19" i="23"/>
  <c r="AY19" i="23"/>
  <c r="BC18" i="23"/>
  <c r="BC24" i="23" s="1"/>
  <c r="BA18" i="23"/>
  <c r="BA24" i="23" s="1"/>
  <c r="AY18" i="23"/>
  <c r="AY24" i="23" s="1"/>
  <c r="BC15" i="23"/>
  <c r="BA15" i="23"/>
  <c r="AY15" i="23"/>
  <c r="BD10" i="23"/>
  <c r="BB10" i="23"/>
  <c r="AZ10" i="23"/>
  <c r="BC19" i="22"/>
  <c r="BA19" i="22"/>
  <c r="AY19" i="22"/>
  <c r="BC18" i="22"/>
  <c r="BC24" i="22" s="1"/>
  <c r="BA18" i="22"/>
  <c r="BA24" i="22" s="1"/>
  <c r="AY18" i="22"/>
  <c r="AY24" i="22" s="1"/>
  <c r="BC15" i="22"/>
  <c r="BA15" i="22"/>
  <c r="AY15" i="22"/>
  <c r="BD10" i="22"/>
  <c r="BB10" i="22"/>
  <c r="AZ10" i="22"/>
  <c r="BC19" i="21"/>
  <c r="BA19" i="21"/>
  <c r="AY19" i="21"/>
  <c r="BC18" i="21"/>
  <c r="BC24" i="21" s="1"/>
  <c r="BA18" i="21"/>
  <c r="BA24" i="21" s="1"/>
  <c r="AY18" i="21"/>
  <c r="AY24" i="21" s="1"/>
  <c r="BC15" i="21"/>
  <c r="BA15" i="21"/>
  <c r="AY15" i="21"/>
  <c r="BD10" i="21"/>
  <c r="BB10" i="21"/>
  <c r="AZ10" i="21"/>
  <c r="BC40" i="20"/>
  <c r="BA40" i="20"/>
  <c r="AY40" i="20"/>
  <c r="BC33" i="20"/>
  <c r="BA33" i="20"/>
  <c r="AY33" i="20"/>
  <c r="BC32" i="20"/>
  <c r="BC38" i="20" s="1"/>
  <c r="BA32" i="20"/>
  <c r="BA38" i="20" s="1"/>
  <c r="AY32" i="20"/>
  <c r="AY38" i="20" s="1"/>
  <c r="BC26" i="20"/>
  <c r="BA26" i="20"/>
  <c r="AY26" i="20"/>
  <c r="BC25" i="20"/>
  <c r="BC31" i="20" s="1"/>
  <c r="BA25" i="20"/>
  <c r="BA31" i="20" s="1"/>
  <c r="AY25" i="20"/>
  <c r="AY31" i="20" s="1"/>
  <c r="BC19" i="20"/>
  <c r="BA19" i="20"/>
  <c r="AY19" i="20"/>
  <c r="BC12" i="20"/>
  <c r="BA12" i="20"/>
  <c r="AY12" i="20"/>
  <c r="BC11" i="20"/>
  <c r="BC21" i="20" s="1"/>
  <c r="BA11" i="20"/>
  <c r="AY11" i="20"/>
  <c r="AY21" i="20" s="1"/>
  <c r="BD9" i="20"/>
  <c r="BB9" i="20"/>
  <c r="AZ9" i="20"/>
  <c r="BC19" i="19"/>
  <c r="BA19" i="19"/>
  <c r="AY19" i="19"/>
  <c r="BC18" i="19"/>
  <c r="BC24" i="19" s="1"/>
  <c r="BA18" i="19"/>
  <c r="BA24" i="19" s="1"/>
  <c r="AY18" i="19"/>
  <c r="AY24" i="19" s="1"/>
  <c r="BC15" i="19"/>
  <c r="BA15" i="19"/>
  <c r="AY15" i="19"/>
  <c r="BD10" i="19"/>
  <c r="BB10" i="19"/>
  <c r="AZ10" i="19"/>
  <c r="BC19" i="18"/>
  <c r="BA19" i="18"/>
  <c r="AY19" i="18"/>
  <c r="BC18" i="18"/>
  <c r="BC24" i="18" s="1"/>
  <c r="BA18" i="18"/>
  <c r="BA24" i="18" s="1"/>
  <c r="AY18" i="18"/>
  <c r="AY24" i="18" s="1"/>
  <c r="BC15" i="18"/>
  <c r="BA15" i="18"/>
  <c r="AY15" i="18"/>
  <c r="BD10" i="18"/>
  <c r="BB10" i="18"/>
  <c r="AZ10" i="18"/>
  <c r="BC19" i="17"/>
  <c r="BA19" i="17"/>
  <c r="AY19" i="17"/>
  <c r="BC18" i="17"/>
  <c r="BC24" i="17" s="1"/>
  <c r="BA18" i="17"/>
  <c r="BA24" i="17" s="1"/>
  <c r="AY18" i="17"/>
  <c r="AY24" i="17" s="1"/>
  <c r="BC15" i="17"/>
  <c r="BA15" i="17"/>
  <c r="AY15" i="17"/>
  <c r="BD10" i="17"/>
  <c r="BB10" i="17"/>
  <c r="AZ10" i="17"/>
  <c r="BC40" i="16"/>
  <c r="BA40" i="16"/>
  <c r="AY40" i="16"/>
  <c r="BC33" i="16"/>
  <c r="BA33" i="16"/>
  <c r="AY33" i="16"/>
  <c r="BC32" i="16"/>
  <c r="BC38" i="16" s="1"/>
  <c r="BA32" i="16"/>
  <c r="BA38" i="16" s="1"/>
  <c r="AY32" i="16"/>
  <c r="AY38" i="16" s="1"/>
  <c r="BC26" i="16"/>
  <c r="BA26" i="16"/>
  <c r="AY26" i="16"/>
  <c r="BC25" i="16"/>
  <c r="BC31" i="16" s="1"/>
  <c r="BA25" i="16"/>
  <c r="BA31" i="16" s="1"/>
  <c r="AY25" i="16"/>
  <c r="AY31" i="16" s="1"/>
  <c r="BC19" i="16"/>
  <c r="BA19" i="16"/>
  <c r="AY19" i="16"/>
  <c r="BC12" i="16"/>
  <c r="BA12" i="16"/>
  <c r="AY12" i="16"/>
  <c r="BC11" i="16"/>
  <c r="BC21" i="16" s="1"/>
  <c r="BA11" i="16"/>
  <c r="BA21" i="16" s="1"/>
  <c r="AY11" i="16"/>
  <c r="AY21" i="16" s="1"/>
  <c r="BD9" i="16"/>
  <c r="BB9" i="16"/>
  <c r="AZ9" i="16"/>
  <c r="BC18" i="14"/>
  <c r="BA18" i="14"/>
  <c r="AY18" i="14"/>
  <c r="BC17" i="14"/>
  <c r="BA17" i="14"/>
  <c r="AY17" i="14"/>
  <c r="BC14" i="14"/>
  <c r="BA14" i="14"/>
  <c r="AY14" i="14"/>
  <c r="BD9" i="14"/>
  <c r="BB9" i="14"/>
  <c r="AZ9" i="14"/>
  <c r="BC18" i="13"/>
  <c r="BA18" i="13"/>
  <c r="AY18" i="13"/>
  <c r="BC17" i="13"/>
  <c r="BA17" i="13"/>
  <c r="AY17" i="13"/>
  <c r="BC14" i="13"/>
  <c r="BA14" i="13"/>
  <c r="AY14" i="13"/>
  <c r="BD9" i="13"/>
  <c r="BB9" i="13"/>
  <c r="AZ9" i="13"/>
  <c r="BC18" i="12"/>
  <c r="BA18" i="12"/>
  <c r="AY18" i="12"/>
  <c r="BC17" i="12"/>
  <c r="BA17" i="12"/>
  <c r="AY17" i="12"/>
  <c r="BC14" i="12"/>
  <c r="BA14" i="12"/>
  <c r="AY14" i="12"/>
  <c r="BD9" i="12"/>
  <c r="BB9" i="12"/>
  <c r="AZ9" i="12"/>
  <c r="BC26" i="11"/>
  <c r="BA26" i="11"/>
  <c r="AY26" i="11"/>
  <c r="BC19" i="11"/>
  <c r="BA19" i="11"/>
  <c r="AY19" i="11"/>
  <c r="BC18" i="11"/>
  <c r="BC24" i="11" s="1"/>
  <c r="BA18" i="11"/>
  <c r="BA24" i="11" s="1"/>
  <c r="AY18" i="11"/>
  <c r="AY24" i="11" s="1"/>
  <c r="BC15" i="11"/>
  <c r="BA15" i="11"/>
  <c r="AY15" i="11"/>
  <c r="BD10" i="11"/>
  <c r="BB10" i="11"/>
  <c r="AZ10" i="11"/>
  <c r="BC19" i="6"/>
  <c r="BA19" i="6"/>
  <c r="AY19" i="6"/>
  <c r="BC18" i="6"/>
  <c r="BC24" i="6" s="1"/>
  <c r="BA18" i="6"/>
  <c r="BA24" i="6" s="1"/>
  <c r="AY18" i="6"/>
  <c r="AY24" i="6" s="1"/>
  <c r="BC15" i="6"/>
  <c r="BA15" i="6"/>
  <c r="AY15" i="6"/>
  <c r="BD10" i="6"/>
  <c r="BB10" i="6"/>
  <c r="AZ10" i="6"/>
  <c r="BC19" i="5"/>
  <c r="BA19" i="5"/>
  <c r="AY19" i="5"/>
  <c r="BC18" i="5"/>
  <c r="BC24" i="5" s="1"/>
  <c r="BA18" i="5"/>
  <c r="BA24" i="5" s="1"/>
  <c r="AY18" i="5"/>
  <c r="AY24" i="5" s="1"/>
  <c r="BC15" i="5"/>
  <c r="BA15" i="5"/>
  <c r="AY15" i="5"/>
  <c r="BD10" i="5"/>
  <c r="BB10" i="5"/>
  <c r="AZ10" i="5"/>
  <c r="BC19" i="4"/>
  <c r="BA19" i="4"/>
  <c r="AY19" i="4"/>
  <c r="BC18" i="4"/>
  <c r="BC24" i="4" s="1"/>
  <c r="BA18" i="4"/>
  <c r="BA24" i="4" s="1"/>
  <c r="AY18" i="4"/>
  <c r="AY24" i="4" s="1"/>
  <c r="BC15" i="4"/>
  <c r="BA15" i="4"/>
  <c r="AY15" i="4"/>
  <c r="BD10" i="4"/>
  <c r="BB10" i="4"/>
  <c r="AZ10" i="4"/>
  <c r="BC44" i="46"/>
  <c r="BA44" i="46"/>
  <c r="AY44" i="46"/>
  <c r="AW44" i="46"/>
  <c r="AU44" i="46"/>
  <c r="AS44" i="46"/>
  <c r="BC40" i="46"/>
  <c r="BA40" i="46"/>
  <c r="AY40" i="46"/>
  <c r="AW40" i="46"/>
  <c r="AU40" i="46"/>
  <c r="AS40" i="46"/>
  <c r="BC33" i="46"/>
  <c r="BA33" i="46"/>
  <c r="AY33" i="46"/>
  <c r="AW33" i="46"/>
  <c r="AU33" i="46"/>
  <c r="AS33" i="46"/>
  <c r="BC32" i="46"/>
  <c r="BA32" i="46"/>
  <c r="BA38" i="46" s="1"/>
  <c r="AY32" i="46"/>
  <c r="AW32" i="46"/>
  <c r="AW38" i="46" s="1"/>
  <c r="AU32" i="46"/>
  <c r="AS32" i="46"/>
  <c r="AS38" i="46" s="1"/>
  <c r="BC26" i="46"/>
  <c r="BA26" i="46"/>
  <c r="AY26" i="46"/>
  <c r="AW26" i="46"/>
  <c r="AU26" i="46"/>
  <c r="AS26" i="46"/>
  <c r="BC25" i="46"/>
  <c r="BC27" i="46" s="1"/>
  <c r="BA25" i="46"/>
  <c r="AY25" i="46"/>
  <c r="AY27" i="46" s="1"/>
  <c r="AW25" i="46"/>
  <c r="AU25" i="46"/>
  <c r="AU28" i="46" s="1"/>
  <c r="AS25" i="46"/>
  <c r="BC19" i="46"/>
  <c r="BA19" i="46"/>
  <c r="AY19" i="46"/>
  <c r="AW19" i="46"/>
  <c r="AU19" i="46"/>
  <c r="AS19" i="46"/>
  <c r="BC12" i="46"/>
  <c r="BA12" i="46"/>
  <c r="AY12" i="46"/>
  <c r="AW12" i="46"/>
  <c r="AU12" i="46"/>
  <c r="AS12" i="46"/>
  <c r="BC11" i="46"/>
  <c r="BC21" i="46" s="1"/>
  <c r="BA11" i="46"/>
  <c r="BA21" i="46" s="1"/>
  <c r="AY11" i="46"/>
  <c r="AY21" i="46" s="1"/>
  <c r="AW11" i="46"/>
  <c r="AW21" i="46" s="1"/>
  <c r="AU11" i="46"/>
  <c r="AU21" i="46" s="1"/>
  <c r="AS11" i="46"/>
  <c r="AS21" i="46" s="1"/>
  <c r="BD9" i="46"/>
  <c r="BB9" i="46"/>
  <c r="AZ9" i="46"/>
  <c r="AX9" i="46"/>
  <c r="AV9" i="46"/>
  <c r="AT9" i="46"/>
  <c r="BC19" i="41"/>
  <c r="BA19" i="41"/>
  <c r="AY19" i="41"/>
  <c r="AW19" i="41"/>
  <c r="AU19" i="41"/>
  <c r="AS19" i="41"/>
  <c r="BC18" i="41"/>
  <c r="BC24" i="41" s="1"/>
  <c r="BA18" i="41"/>
  <c r="BA24" i="41" s="1"/>
  <c r="AY18" i="41"/>
  <c r="AY24" i="41" s="1"/>
  <c r="AW18" i="41"/>
  <c r="AW24" i="41" s="1"/>
  <c r="AU18" i="41"/>
  <c r="AU24" i="41" s="1"/>
  <c r="AS18" i="41"/>
  <c r="AS24" i="41" s="1"/>
  <c r="BC15" i="41"/>
  <c r="BA15" i="41"/>
  <c r="AY15" i="41"/>
  <c r="AW15" i="41"/>
  <c r="AU15" i="41"/>
  <c r="AS15" i="41"/>
  <c r="BD10" i="41"/>
  <c r="BB10" i="41"/>
  <c r="AZ10" i="41"/>
  <c r="AX10" i="41"/>
  <c r="AV10" i="41"/>
  <c r="AT10" i="41"/>
  <c r="BC19" i="32"/>
  <c r="BA19" i="32"/>
  <c r="AY19" i="32"/>
  <c r="AW19" i="32"/>
  <c r="AU19" i="32"/>
  <c r="BC18" i="32"/>
  <c r="BC24" i="32" s="1"/>
  <c r="BA18" i="32"/>
  <c r="BA24" i="32" s="1"/>
  <c r="AY18" i="32"/>
  <c r="AY24" i="32" s="1"/>
  <c r="AW18" i="32"/>
  <c r="AW24" i="32" s="1"/>
  <c r="AU18" i="32"/>
  <c r="AU24" i="32" s="1"/>
  <c r="BC15" i="32"/>
  <c r="BA15" i="32"/>
  <c r="AY15" i="32"/>
  <c r="AW15" i="32"/>
  <c r="AU15" i="32"/>
  <c r="BD10" i="32"/>
  <c r="BB10" i="32"/>
  <c r="AZ10" i="32"/>
  <c r="AX10" i="32"/>
  <c r="AV10" i="32"/>
  <c r="BC19" i="29"/>
  <c r="BA19" i="29"/>
  <c r="AY19" i="29"/>
  <c r="AW19" i="29"/>
  <c r="AU19" i="29"/>
  <c r="BC18" i="29"/>
  <c r="BC24" i="29" s="1"/>
  <c r="BA18" i="29"/>
  <c r="BA24" i="29" s="1"/>
  <c r="AY18" i="29"/>
  <c r="AY24" i="29" s="1"/>
  <c r="AW18" i="29"/>
  <c r="AW24" i="29" s="1"/>
  <c r="AU18" i="29"/>
  <c r="AU24" i="29" s="1"/>
  <c r="BC15" i="29"/>
  <c r="BA15" i="29"/>
  <c r="AY15" i="29"/>
  <c r="AW15" i="29"/>
  <c r="AU15" i="29"/>
  <c r="BD10" i="29"/>
  <c r="BB10" i="29"/>
  <c r="AZ10" i="29"/>
  <c r="AX10" i="29"/>
  <c r="AV10" i="29"/>
  <c r="BC26" i="28"/>
  <c r="BA26" i="28"/>
  <c r="AY26" i="28"/>
  <c r="AW26" i="28"/>
  <c r="AU26" i="28"/>
  <c r="BC19" i="28"/>
  <c r="BA19" i="28"/>
  <c r="AY19" i="28"/>
  <c r="AW19" i="28"/>
  <c r="AU19" i="28"/>
  <c r="BC18" i="28"/>
  <c r="BC24" i="28" s="1"/>
  <c r="BA18" i="28"/>
  <c r="BA24" i="28" s="1"/>
  <c r="AY18" i="28"/>
  <c r="AY24" i="28" s="1"/>
  <c r="AW18" i="28"/>
  <c r="AW24" i="28" s="1"/>
  <c r="AU18" i="28"/>
  <c r="AU24" i="28" s="1"/>
  <c r="BC15" i="28"/>
  <c r="BA15" i="28"/>
  <c r="AY15" i="28"/>
  <c r="AW15" i="28"/>
  <c r="AU15" i="28"/>
  <c r="BD10" i="28"/>
  <c r="BB10" i="28"/>
  <c r="AZ10" i="28"/>
  <c r="AX10" i="28"/>
  <c r="AV10" i="28"/>
  <c r="BC45" i="10"/>
  <c r="BA45" i="10"/>
  <c r="AY45" i="10"/>
  <c r="AW45" i="10"/>
  <c r="AU45" i="10"/>
  <c r="BC41" i="10"/>
  <c r="BA41" i="10"/>
  <c r="AY41" i="10"/>
  <c r="AW41" i="10"/>
  <c r="AU41" i="10"/>
  <c r="BC34" i="10"/>
  <c r="BA34" i="10"/>
  <c r="AY34" i="10"/>
  <c r="AW34" i="10"/>
  <c r="AU34" i="10"/>
  <c r="BC33" i="10"/>
  <c r="BC39" i="10" s="1"/>
  <c r="BA33" i="10"/>
  <c r="AY33" i="10"/>
  <c r="AY39" i="10" s="1"/>
  <c r="AW33" i="10"/>
  <c r="AU33" i="10"/>
  <c r="AU39" i="10" s="1"/>
  <c r="BC27" i="10"/>
  <c r="BA27" i="10"/>
  <c r="AY27" i="10"/>
  <c r="AW27" i="10"/>
  <c r="AU27" i="10"/>
  <c r="BC26" i="10"/>
  <c r="BA26" i="10"/>
  <c r="BA28" i="10" s="1"/>
  <c r="AY26" i="10"/>
  <c r="AW26" i="10"/>
  <c r="AU26" i="10"/>
  <c r="BC22" i="10"/>
  <c r="BA22" i="10"/>
  <c r="AY22" i="10"/>
  <c r="AW22" i="10"/>
  <c r="AU22" i="10"/>
  <c r="BC20" i="10"/>
  <c r="BA20" i="10"/>
  <c r="AY20" i="10"/>
  <c r="AW20" i="10"/>
  <c r="AU20" i="10"/>
  <c r="BD10" i="10"/>
  <c r="BB10" i="10"/>
  <c r="AZ10" i="10"/>
  <c r="AX10" i="10"/>
  <c r="AV10" i="10"/>
  <c r="BC43" i="9"/>
  <c r="BA43" i="9"/>
  <c r="AY43" i="9"/>
  <c r="BC39" i="9"/>
  <c r="BA39" i="9"/>
  <c r="AY39" i="9"/>
  <c r="BC32" i="9"/>
  <c r="BA32" i="9"/>
  <c r="AY32" i="9"/>
  <c r="BC31" i="9"/>
  <c r="BC37" i="9" s="1"/>
  <c r="BA31" i="9"/>
  <c r="AY31" i="9"/>
  <c r="AY37" i="9" s="1"/>
  <c r="BC25" i="9"/>
  <c r="BA25" i="9"/>
  <c r="AY25" i="9"/>
  <c r="BC24" i="9"/>
  <c r="BC30" i="9" s="1"/>
  <c r="BA24" i="9"/>
  <c r="BA30" i="9" s="1"/>
  <c r="AY24" i="9"/>
  <c r="AY30" i="9" s="1"/>
  <c r="BC19" i="9"/>
  <c r="BA19" i="9"/>
  <c r="AY19" i="9"/>
  <c r="BC12" i="9"/>
  <c r="BA12" i="9"/>
  <c r="AY12" i="9"/>
  <c r="BC11" i="9"/>
  <c r="BA11" i="9"/>
  <c r="BA21" i="9" s="1"/>
  <c r="AY11" i="9"/>
  <c r="BD9" i="9"/>
  <c r="BB9" i="9"/>
  <c r="AZ9" i="9"/>
  <c r="BC26" i="8"/>
  <c r="BA26" i="8"/>
  <c r="AY26" i="8"/>
  <c r="AW26" i="8"/>
  <c r="AU26" i="8"/>
  <c r="BC19" i="8"/>
  <c r="BA19" i="8"/>
  <c r="AY19" i="8"/>
  <c r="AW19" i="8"/>
  <c r="AU19" i="8"/>
  <c r="BC18" i="8"/>
  <c r="BC24" i="8" s="1"/>
  <c r="BA18" i="8"/>
  <c r="BA24" i="8" s="1"/>
  <c r="AY18" i="8"/>
  <c r="AY24" i="8" s="1"/>
  <c r="AW18" i="8"/>
  <c r="AW24" i="8" s="1"/>
  <c r="AU18" i="8"/>
  <c r="AU24" i="8" s="1"/>
  <c r="BC15" i="8"/>
  <c r="BA15" i="8"/>
  <c r="AY15" i="8"/>
  <c r="AW15" i="8"/>
  <c r="AU15" i="8"/>
  <c r="BD10" i="8"/>
  <c r="BB10" i="8"/>
  <c r="AZ10" i="8"/>
  <c r="AX10" i="8"/>
  <c r="AV10" i="8"/>
  <c r="AQ44" i="46"/>
  <c r="AQ40" i="46"/>
  <c r="AQ33" i="46"/>
  <c r="AQ32" i="46"/>
  <c r="AQ38" i="46" s="1"/>
  <c r="AQ26" i="46"/>
  <c r="AQ25" i="46"/>
  <c r="AQ31" i="46" s="1"/>
  <c r="AQ19" i="46"/>
  <c r="AQ12" i="46"/>
  <c r="AQ11" i="46"/>
  <c r="AQ21" i="46" s="1"/>
  <c r="AR9" i="46"/>
  <c r="AQ19" i="41"/>
  <c r="AQ18" i="41"/>
  <c r="AQ24" i="41" s="1"/>
  <c r="AQ15" i="41"/>
  <c r="AR10" i="41"/>
  <c r="BA21" i="20" l="1"/>
  <c r="BC22" i="37"/>
  <c r="BF51" i="46"/>
  <c r="BF52" i="46" s="1"/>
  <c r="BF56" i="46" s="1"/>
  <c r="BF55" i="46" s="1"/>
  <c r="BF47" i="20"/>
  <c r="AF38" i="1" s="1"/>
  <c r="BF51" i="9"/>
  <c r="BF52" i="9" s="1"/>
  <c r="BF56" i="9" s="1"/>
  <c r="BF55" i="9" s="1"/>
  <c r="BF52" i="37"/>
  <c r="AF48" i="1" s="1"/>
  <c r="AF50" i="1"/>
  <c r="BF52" i="10"/>
  <c r="AF29" i="1" s="1"/>
  <c r="BF47" i="16"/>
  <c r="AY28" i="37"/>
  <c r="BA28" i="37"/>
  <c r="BC28" i="37"/>
  <c r="AY29" i="37"/>
  <c r="BA29" i="37"/>
  <c r="BC29" i="37"/>
  <c r="AY30" i="37"/>
  <c r="BA30" i="37"/>
  <c r="BC30" i="37"/>
  <c r="AY31" i="37"/>
  <c r="BA31" i="37"/>
  <c r="BC31" i="37"/>
  <c r="AY35" i="37"/>
  <c r="BA35" i="37"/>
  <c r="BC35" i="37"/>
  <c r="AY36" i="37"/>
  <c r="BA36" i="37"/>
  <c r="BC36" i="37"/>
  <c r="AY37" i="37"/>
  <c r="BA37" i="37"/>
  <c r="BC37" i="37"/>
  <c r="AY38" i="37"/>
  <c r="BA38" i="37"/>
  <c r="BC38" i="37"/>
  <c r="AY20" i="27"/>
  <c r="BA20" i="27"/>
  <c r="BA21" i="27" s="1"/>
  <c r="BC20" i="27"/>
  <c r="AY21" i="27"/>
  <c r="AY22" i="27"/>
  <c r="BA22" i="27"/>
  <c r="BC22" i="27"/>
  <c r="AY23" i="27"/>
  <c r="BA23" i="27"/>
  <c r="BC23" i="27"/>
  <c r="AY20" i="24"/>
  <c r="BA20" i="24"/>
  <c r="BC20" i="24"/>
  <c r="AY21" i="24"/>
  <c r="BA21" i="24"/>
  <c r="BC21" i="24"/>
  <c r="AY22" i="24"/>
  <c r="BA22" i="24"/>
  <c r="BC22" i="24"/>
  <c r="AY23" i="24"/>
  <c r="BA23" i="24"/>
  <c r="BC23" i="24"/>
  <c r="AY20" i="23"/>
  <c r="BA20" i="23"/>
  <c r="BC20" i="23"/>
  <c r="AY21" i="23"/>
  <c r="BA21" i="23"/>
  <c r="BC21" i="23"/>
  <c r="AY22" i="23"/>
  <c r="BA22" i="23"/>
  <c r="BC22" i="23"/>
  <c r="AY23" i="23"/>
  <c r="BA23" i="23"/>
  <c r="BC23" i="23"/>
  <c r="AY20" i="22"/>
  <c r="BA20" i="22"/>
  <c r="BA21" i="22" s="1"/>
  <c r="BC20" i="22"/>
  <c r="AY21" i="22"/>
  <c r="AY22" i="22"/>
  <c r="BA22" i="22"/>
  <c r="BC22" i="22"/>
  <c r="AY23" i="22"/>
  <c r="BA23" i="22"/>
  <c r="BC23" i="22"/>
  <c r="BA23" i="21"/>
  <c r="BA20" i="21"/>
  <c r="BA21" i="21" s="1"/>
  <c r="BA22" i="21"/>
  <c r="AY20" i="21"/>
  <c r="BC20" i="21"/>
  <c r="AY21" i="21"/>
  <c r="BC21" i="21"/>
  <c r="AY22" i="21"/>
  <c r="BC22" i="21"/>
  <c r="AY23" i="21"/>
  <c r="BC23" i="21"/>
  <c r="AY27" i="20"/>
  <c r="BA27" i="20"/>
  <c r="BA28" i="20" s="1"/>
  <c r="BC27" i="20"/>
  <c r="AY28" i="20"/>
  <c r="BC28" i="20"/>
  <c r="AY29" i="20"/>
  <c r="BA29" i="20"/>
  <c r="BC29" i="20"/>
  <c r="AY30" i="20"/>
  <c r="BA30" i="20"/>
  <c r="BC30" i="20"/>
  <c r="AY34" i="20"/>
  <c r="BA34" i="20"/>
  <c r="BC34" i="20"/>
  <c r="AY35" i="20"/>
  <c r="BA35" i="20"/>
  <c r="BA36" i="20" s="1"/>
  <c r="BC35" i="20"/>
  <c r="AY36" i="20"/>
  <c r="BC36" i="20"/>
  <c r="AY37" i="20"/>
  <c r="BA37" i="20"/>
  <c r="BC37" i="20"/>
  <c r="AY20" i="19"/>
  <c r="BA20" i="19"/>
  <c r="BC20" i="19"/>
  <c r="AY21" i="19"/>
  <c r="BC21" i="19"/>
  <c r="AY22" i="19"/>
  <c r="BA22" i="19"/>
  <c r="BC22" i="19"/>
  <c r="AY23" i="19"/>
  <c r="BA23" i="19"/>
  <c r="BC23" i="19"/>
  <c r="AY20" i="18"/>
  <c r="BA20" i="18"/>
  <c r="BC20" i="18"/>
  <c r="AY21" i="18"/>
  <c r="BA21" i="18"/>
  <c r="BC21" i="18"/>
  <c r="AY22" i="18"/>
  <c r="BA22" i="18"/>
  <c r="BC22" i="18"/>
  <c r="AY23" i="18"/>
  <c r="BA23" i="18"/>
  <c r="BC23" i="18"/>
  <c r="AY20" i="17"/>
  <c r="BA20" i="17"/>
  <c r="BC20" i="17"/>
  <c r="AY21" i="17"/>
  <c r="BA21" i="17"/>
  <c r="BC21" i="17"/>
  <c r="AY22" i="17"/>
  <c r="BA22" i="17"/>
  <c r="BC22" i="17"/>
  <c r="AY23" i="17"/>
  <c r="BA23" i="17"/>
  <c r="BC23" i="17"/>
  <c r="AY27" i="16"/>
  <c r="BA27" i="16"/>
  <c r="BC27" i="16"/>
  <c r="AY28" i="16"/>
  <c r="BA28" i="16"/>
  <c r="BC28" i="16"/>
  <c r="AY29" i="16"/>
  <c r="BA29" i="16"/>
  <c r="BC29" i="16"/>
  <c r="AY30" i="16"/>
  <c r="BA30" i="16"/>
  <c r="BC30" i="16"/>
  <c r="AY34" i="16"/>
  <c r="BA34" i="16"/>
  <c r="BC34" i="16"/>
  <c r="BC35" i="16" s="1"/>
  <c r="AY35" i="16"/>
  <c r="BA35" i="16"/>
  <c r="AY36" i="16"/>
  <c r="BA36" i="16"/>
  <c r="BC36" i="16"/>
  <c r="AY37" i="16"/>
  <c r="BA37" i="16"/>
  <c r="BC37" i="16"/>
  <c r="AY20" i="11"/>
  <c r="BA20" i="11"/>
  <c r="BC20" i="11"/>
  <c r="AY21" i="11"/>
  <c r="BA21" i="11"/>
  <c r="BC21" i="11"/>
  <c r="AY22" i="11"/>
  <c r="BA22" i="11"/>
  <c r="BC22" i="11"/>
  <c r="AY23" i="11"/>
  <c r="BA23" i="11"/>
  <c r="BC23" i="11"/>
  <c r="AY21" i="9"/>
  <c r="BC21" i="9"/>
  <c r="AY20" i="6"/>
  <c r="BA20" i="6"/>
  <c r="BC20" i="6"/>
  <c r="AY21" i="6"/>
  <c r="BA21" i="6"/>
  <c r="BC21" i="6"/>
  <c r="AY22" i="6"/>
  <c r="BA22" i="6"/>
  <c r="BC22" i="6"/>
  <c r="AY23" i="6"/>
  <c r="BA23" i="6"/>
  <c r="BC23" i="6"/>
  <c r="AY20" i="5"/>
  <c r="BA20" i="5"/>
  <c r="BC20" i="5"/>
  <c r="AY21" i="5"/>
  <c r="BA21" i="5"/>
  <c r="BC21" i="5"/>
  <c r="AY22" i="5"/>
  <c r="BA22" i="5"/>
  <c r="BC22" i="5"/>
  <c r="AY23" i="5"/>
  <c r="BA23" i="5"/>
  <c r="BC23" i="5"/>
  <c r="BA23" i="4"/>
  <c r="BA20" i="4"/>
  <c r="BA21" i="4" s="1"/>
  <c r="BA22" i="4"/>
  <c r="AY20" i="4"/>
  <c r="BC20" i="4"/>
  <c r="AY21" i="4"/>
  <c r="BC21" i="4"/>
  <c r="AY22" i="4"/>
  <c r="BC22" i="4"/>
  <c r="AY23" i="4"/>
  <c r="BC23" i="4"/>
  <c r="AS31" i="46"/>
  <c r="AS30" i="46"/>
  <c r="AS29" i="46"/>
  <c r="AW31" i="46"/>
  <c r="AW30" i="46"/>
  <c r="AW29" i="46"/>
  <c r="AW28" i="46"/>
  <c r="BA31" i="46"/>
  <c r="BA30" i="46"/>
  <c r="BA29" i="46"/>
  <c r="BA28" i="46"/>
  <c r="AS27" i="46"/>
  <c r="AU27" i="46"/>
  <c r="AW27" i="46"/>
  <c r="BA27" i="46"/>
  <c r="AS28" i="46"/>
  <c r="AU31" i="46"/>
  <c r="AU30" i="46"/>
  <c r="AU29" i="46"/>
  <c r="AY31" i="46"/>
  <c r="AY30" i="46"/>
  <c r="AY29" i="46"/>
  <c r="AY28" i="46"/>
  <c r="BC31" i="46"/>
  <c r="BC30" i="46"/>
  <c r="BC29" i="46"/>
  <c r="BC28" i="46"/>
  <c r="AU38" i="46"/>
  <c r="AU37" i="46"/>
  <c r="AU36" i="46"/>
  <c r="AU35" i="46"/>
  <c r="AU34" i="46"/>
  <c r="AY38" i="46"/>
  <c r="AY37" i="46"/>
  <c r="AY36" i="46"/>
  <c r="AY35" i="46"/>
  <c r="AY34" i="46"/>
  <c r="BC38" i="46"/>
  <c r="BC37" i="46"/>
  <c r="BC36" i="46"/>
  <c r="BC35" i="46"/>
  <c r="BC34" i="46"/>
  <c r="AS34" i="46"/>
  <c r="AW34" i="46"/>
  <c r="BA34" i="46"/>
  <c r="BA35" i="46" s="1"/>
  <c r="AS35" i="46"/>
  <c r="AW35" i="46"/>
  <c r="AS36" i="46"/>
  <c r="AW36" i="46"/>
  <c r="BA36" i="46"/>
  <c r="AS37" i="46"/>
  <c r="AW37" i="46"/>
  <c r="BA37" i="46"/>
  <c r="AS20" i="41"/>
  <c r="AU20" i="41"/>
  <c r="AW20" i="41"/>
  <c r="AY20" i="41"/>
  <c r="BA20" i="41"/>
  <c r="BC20" i="41"/>
  <c r="AS21" i="41"/>
  <c r="AU21" i="41"/>
  <c r="AW21" i="41"/>
  <c r="AY21" i="41"/>
  <c r="BA21" i="41"/>
  <c r="BC21" i="41"/>
  <c r="AS22" i="41"/>
  <c r="AU22" i="41"/>
  <c r="AW22" i="41"/>
  <c r="AY22" i="41"/>
  <c r="BA22" i="41"/>
  <c r="BC22" i="41"/>
  <c r="AS23" i="41"/>
  <c r="AU23" i="41"/>
  <c r="AW23" i="41"/>
  <c r="AY23" i="41"/>
  <c r="BA23" i="41"/>
  <c r="BC23" i="41"/>
  <c r="AU20" i="32"/>
  <c r="AW20" i="32"/>
  <c r="AY20" i="32"/>
  <c r="BA20" i="32"/>
  <c r="BC20" i="32"/>
  <c r="AU21" i="32"/>
  <c r="AW21" i="32"/>
  <c r="AY21" i="32"/>
  <c r="BA21" i="32"/>
  <c r="BC21" i="32"/>
  <c r="AU22" i="32"/>
  <c r="AY22" i="32"/>
  <c r="BA22" i="32"/>
  <c r="BC22" i="32"/>
  <c r="AU23" i="32"/>
  <c r="AW23" i="32"/>
  <c r="AY23" i="32"/>
  <c r="BA23" i="32"/>
  <c r="BC23" i="32"/>
  <c r="AU20" i="29"/>
  <c r="AW20" i="29"/>
  <c r="AY20" i="29"/>
  <c r="BA20" i="29"/>
  <c r="BC20" i="29"/>
  <c r="AU21" i="29"/>
  <c r="AW21" i="29"/>
  <c r="AY21" i="29"/>
  <c r="BA21" i="29"/>
  <c r="BC21" i="29"/>
  <c r="AU22" i="29"/>
  <c r="AW22" i="29"/>
  <c r="AY22" i="29"/>
  <c r="BA22" i="29"/>
  <c r="BC22" i="29"/>
  <c r="AU23" i="29"/>
  <c r="AW23" i="29"/>
  <c r="AY23" i="29"/>
  <c r="BA23" i="29"/>
  <c r="BC23" i="29"/>
  <c r="AU20" i="28"/>
  <c r="AW20" i="28"/>
  <c r="AY20" i="28"/>
  <c r="BA20" i="28"/>
  <c r="BC20" i="28"/>
  <c r="AU21" i="28"/>
  <c r="AW21" i="28"/>
  <c r="AY21" i="28"/>
  <c r="BA21" i="28"/>
  <c r="BC21" i="28"/>
  <c r="AU22" i="28"/>
  <c r="AW22" i="28"/>
  <c r="AY22" i="28"/>
  <c r="BA22" i="28"/>
  <c r="BC22" i="28"/>
  <c r="AU23" i="28"/>
  <c r="AW23" i="28"/>
  <c r="AY23" i="28"/>
  <c r="BA23" i="28"/>
  <c r="BC23" i="28"/>
  <c r="AW29" i="10"/>
  <c r="AU32" i="10"/>
  <c r="AU31" i="10"/>
  <c r="AU30" i="10"/>
  <c r="AY32" i="10"/>
  <c r="AY31" i="10"/>
  <c r="AY30" i="10"/>
  <c r="BC32" i="10"/>
  <c r="BC31" i="10"/>
  <c r="BC30" i="10"/>
  <c r="AU28" i="10"/>
  <c r="AW28" i="10"/>
  <c r="AY28" i="10"/>
  <c r="AY29" i="10" s="1"/>
  <c r="BC28" i="10"/>
  <c r="BC29" i="10" s="1"/>
  <c r="AU29" i="10"/>
  <c r="AW32" i="10"/>
  <c r="AW31" i="10"/>
  <c r="AW30" i="10"/>
  <c r="BA32" i="10"/>
  <c r="BA31" i="10"/>
  <c r="BA30" i="10"/>
  <c r="BA29" i="10"/>
  <c r="AW39" i="10"/>
  <c r="AW38" i="10"/>
  <c r="AW36" i="10"/>
  <c r="AW35" i="10"/>
  <c r="AW37" i="10" s="1"/>
  <c r="BA39" i="10"/>
  <c r="BA37" i="10"/>
  <c r="BA35" i="10"/>
  <c r="BA36" i="10" s="1"/>
  <c r="BA38" i="10" s="1"/>
  <c r="AU35" i="10"/>
  <c r="AY35" i="10"/>
  <c r="AY36" i="10" s="1"/>
  <c r="BC35" i="10"/>
  <c r="AU36" i="10"/>
  <c r="AU37" i="10" s="1"/>
  <c r="BC36" i="10"/>
  <c r="AY37" i="10"/>
  <c r="BC37" i="10"/>
  <c r="AU38" i="10"/>
  <c r="AY38" i="10"/>
  <c r="BC38" i="10"/>
  <c r="AY26" i="9"/>
  <c r="BA26" i="9"/>
  <c r="BC26" i="9"/>
  <c r="AY27" i="9"/>
  <c r="BA27" i="9"/>
  <c r="BC27" i="9"/>
  <c r="AY28" i="9"/>
  <c r="BA28" i="9"/>
  <c r="BC28" i="9"/>
  <c r="AY29" i="9"/>
  <c r="BA29" i="9"/>
  <c r="BC29" i="9"/>
  <c r="BA37" i="9"/>
  <c r="BA36" i="9"/>
  <c r="BA34" i="9"/>
  <c r="BA33" i="9"/>
  <c r="BA35" i="9" s="1"/>
  <c r="AY33" i="9"/>
  <c r="BC33" i="9"/>
  <c r="AY34" i="9"/>
  <c r="BC34" i="9"/>
  <c r="AY35" i="9"/>
  <c r="BC35" i="9"/>
  <c r="AY36" i="9"/>
  <c r="BC36" i="9"/>
  <c r="AU20" i="8"/>
  <c r="AW20" i="8"/>
  <c r="AY20" i="8"/>
  <c r="BA20" i="8"/>
  <c r="BC20" i="8"/>
  <c r="AU21" i="8"/>
  <c r="AW21" i="8"/>
  <c r="AY21" i="8"/>
  <c r="AU22" i="8"/>
  <c r="AW22" i="8"/>
  <c r="AY22" i="8"/>
  <c r="BA22" i="8"/>
  <c r="BC22" i="8"/>
  <c r="AU23" i="8"/>
  <c r="AW23" i="8"/>
  <c r="AY23" i="8"/>
  <c r="BA23" i="8"/>
  <c r="BC23" i="8"/>
  <c r="AQ27" i="46"/>
  <c r="AQ28" i="46"/>
  <c r="AQ29" i="46"/>
  <c r="AQ30" i="46"/>
  <c r="AQ34" i="46"/>
  <c r="AQ35" i="46"/>
  <c r="AQ36" i="46"/>
  <c r="AQ37" i="46"/>
  <c r="AQ20" i="41"/>
  <c r="AQ21" i="41"/>
  <c r="AQ22" i="41"/>
  <c r="AQ23" i="41"/>
  <c r="AW45" i="37"/>
  <c r="AU45" i="37"/>
  <c r="AS45" i="37"/>
  <c r="AQ45" i="37"/>
  <c r="AO45" i="37"/>
  <c r="AM45" i="37"/>
  <c r="AK45" i="37"/>
  <c r="AI45" i="37"/>
  <c r="AW41" i="37"/>
  <c r="AU41" i="37"/>
  <c r="AS41" i="37"/>
  <c r="AQ41" i="37"/>
  <c r="AO41" i="37"/>
  <c r="AM41" i="37"/>
  <c r="AK41" i="37"/>
  <c r="AI41" i="37"/>
  <c r="AW34" i="37"/>
  <c r="AU34" i="37"/>
  <c r="AS34" i="37"/>
  <c r="AQ34" i="37"/>
  <c r="AO34" i="37"/>
  <c r="AM34" i="37"/>
  <c r="AK34" i="37"/>
  <c r="AI34" i="37"/>
  <c r="AW33" i="37"/>
  <c r="AU33" i="37"/>
  <c r="AU39" i="37" s="1"/>
  <c r="AS33" i="37"/>
  <c r="AQ33" i="37"/>
  <c r="AQ39" i="37" s="1"/>
  <c r="AO33" i="37"/>
  <c r="AM33" i="37"/>
  <c r="AM39" i="37" s="1"/>
  <c r="AK33" i="37"/>
  <c r="AI33" i="37"/>
  <c r="AI39" i="37" s="1"/>
  <c r="AW27" i="37"/>
  <c r="AU27" i="37"/>
  <c r="AS27" i="37"/>
  <c r="AQ27" i="37"/>
  <c r="AO27" i="37"/>
  <c r="AM27" i="37"/>
  <c r="AK27" i="37"/>
  <c r="AI27" i="37"/>
  <c r="AW26" i="37"/>
  <c r="AW32" i="37" s="1"/>
  <c r="AU26" i="37"/>
  <c r="AU32" i="37" s="1"/>
  <c r="AS26" i="37"/>
  <c r="AS32" i="37" s="1"/>
  <c r="AQ26" i="37"/>
  <c r="AQ32" i="37" s="1"/>
  <c r="AO26" i="37"/>
  <c r="AO32" i="37" s="1"/>
  <c r="AM26" i="37"/>
  <c r="AM32" i="37" s="1"/>
  <c r="AK26" i="37"/>
  <c r="AK32" i="37" s="1"/>
  <c r="AI26" i="37"/>
  <c r="AI32" i="37" s="1"/>
  <c r="AW20" i="37"/>
  <c r="AU20" i="37"/>
  <c r="AS20" i="37"/>
  <c r="AQ20" i="37"/>
  <c r="AO20" i="37"/>
  <c r="AM20" i="37"/>
  <c r="AK20" i="37"/>
  <c r="AI20" i="37"/>
  <c r="AW13" i="37"/>
  <c r="AU13" i="37"/>
  <c r="AS13" i="37"/>
  <c r="AQ13" i="37"/>
  <c r="AO13" i="37"/>
  <c r="AM13" i="37"/>
  <c r="AK13" i="37"/>
  <c r="AI13" i="37"/>
  <c r="AW12" i="37"/>
  <c r="AW22" i="37" s="1"/>
  <c r="AU12" i="37"/>
  <c r="AU22" i="37" s="1"/>
  <c r="AS12" i="37"/>
  <c r="AS22" i="37" s="1"/>
  <c r="AQ12" i="37"/>
  <c r="AQ22" i="37" s="1"/>
  <c r="AO12" i="37"/>
  <c r="AO22" i="37" s="1"/>
  <c r="AM12" i="37"/>
  <c r="AM22" i="37" s="1"/>
  <c r="AK12" i="37"/>
  <c r="AK22" i="37" s="1"/>
  <c r="AI12" i="37"/>
  <c r="AI22" i="37" s="1"/>
  <c r="AX10" i="37"/>
  <c r="AV10" i="37"/>
  <c r="AT10" i="37"/>
  <c r="AR10" i="37"/>
  <c r="AP10" i="37"/>
  <c r="AN10" i="37"/>
  <c r="AL10" i="37"/>
  <c r="AJ10" i="37"/>
  <c r="BC19" i="30"/>
  <c r="BA19" i="30"/>
  <c r="AY19" i="30"/>
  <c r="AW19" i="30"/>
  <c r="AU19" i="30"/>
  <c r="AS19" i="30"/>
  <c r="AQ19" i="30"/>
  <c r="AO19" i="30"/>
  <c r="AM19" i="30"/>
  <c r="BC18" i="30"/>
  <c r="BC24" i="30" s="1"/>
  <c r="BA18" i="30"/>
  <c r="BA24" i="30" s="1"/>
  <c r="AY18" i="30"/>
  <c r="AY24" i="30" s="1"/>
  <c r="AW18" i="30"/>
  <c r="AW24" i="30" s="1"/>
  <c r="AU18" i="30"/>
  <c r="AU24" i="30" s="1"/>
  <c r="AS18" i="30"/>
  <c r="AS24" i="30" s="1"/>
  <c r="AQ18" i="30"/>
  <c r="AQ24" i="30" s="1"/>
  <c r="AO18" i="30"/>
  <c r="AO24" i="30" s="1"/>
  <c r="AM18" i="30"/>
  <c r="AM24" i="30" s="1"/>
  <c r="BC15" i="30"/>
  <c r="BA15" i="30"/>
  <c r="AY15" i="30"/>
  <c r="AW15" i="30"/>
  <c r="AU15" i="30"/>
  <c r="AS15" i="30"/>
  <c r="AQ15" i="30"/>
  <c r="AO15" i="30"/>
  <c r="AM15" i="30"/>
  <c r="BD10" i="30"/>
  <c r="BB10" i="30"/>
  <c r="AZ10" i="30"/>
  <c r="AX10" i="30"/>
  <c r="AV10" i="30"/>
  <c r="AT10" i="30"/>
  <c r="AR10" i="30"/>
  <c r="AP10" i="30"/>
  <c r="AN10" i="30"/>
  <c r="AS26" i="28"/>
  <c r="AQ26" i="28"/>
  <c r="AO26" i="28"/>
  <c r="AM26" i="28"/>
  <c r="AK26" i="28"/>
  <c r="AI26" i="28"/>
  <c r="AG26" i="28"/>
  <c r="AS19" i="28"/>
  <c r="AQ19" i="28"/>
  <c r="AO19" i="28"/>
  <c r="AM19" i="28"/>
  <c r="AK19" i="28"/>
  <c r="AI19" i="28"/>
  <c r="AG19" i="28"/>
  <c r="AS18" i="28"/>
  <c r="AS24" i="28" s="1"/>
  <c r="AQ18" i="28"/>
  <c r="AQ23" i="28" s="1"/>
  <c r="AO18" i="28"/>
  <c r="AO24" i="28" s="1"/>
  <c r="AM18" i="28"/>
  <c r="AM24" i="28" s="1"/>
  <c r="AK18" i="28"/>
  <c r="AK24" i="28" s="1"/>
  <c r="AI18" i="28"/>
  <c r="AI23" i="28" s="1"/>
  <c r="AG18" i="28"/>
  <c r="AG24" i="28" s="1"/>
  <c r="AS15" i="28"/>
  <c r="AQ15" i="28"/>
  <c r="AO15" i="28"/>
  <c r="AM15" i="28"/>
  <c r="AK15" i="28"/>
  <c r="AI15" i="28"/>
  <c r="AG15" i="28"/>
  <c r="AT10" i="28"/>
  <c r="AR10" i="28"/>
  <c r="AP10" i="28"/>
  <c r="AN10" i="28"/>
  <c r="AL10" i="28"/>
  <c r="AJ10" i="28"/>
  <c r="AH10" i="28"/>
  <c r="AW19" i="27"/>
  <c r="AU19" i="27"/>
  <c r="AS19" i="27"/>
  <c r="AQ19" i="27"/>
  <c r="AO19" i="27"/>
  <c r="AM19" i="27"/>
  <c r="AK19" i="27"/>
  <c r="AI19" i="27"/>
  <c r="AW18" i="27"/>
  <c r="AW24" i="27" s="1"/>
  <c r="AU18" i="27"/>
  <c r="AU24" i="27" s="1"/>
  <c r="AS18" i="27"/>
  <c r="AS24" i="27" s="1"/>
  <c r="AQ18" i="27"/>
  <c r="AQ24" i="27" s="1"/>
  <c r="AO18" i="27"/>
  <c r="AO24" i="27" s="1"/>
  <c r="AM18" i="27"/>
  <c r="AM24" i="27" s="1"/>
  <c r="AK18" i="27"/>
  <c r="AK24" i="27" s="1"/>
  <c r="AI18" i="27"/>
  <c r="AI24" i="27" s="1"/>
  <c r="AW15" i="27"/>
  <c r="AU15" i="27"/>
  <c r="AS15" i="27"/>
  <c r="AQ15" i="27"/>
  <c r="AO15" i="27"/>
  <c r="AM15" i="27"/>
  <c r="AK15" i="27"/>
  <c r="AI15" i="27"/>
  <c r="AX10" i="27"/>
  <c r="AV10" i="27"/>
  <c r="AT10" i="27"/>
  <c r="AR10" i="27"/>
  <c r="AP10" i="27"/>
  <c r="AN10" i="27"/>
  <c r="AL10" i="27"/>
  <c r="AJ10" i="27"/>
  <c r="AW19" i="24"/>
  <c r="AU19" i="24"/>
  <c r="AS19" i="24"/>
  <c r="AQ19" i="24"/>
  <c r="AO19" i="24"/>
  <c r="AM19" i="24"/>
  <c r="AK19" i="24"/>
  <c r="AI19" i="24"/>
  <c r="AW18" i="24"/>
  <c r="AW24" i="24" s="1"/>
  <c r="AU18" i="24"/>
  <c r="AU24" i="24" s="1"/>
  <c r="AS18" i="24"/>
  <c r="AS24" i="24" s="1"/>
  <c r="AQ18" i="24"/>
  <c r="AQ24" i="24" s="1"/>
  <c r="AO18" i="24"/>
  <c r="AO24" i="24" s="1"/>
  <c r="AM18" i="24"/>
  <c r="AM24" i="24" s="1"/>
  <c r="AK18" i="24"/>
  <c r="AK24" i="24" s="1"/>
  <c r="AI18" i="24"/>
  <c r="AI24" i="24" s="1"/>
  <c r="AW15" i="24"/>
  <c r="AU15" i="24"/>
  <c r="AS15" i="24"/>
  <c r="AQ15" i="24"/>
  <c r="AO15" i="24"/>
  <c r="AM15" i="24"/>
  <c r="AK15" i="24"/>
  <c r="AI15" i="24"/>
  <c r="AX10" i="24"/>
  <c r="AV10" i="24"/>
  <c r="AT10" i="24"/>
  <c r="AR10" i="24"/>
  <c r="AP10" i="24"/>
  <c r="AN10" i="24"/>
  <c r="AL10" i="24"/>
  <c r="AJ10" i="24"/>
  <c r="AW19" i="23"/>
  <c r="AU19" i="23"/>
  <c r="AS19" i="23"/>
  <c r="AQ19" i="23"/>
  <c r="AO19" i="23"/>
  <c r="AM19" i="23"/>
  <c r="AK19" i="23"/>
  <c r="AI19" i="23"/>
  <c r="AW18" i="23"/>
  <c r="AW24" i="23" s="1"/>
  <c r="AU18" i="23"/>
  <c r="AU24" i="23" s="1"/>
  <c r="AS18" i="23"/>
  <c r="AS24" i="23" s="1"/>
  <c r="AQ18" i="23"/>
  <c r="AQ24" i="23" s="1"/>
  <c r="AO18" i="23"/>
  <c r="AO24" i="23" s="1"/>
  <c r="AM18" i="23"/>
  <c r="AM24" i="23" s="1"/>
  <c r="AK18" i="23"/>
  <c r="AK24" i="23" s="1"/>
  <c r="AI18" i="23"/>
  <c r="AI24" i="23" s="1"/>
  <c r="AW15" i="23"/>
  <c r="AU15" i="23"/>
  <c r="AS15" i="23"/>
  <c r="AQ15" i="23"/>
  <c r="AO15" i="23"/>
  <c r="AM15" i="23"/>
  <c r="AK15" i="23"/>
  <c r="AI15" i="23"/>
  <c r="AX10" i="23"/>
  <c r="AV10" i="23"/>
  <c r="AT10" i="23"/>
  <c r="AR10" i="23"/>
  <c r="AP10" i="23"/>
  <c r="AN10" i="23"/>
  <c r="AL10" i="23"/>
  <c r="AJ10" i="23"/>
  <c r="AW19" i="22"/>
  <c r="AU19" i="22"/>
  <c r="AS19" i="22"/>
  <c r="AQ19" i="22"/>
  <c r="AO19" i="22"/>
  <c r="AM19" i="22"/>
  <c r="AK19" i="22"/>
  <c r="AI19" i="22"/>
  <c r="AW18" i="22"/>
  <c r="AW24" i="22" s="1"/>
  <c r="AU18" i="22"/>
  <c r="AU24" i="22" s="1"/>
  <c r="AS18" i="22"/>
  <c r="AS24" i="22" s="1"/>
  <c r="AQ18" i="22"/>
  <c r="AQ24" i="22" s="1"/>
  <c r="AO18" i="22"/>
  <c r="AO24" i="22" s="1"/>
  <c r="AM18" i="22"/>
  <c r="AM24" i="22" s="1"/>
  <c r="AK18" i="22"/>
  <c r="AK24" i="22" s="1"/>
  <c r="AI18" i="22"/>
  <c r="AI24" i="22" s="1"/>
  <c r="AW15" i="22"/>
  <c r="AU15" i="22"/>
  <c r="AS15" i="22"/>
  <c r="AQ15" i="22"/>
  <c r="AO15" i="22"/>
  <c r="AM15" i="22"/>
  <c r="AK15" i="22"/>
  <c r="AI15" i="22"/>
  <c r="AX10" i="22"/>
  <c r="AV10" i="22"/>
  <c r="AT10" i="22"/>
  <c r="AR10" i="22"/>
  <c r="AP10" i="22"/>
  <c r="AN10" i="22"/>
  <c r="AL10" i="22"/>
  <c r="AJ10" i="22"/>
  <c r="AW19" i="21"/>
  <c r="AU19" i="21"/>
  <c r="AS19" i="21"/>
  <c r="AQ19" i="21"/>
  <c r="AO19" i="21"/>
  <c r="AM19" i="21"/>
  <c r="AK19" i="21"/>
  <c r="AI19" i="21"/>
  <c r="AW18" i="21"/>
  <c r="AW24" i="21" s="1"/>
  <c r="AU18" i="21"/>
  <c r="AU24" i="21" s="1"/>
  <c r="AS18" i="21"/>
  <c r="AS24" i="21" s="1"/>
  <c r="AQ18" i="21"/>
  <c r="AQ24" i="21" s="1"/>
  <c r="AO18" i="21"/>
  <c r="AO24" i="21" s="1"/>
  <c r="AM18" i="21"/>
  <c r="AM24" i="21" s="1"/>
  <c r="AK18" i="21"/>
  <c r="AK24" i="21" s="1"/>
  <c r="AI18" i="21"/>
  <c r="AI24" i="21" s="1"/>
  <c r="AW15" i="21"/>
  <c r="AU15" i="21"/>
  <c r="AS15" i="21"/>
  <c r="AQ15" i="21"/>
  <c r="AO15" i="21"/>
  <c r="AM15" i="21"/>
  <c r="AK15" i="21"/>
  <c r="AI15" i="21"/>
  <c r="AX10" i="21"/>
  <c r="AV10" i="21"/>
  <c r="AT10" i="21"/>
  <c r="AR10" i="21"/>
  <c r="AP10" i="21"/>
  <c r="AN10" i="21"/>
  <c r="AL10" i="21"/>
  <c r="AJ10" i="21"/>
  <c r="AW40" i="20"/>
  <c r="AU40" i="20"/>
  <c r="AS40" i="20"/>
  <c r="AQ40" i="20"/>
  <c r="AO40" i="20"/>
  <c r="AM40" i="20"/>
  <c r="AK40" i="20"/>
  <c r="AI40" i="20"/>
  <c r="AW33" i="20"/>
  <c r="AU33" i="20"/>
  <c r="AS33" i="20"/>
  <c r="AQ33" i="20"/>
  <c r="AO33" i="20"/>
  <c r="AM33" i="20"/>
  <c r="AK33" i="20"/>
  <c r="AI33" i="20"/>
  <c r="AW32" i="20"/>
  <c r="AW38" i="20" s="1"/>
  <c r="AU32" i="20"/>
  <c r="AU38" i="20" s="1"/>
  <c r="AS32" i="20"/>
  <c r="AS38" i="20" s="1"/>
  <c r="AQ32" i="20"/>
  <c r="AQ38" i="20" s="1"/>
  <c r="AO32" i="20"/>
  <c r="AO37" i="20" s="1"/>
  <c r="AM32" i="20"/>
  <c r="AM38" i="20" s="1"/>
  <c r="AK32" i="20"/>
  <c r="AK38" i="20" s="1"/>
  <c r="AI32" i="20"/>
  <c r="AI38" i="20" s="1"/>
  <c r="AW26" i="20"/>
  <c r="AU26" i="20"/>
  <c r="AS26" i="20"/>
  <c r="AQ26" i="20"/>
  <c r="AO26" i="20"/>
  <c r="AM26" i="20"/>
  <c r="AK26" i="20"/>
  <c r="AI26" i="20"/>
  <c r="AW25" i="20"/>
  <c r="AW31" i="20" s="1"/>
  <c r="AU25" i="20"/>
  <c r="AU30" i="20" s="1"/>
  <c r="AS25" i="20"/>
  <c r="AS31" i="20" s="1"/>
  <c r="AQ25" i="20"/>
  <c r="AQ30" i="20" s="1"/>
  <c r="AO25" i="20"/>
  <c r="AO31" i="20" s="1"/>
  <c r="AM25" i="20"/>
  <c r="AM30" i="20" s="1"/>
  <c r="AK25" i="20"/>
  <c r="AK31" i="20" s="1"/>
  <c r="AI25" i="20"/>
  <c r="AI30" i="20" s="1"/>
  <c r="AW19" i="20"/>
  <c r="AU19" i="20"/>
  <c r="AS19" i="20"/>
  <c r="AQ19" i="20"/>
  <c r="AO19" i="20"/>
  <c r="AM19" i="20"/>
  <c r="AK19" i="20"/>
  <c r="AI19" i="20"/>
  <c r="AW12" i="20"/>
  <c r="AU12" i="20"/>
  <c r="AS12" i="20"/>
  <c r="AQ12" i="20"/>
  <c r="AO12" i="20"/>
  <c r="AM12" i="20"/>
  <c r="AK12" i="20"/>
  <c r="AI12" i="20"/>
  <c r="AW11" i="20"/>
  <c r="AW21" i="20" s="1"/>
  <c r="AU11" i="20"/>
  <c r="AU21" i="20" s="1"/>
  <c r="AS11" i="20"/>
  <c r="AS21" i="20" s="1"/>
  <c r="AQ11" i="20"/>
  <c r="AQ21" i="20" s="1"/>
  <c r="AO11" i="20"/>
  <c r="AO21" i="20" s="1"/>
  <c r="AM11" i="20"/>
  <c r="AM21" i="20" s="1"/>
  <c r="AK11" i="20"/>
  <c r="AK21" i="20" s="1"/>
  <c r="AI11" i="20"/>
  <c r="AI21" i="20" s="1"/>
  <c r="AX9" i="20"/>
  <c r="AV9" i="20"/>
  <c r="AT9" i="20"/>
  <c r="AR9" i="20"/>
  <c r="AP9" i="20"/>
  <c r="AN9" i="20"/>
  <c r="AL9" i="20"/>
  <c r="AJ9" i="20"/>
  <c r="AW19" i="19"/>
  <c r="AU19" i="19"/>
  <c r="AS19" i="19"/>
  <c r="AQ19" i="19"/>
  <c r="AO19" i="19"/>
  <c r="AM19" i="19"/>
  <c r="AK19" i="19"/>
  <c r="AI19" i="19"/>
  <c r="AW18" i="19"/>
  <c r="AW24" i="19" s="1"/>
  <c r="AU18" i="19"/>
  <c r="AU24" i="19" s="1"/>
  <c r="AS18" i="19"/>
  <c r="AS24" i="19" s="1"/>
  <c r="AQ18" i="19"/>
  <c r="AQ24" i="19" s="1"/>
  <c r="AO18" i="19"/>
  <c r="AO24" i="19" s="1"/>
  <c r="AM18" i="19"/>
  <c r="AM24" i="19" s="1"/>
  <c r="AK18" i="19"/>
  <c r="AK24" i="19" s="1"/>
  <c r="AI18" i="19"/>
  <c r="AI24" i="19" s="1"/>
  <c r="AW15" i="19"/>
  <c r="AU15" i="19"/>
  <c r="AS15" i="19"/>
  <c r="AQ15" i="19"/>
  <c r="AO15" i="19"/>
  <c r="AM15" i="19"/>
  <c r="AK15" i="19"/>
  <c r="AI15" i="19"/>
  <c r="AX10" i="19"/>
  <c r="AV10" i="19"/>
  <c r="AT10" i="19"/>
  <c r="AR10" i="19"/>
  <c r="AP10" i="19"/>
  <c r="AN10" i="19"/>
  <c r="AL10" i="19"/>
  <c r="AJ10" i="19"/>
  <c r="AW19" i="18"/>
  <c r="AU19" i="18"/>
  <c r="AS19" i="18"/>
  <c r="AQ19" i="18"/>
  <c r="AO19" i="18"/>
  <c r="AM19" i="18"/>
  <c r="AK19" i="18"/>
  <c r="AI19" i="18"/>
  <c r="AW18" i="18"/>
  <c r="AW24" i="18" s="1"/>
  <c r="AU18" i="18"/>
  <c r="AU24" i="18" s="1"/>
  <c r="AS18" i="18"/>
  <c r="AS24" i="18" s="1"/>
  <c r="AQ18" i="18"/>
  <c r="AQ24" i="18" s="1"/>
  <c r="AO18" i="18"/>
  <c r="AO24" i="18" s="1"/>
  <c r="AM18" i="18"/>
  <c r="AM24" i="18" s="1"/>
  <c r="AK18" i="18"/>
  <c r="AK24" i="18" s="1"/>
  <c r="AI18" i="18"/>
  <c r="AI24" i="18" s="1"/>
  <c r="AW15" i="18"/>
  <c r="AU15" i="18"/>
  <c r="AS15" i="18"/>
  <c r="AQ15" i="18"/>
  <c r="AO15" i="18"/>
  <c r="AM15" i="18"/>
  <c r="AK15" i="18"/>
  <c r="AI15" i="18"/>
  <c r="AX10" i="18"/>
  <c r="AV10" i="18"/>
  <c r="AT10" i="18"/>
  <c r="AR10" i="18"/>
  <c r="AP10" i="18"/>
  <c r="AN10" i="18"/>
  <c r="AL10" i="18"/>
  <c r="AJ10" i="18"/>
  <c r="AW19" i="17"/>
  <c r="AU19" i="17"/>
  <c r="AS19" i="17"/>
  <c r="AQ19" i="17"/>
  <c r="AO19" i="17"/>
  <c r="AM19" i="17"/>
  <c r="AK19" i="17"/>
  <c r="AI19" i="17"/>
  <c r="AW18" i="17"/>
  <c r="AW24" i="17" s="1"/>
  <c r="AU18" i="17"/>
  <c r="AU23" i="17" s="1"/>
  <c r="AS18" i="17"/>
  <c r="AS24" i="17" s="1"/>
  <c r="AQ18" i="17"/>
  <c r="AQ24" i="17" s="1"/>
  <c r="AO18" i="17"/>
  <c r="AO24" i="17" s="1"/>
  <c r="AM18" i="17"/>
  <c r="AM24" i="17" s="1"/>
  <c r="AK18" i="17"/>
  <c r="AK24" i="17" s="1"/>
  <c r="AI18" i="17"/>
  <c r="AI24" i="17" s="1"/>
  <c r="AW15" i="17"/>
  <c r="AU15" i="17"/>
  <c r="AS15" i="17"/>
  <c r="AQ15" i="17"/>
  <c r="AO15" i="17"/>
  <c r="AM15" i="17"/>
  <c r="AK15" i="17"/>
  <c r="AI15" i="17"/>
  <c r="AX10" i="17"/>
  <c r="AV10" i="17"/>
  <c r="AT10" i="17"/>
  <c r="AR10" i="17"/>
  <c r="AP10" i="17"/>
  <c r="AN10" i="17"/>
  <c r="AL10" i="17"/>
  <c r="AJ10" i="17"/>
  <c r="AW40" i="16"/>
  <c r="AU40" i="16"/>
  <c r="AS40" i="16"/>
  <c r="AQ40" i="16"/>
  <c r="AO40" i="16"/>
  <c r="AM40" i="16"/>
  <c r="AK40" i="16"/>
  <c r="AI40" i="16"/>
  <c r="AW33" i="16"/>
  <c r="AU33" i="16"/>
  <c r="AS33" i="16"/>
  <c r="AQ33" i="16"/>
  <c r="AO33" i="16"/>
  <c r="AM33" i="16"/>
  <c r="AK33" i="16"/>
  <c r="AI33" i="16"/>
  <c r="AW32" i="16"/>
  <c r="AU32" i="16"/>
  <c r="AU38" i="16" s="1"/>
  <c r="AS32" i="16"/>
  <c r="AQ32" i="16"/>
  <c r="AQ38" i="16" s="1"/>
  <c r="AO32" i="16"/>
  <c r="AM32" i="16"/>
  <c r="AM38" i="16" s="1"/>
  <c r="AK32" i="16"/>
  <c r="AI32" i="16"/>
  <c r="AI38" i="16" s="1"/>
  <c r="AW26" i="16"/>
  <c r="AU26" i="16"/>
  <c r="AS26" i="16"/>
  <c r="AQ26" i="16"/>
  <c r="AO26" i="16"/>
  <c r="AM26" i="16"/>
  <c r="AK26" i="16"/>
  <c r="AI26" i="16"/>
  <c r="AW25" i="16"/>
  <c r="AU25" i="16"/>
  <c r="AU31" i="16" s="1"/>
  <c r="AS25" i="16"/>
  <c r="AS31" i="16" s="1"/>
  <c r="AQ25" i="16"/>
  <c r="AQ31" i="16" s="1"/>
  <c r="AO25" i="16"/>
  <c r="AO31" i="16" s="1"/>
  <c r="AM25" i="16"/>
  <c r="AM31" i="16" s="1"/>
  <c r="AK25" i="16"/>
  <c r="AK31" i="16" s="1"/>
  <c r="AI25" i="16"/>
  <c r="AI31" i="16" s="1"/>
  <c r="AW19" i="16"/>
  <c r="AU19" i="16"/>
  <c r="AS19" i="16"/>
  <c r="AQ19" i="16"/>
  <c r="AO19" i="16"/>
  <c r="AM19" i="16"/>
  <c r="AK19" i="16"/>
  <c r="AI19" i="16"/>
  <c r="AW12" i="16"/>
  <c r="AU12" i="16"/>
  <c r="AS12" i="16"/>
  <c r="AQ12" i="16"/>
  <c r="AO12" i="16"/>
  <c r="AM12" i="16"/>
  <c r="AK12" i="16"/>
  <c r="AI12" i="16"/>
  <c r="AW11" i="16"/>
  <c r="AW21" i="16" s="1"/>
  <c r="AU11" i="16"/>
  <c r="AU21" i="16" s="1"/>
  <c r="AS11" i="16"/>
  <c r="AS21" i="16" s="1"/>
  <c r="AQ11" i="16"/>
  <c r="AQ21" i="16" s="1"/>
  <c r="AO11" i="16"/>
  <c r="AO21" i="16" s="1"/>
  <c r="AM11" i="16"/>
  <c r="AM21" i="16" s="1"/>
  <c r="AK11" i="16"/>
  <c r="AK21" i="16" s="1"/>
  <c r="AI11" i="16"/>
  <c r="AI21" i="16" s="1"/>
  <c r="AX9" i="16"/>
  <c r="AV9" i="16"/>
  <c r="AT9" i="16"/>
  <c r="AR9" i="16"/>
  <c r="AP9" i="16"/>
  <c r="AN9" i="16"/>
  <c r="AL9" i="16"/>
  <c r="AJ9" i="16"/>
  <c r="AW18" i="14"/>
  <c r="AU18" i="14"/>
  <c r="AS18" i="14"/>
  <c r="AQ18" i="14"/>
  <c r="AO18" i="14"/>
  <c r="AM18" i="14"/>
  <c r="AK18" i="14"/>
  <c r="AI18" i="14"/>
  <c r="AW17" i="14"/>
  <c r="AU17" i="14"/>
  <c r="AS17" i="14"/>
  <c r="AQ17" i="14"/>
  <c r="AO17" i="14"/>
  <c r="AM17" i="14"/>
  <c r="AK17" i="14"/>
  <c r="AI17" i="14"/>
  <c r="AW14" i="14"/>
  <c r="AU14" i="14"/>
  <c r="AS14" i="14"/>
  <c r="AQ14" i="14"/>
  <c r="AO14" i="14"/>
  <c r="AM14" i="14"/>
  <c r="AK14" i="14"/>
  <c r="AI14" i="14"/>
  <c r="AX9" i="14"/>
  <c r="AV9" i="14"/>
  <c r="AT9" i="14"/>
  <c r="AR9" i="14"/>
  <c r="AP9" i="14"/>
  <c r="AN9" i="14"/>
  <c r="AL9" i="14"/>
  <c r="AJ9" i="14"/>
  <c r="AW18" i="13"/>
  <c r="AU18" i="13"/>
  <c r="AS18" i="13"/>
  <c r="AQ18" i="13"/>
  <c r="AO18" i="13"/>
  <c r="AM18" i="13"/>
  <c r="AK18" i="13"/>
  <c r="AI18" i="13"/>
  <c r="AW17" i="13"/>
  <c r="AU17" i="13"/>
  <c r="AS17" i="13"/>
  <c r="AQ17" i="13"/>
  <c r="AO17" i="13"/>
  <c r="AM17" i="13"/>
  <c r="AK17" i="13"/>
  <c r="AI17" i="13"/>
  <c r="AW14" i="13"/>
  <c r="AU14" i="13"/>
  <c r="AS14" i="13"/>
  <c r="AQ14" i="13"/>
  <c r="AO14" i="13"/>
  <c r="AM14" i="13"/>
  <c r="AK14" i="13"/>
  <c r="AI14" i="13"/>
  <c r="AX9" i="13"/>
  <c r="AV9" i="13"/>
  <c r="AT9" i="13"/>
  <c r="AR9" i="13"/>
  <c r="AP9" i="13"/>
  <c r="AN9" i="13"/>
  <c r="AL9" i="13"/>
  <c r="AJ9" i="13"/>
  <c r="AW18" i="12"/>
  <c r="AU18" i="12"/>
  <c r="AS18" i="12"/>
  <c r="AQ18" i="12"/>
  <c r="AO18" i="12"/>
  <c r="AM18" i="12"/>
  <c r="AK18" i="12"/>
  <c r="AI18" i="12"/>
  <c r="AW17" i="12"/>
  <c r="AU17" i="12"/>
  <c r="AS17" i="12"/>
  <c r="AQ17" i="12"/>
  <c r="AO17" i="12"/>
  <c r="AM17" i="12"/>
  <c r="AK17" i="12"/>
  <c r="AI17" i="12"/>
  <c r="AW14" i="12"/>
  <c r="AU14" i="12"/>
  <c r="AS14" i="12"/>
  <c r="AQ14" i="12"/>
  <c r="AO14" i="12"/>
  <c r="AM14" i="12"/>
  <c r="AK14" i="12"/>
  <c r="AI14" i="12"/>
  <c r="AX9" i="12"/>
  <c r="AV9" i="12"/>
  <c r="AT9" i="12"/>
  <c r="AR9" i="12"/>
  <c r="AP9" i="12"/>
  <c r="AN9" i="12"/>
  <c r="AL9" i="12"/>
  <c r="AJ9" i="12"/>
  <c r="AW26" i="11"/>
  <c r="AU26" i="11"/>
  <c r="AS26" i="11"/>
  <c r="AQ26" i="11"/>
  <c r="AO26" i="11"/>
  <c r="AM26" i="11"/>
  <c r="AK26" i="11"/>
  <c r="AI26" i="11"/>
  <c r="AW19" i="11"/>
  <c r="AU19" i="11"/>
  <c r="AS19" i="11"/>
  <c r="AQ19" i="11"/>
  <c r="AO19" i="11"/>
  <c r="AM19" i="11"/>
  <c r="AK19" i="11"/>
  <c r="AI19" i="11"/>
  <c r="AW18" i="11"/>
  <c r="AW24" i="11" s="1"/>
  <c r="AU18" i="11"/>
  <c r="AU24" i="11" s="1"/>
  <c r="AS18" i="11"/>
  <c r="AS24" i="11" s="1"/>
  <c r="AQ18" i="11"/>
  <c r="AQ24" i="11" s="1"/>
  <c r="AO18" i="11"/>
  <c r="AO24" i="11" s="1"/>
  <c r="AM18" i="11"/>
  <c r="AM24" i="11" s="1"/>
  <c r="AK18" i="11"/>
  <c r="AK24" i="11" s="1"/>
  <c r="AI18" i="11"/>
  <c r="AI24" i="11" s="1"/>
  <c r="AW15" i="11"/>
  <c r="AU15" i="11"/>
  <c r="AS15" i="11"/>
  <c r="AQ15" i="11"/>
  <c r="AO15" i="11"/>
  <c r="AM15" i="11"/>
  <c r="AK15" i="11"/>
  <c r="AI15" i="11"/>
  <c r="AX10" i="11"/>
  <c r="AV10" i="11"/>
  <c r="AT10" i="11"/>
  <c r="AR10" i="11"/>
  <c r="AP10" i="11"/>
  <c r="AN10" i="11"/>
  <c r="AL10" i="11"/>
  <c r="AJ10" i="11"/>
  <c r="AS45" i="10"/>
  <c r="AQ45" i="10"/>
  <c r="AO45" i="10"/>
  <c r="AM45" i="10"/>
  <c r="AK45" i="10"/>
  <c r="AI45" i="10"/>
  <c r="AG45" i="10"/>
  <c r="AS41" i="10"/>
  <c r="AQ41" i="10"/>
  <c r="AO41" i="10"/>
  <c r="AM41" i="10"/>
  <c r="AK41" i="10"/>
  <c r="AI41" i="10"/>
  <c r="AG41" i="10"/>
  <c r="AS34" i="10"/>
  <c r="AQ34" i="10"/>
  <c r="AO34" i="10"/>
  <c r="AM34" i="10"/>
  <c r="AK34" i="10"/>
  <c r="AI34" i="10"/>
  <c r="AG34" i="10"/>
  <c r="AS33" i="10"/>
  <c r="AS39" i="10" s="1"/>
  <c r="AQ33" i="10"/>
  <c r="AO33" i="10"/>
  <c r="AO39" i="10" s="1"/>
  <c r="AM33" i="10"/>
  <c r="AK33" i="10"/>
  <c r="AK39" i="10" s="1"/>
  <c r="AI33" i="10"/>
  <c r="AG33" i="10"/>
  <c r="AG39" i="10" s="1"/>
  <c r="AS27" i="10"/>
  <c r="AQ27" i="10"/>
  <c r="AO27" i="10"/>
  <c r="AM27" i="10"/>
  <c r="AK27" i="10"/>
  <c r="AI27" i="10"/>
  <c r="AG27" i="10"/>
  <c r="AS26" i="10"/>
  <c r="AQ26" i="10"/>
  <c r="AO26" i="10"/>
  <c r="AM26" i="10"/>
  <c r="AK26" i="10"/>
  <c r="AK32" i="10" s="1"/>
  <c r="AI26" i="10"/>
  <c r="AI32" i="10" s="1"/>
  <c r="AG26" i="10"/>
  <c r="AG32" i="10" s="1"/>
  <c r="AS22" i="10"/>
  <c r="AQ22" i="10"/>
  <c r="AO22" i="10"/>
  <c r="AM22" i="10"/>
  <c r="AK22" i="10"/>
  <c r="AI22" i="10"/>
  <c r="AG22" i="10"/>
  <c r="AS20" i="10"/>
  <c r="AQ20" i="10"/>
  <c r="AO20" i="10"/>
  <c r="AM20" i="10"/>
  <c r="AK20" i="10"/>
  <c r="AI20" i="10"/>
  <c r="AG20" i="10"/>
  <c r="AT10" i="10"/>
  <c r="AR10" i="10"/>
  <c r="AP10" i="10"/>
  <c r="AN10" i="10"/>
  <c r="AL10" i="10"/>
  <c r="AJ10" i="10"/>
  <c r="AH10" i="10"/>
  <c r="AW43" i="9"/>
  <c r="AU43" i="9"/>
  <c r="AS43" i="9"/>
  <c r="AQ43" i="9"/>
  <c r="AO43" i="9"/>
  <c r="AM43" i="9"/>
  <c r="AK43" i="9"/>
  <c r="AI43" i="9"/>
  <c r="AW39" i="9"/>
  <c r="AU39" i="9"/>
  <c r="AS39" i="9"/>
  <c r="AQ39" i="9"/>
  <c r="AO39" i="9"/>
  <c r="AM39" i="9"/>
  <c r="AK39" i="9"/>
  <c r="AI39" i="9"/>
  <c r="AW32" i="9"/>
  <c r="AU32" i="9"/>
  <c r="AS32" i="9"/>
  <c r="AQ32" i="9"/>
  <c r="AO32" i="9"/>
  <c r="AM32" i="9"/>
  <c r="AK32" i="9"/>
  <c r="AI32" i="9"/>
  <c r="AW31" i="9"/>
  <c r="AU31" i="9"/>
  <c r="AU37" i="9" s="1"/>
  <c r="AS31" i="9"/>
  <c r="AQ31" i="9"/>
  <c r="AQ37" i="9" s="1"/>
  <c r="AO31" i="9"/>
  <c r="AM31" i="9"/>
  <c r="AM37" i="9" s="1"/>
  <c r="AK31" i="9"/>
  <c r="AI31" i="9"/>
  <c r="AI37" i="9" s="1"/>
  <c r="AW25" i="9"/>
  <c r="AU25" i="9"/>
  <c r="AS25" i="9"/>
  <c r="AQ25" i="9"/>
  <c r="AO25" i="9"/>
  <c r="AM25" i="9"/>
  <c r="AK25" i="9"/>
  <c r="AI25" i="9"/>
  <c r="AW24" i="9"/>
  <c r="AW30" i="9" s="1"/>
  <c r="AU24" i="9"/>
  <c r="AU30" i="9" s="1"/>
  <c r="AS24" i="9"/>
  <c r="AS30" i="9" s="1"/>
  <c r="AQ24" i="9"/>
  <c r="AQ30" i="9" s="1"/>
  <c r="AO24" i="9"/>
  <c r="AO30" i="9" s="1"/>
  <c r="AM24" i="9"/>
  <c r="AM30" i="9" s="1"/>
  <c r="AK24" i="9"/>
  <c r="AK30" i="9" s="1"/>
  <c r="AI24" i="9"/>
  <c r="AI30" i="9" s="1"/>
  <c r="AW19" i="9"/>
  <c r="AU19" i="9"/>
  <c r="AS19" i="9"/>
  <c r="AQ19" i="9"/>
  <c r="AO19" i="9"/>
  <c r="AM19" i="9"/>
  <c r="AK19" i="9"/>
  <c r="AI19" i="9"/>
  <c r="AW12" i="9"/>
  <c r="AU12" i="9"/>
  <c r="AS12" i="9"/>
  <c r="AQ12" i="9"/>
  <c r="AO12" i="9"/>
  <c r="AM12" i="9"/>
  <c r="AK12" i="9"/>
  <c r="AI12" i="9"/>
  <c r="AW11" i="9"/>
  <c r="AW21" i="9" s="1"/>
  <c r="AU11" i="9"/>
  <c r="AU21" i="9" s="1"/>
  <c r="AS11" i="9"/>
  <c r="AS21" i="9" s="1"/>
  <c r="AQ11" i="9"/>
  <c r="AQ21" i="9" s="1"/>
  <c r="AO11" i="9"/>
  <c r="AO21" i="9" s="1"/>
  <c r="AM11" i="9"/>
  <c r="AM21" i="9" s="1"/>
  <c r="AK11" i="9"/>
  <c r="AK21" i="9" s="1"/>
  <c r="AI11" i="9"/>
  <c r="AI21" i="9" s="1"/>
  <c r="AX9" i="9"/>
  <c r="AV9" i="9"/>
  <c r="AT9" i="9"/>
  <c r="AR9" i="9"/>
  <c r="AP9" i="9"/>
  <c r="AN9" i="9"/>
  <c r="AL9" i="9"/>
  <c r="AJ9" i="9"/>
  <c r="AS26" i="8"/>
  <c r="AQ26" i="8"/>
  <c r="AO26" i="8"/>
  <c r="AM26" i="8"/>
  <c r="AK26" i="8"/>
  <c r="AI26" i="8"/>
  <c r="AG26" i="8"/>
  <c r="AS19" i="8"/>
  <c r="AQ19" i="8"/>
  <c r="AO19" i="8"/>
  <c r="AM19" i="8"/>
  <c r="AK19" i="8"/>
  <c r="AI19" i="8"/>
  <c r="AG19" i="8"/>
  <c r="AS18" i="8"/>
  <c r="AS24" i="8" s="1"/>
  <c r="AQ18" i="8"/>
  <c r="AQ24" i="8" s="1"/>
  <c r="AO18" i="8"/>
  <c r="AO24" i="8" s="1"/>
  <c r="AM18" i="8"/>
  <c r="AM24" i="8" s="1"/>
  <c r="AK18" i="8"/>
  <c r="AK24" i="8" s="1"/>
  <c r="AI18" i="8"/>
  <c r="AI24" i="8" s="1"/>
  <c r="AG18" i="8"/>
  <c r="AG24" i="8" s="1"/>
  <c r="AS15" i="8"/>
  <c r="AQ15" i="8"/>
  <c r="AO15" i="8"/>
  <c r="AM15" i="8"/>
  <c r="AK15" i="8"/>
  <c r="AI15" i="8"/>
  <c r="AG15" i="8"/>
  <c r="AT10" i="8"/>
  <c r="AR10" i="8"/>
  <c r="AP10" i="8"/>
  <c r="AN10" i="8"/>
  <c r="AL10" i="8"/>
  <c r="AJ10" i="8"/>
  <c r="AH10" i="8"/>
  <c r="BC19" i="7"/>
  <c r="BA19" i="7"/>
  <c r="AY19" i="7"/>
  <c r="AW19" i="7"/>
  <c r="AU19" i="7"/>
  <c r="AS19" i="7"/>
  <c r="AQ19" i="7"/>
  <c r="AO19" i="7"/>
  <c r="AM19" i="7"/>
  <c r="AK19" i="7"/>
  <c r="AI19" i="7"/>
  <c r="BC18" i="7"/>
  <c r="BA18" i="7"/>
  <c r="AY18" i="7"/>
  <c r="AW18" i="7"/>
  <c r="AU18" i="7"/>
  <c r="AS18" i="7"/>
  <c r="AQ18" i="7"/>
  <c r="AO18" i="7"/>
  <c r="AM18" i="7"/>
  <c r="AK18" i="7"/>
  <c r="AI18" i="7"/>
  <c r="BC15" i="7"/>
  <c r="BA15" i="7"/>
  <c r="AY15" i="7"/>
  <c r="AW15" i="7"/>
  <c r="AU15" i="7"/>
  <c r="AS15" i="7"/>
  <c r="AQ15" i="7"/>
  <c r="AO15" i="7"/>
  <c r="AM15" i="7"/>
  <c r="AK15" i="7"/>
  <c r="AI15" i="7"/>
  <c r="BD10" i="7"/>
  <c r="BB10" i="7"/>
  <c r="AZ10" i="7"/>
  <c r="AX10" i="7"/>
  <c r="AV10" i="7"/>
  <c r="AT10" i="7"/>
  <c r="AR10" i="7"/>
  <c r="AP10" i="7"/>
  <c r="AN10" i="7"/>
  <c r="AL10" i="7"/>
  <c r="AJ10" i="7"/>
  <c r="AW19" i="6"/>
  <c r="AU19" i="6"/>
  <c r="AS19" i="6"/>
  <c r="AQ19" i="6"/>
  <c r="AO19" i="6"/>
  <c r="AM19" i="6"/>
  <c r="AK19" i="6"/>
  <c r="AI19" i="6"/>
  <c r="AW18" i="6"/>
  <c r="AW24" i="6" s="1"/>
  <c r="AU18" i="6"/>
  <c r="AU24" i="6" s="1"/>
  <c r="AS18" i="6"/>
  <c r="AS24" i="6" s="1"/>
  <c r="AQ18" i="6"/>
  <c r="AQ24" i="6" s="1"/>
  <c r="AO18" i="6"/>
  <c r="AO24" i="6" s="1"/>
  <c r="AM18" i="6"/>
  <c r="AM24" i="6" s="1"/>
  <c r="AK18" i="6"/>
  <c r="AK24" i="6" s="1"/>
  <c r="AI18" i="6"/>
  <c r="AI24" i="6" s="1"/>
  <c r="AW15" i="6"/>
  <c r="AU15" i="6"/>
  <c r="AS15" i="6"/>
  <c r="AQ15" i="6"/>
  <c r="AO15" i="6"/>
  <c r="AM15" i="6"/>
  <c r="AK15" i="6"/>
  <c r="AI15" i="6"/>
  <c r="AX10" i="6"/>
  <c r="AV10" i="6"/>
  <c r="AT10" i="6"/>
  <c r="AR10" i="6"/>
  <c r="AP10" i="6"/>
  <c r="AN10" i="6"/>
  <c r="AL10" i="6"/>
  <c r="AJ10" i="6"/>
  <c r="AW19" i="5"/>
  <c r="AU19" i="5"/>
  <c r="AS19" i="5"/>
  <c r="AQ19" i="5"/>
  <c r="AO19" i="5"/>
  <c r="AM19" i="5"/>
  <c r="AK19" i="5"/>
  <c r="AI19" i="5"/>
  <c r="AW18" i="5"/>
  <c r="AW24" i="5" s="1"/>
  <c r="AU18" i="5"/>
  <c r="AU24" i="5" s="1"/>
  <c r="AS18" i="5"/>
  <c r="AS24" i="5" s="1"/>
  <c r="AQ18" i="5"/>
  <c r="AQ24" i="5" s="1"/>
  <c r="AO18" i="5"/>
  <c r="AO24" i="5" s="1"/>
  <c r="AM18" i="5"/>
  <c r="AM24" i="5" s="1"/>
  <c r="AK18" i="5"/>
  <c r="AK24" i="5" s="1"/>
  <c r="AI18" i="5"/>
  <c r="AI24" i="5" s="1"/>
  <c r="AW15" i="5"/>
  <c r="AU15" i="5"/>
  <c r="AS15" i="5"/>
  <c r="AQ15" i="5"/>
  <c r="AO15" i="5"/>
  <c r="AM15" i="5"/>
  <c r="AK15" i="5"/>
  <c r="AI15" i="5"/>
  <c r="AX10" i="5"/>
  <c r="AV10" i="5"/>
  <c r="AT10" i="5"/>
  <c r="AR10" i="5"/>
  <c r="AP10" i="5"/>
  <c r="AN10" i="5"/>
  <c r="AL10" i="5"/>
  <c r="AJ10" i="5"/>
  <c r="AW19" i="4"/>
  <c r="AU19" i="4"/>
  <c r="AS19" i="4"/>
  <c r="AQ19" i="4"/>
  <c r="AO19" i="4"/>
  <c r="AM19" i="4"/>
  <c r="AK19" i="4"/>
  <c r="AI19" i="4"/>
  <c r="AW18" i="4"/>
  <c r="AW24" i="4" s="1"/>
  <c r="AU18" i="4"/>
  <c r="AU24" i="4" s="1"/>
  <c r="AS18" i="4"/>
  <c r="AS24" i="4" s="1"/>
  <c r="AQ18" i="4"/>
  <c r="AQ24" i="4" s="1"/>
  <c r="AO18" i="4"/>
  <c r="AO24" i="4" s="1"/>
  <c r="AM18" i="4"/>
  <c r="AM24" i="4" s="1"/>
  <c r="AK18" i="4"/>
  <c r="AK24" i="4" s="1"/>
  <c r="AI18" i="4"/>
  <c r="AI24" i="4" s="1"/>
  <c r="AW15" i="4"/>
  <c r="AU15" i="4"/>
  <c r="AS15" i="4"/>
  <c r="AQ15" i="4"/>
  <c r="AO15" i="4"/>
  <c r="AM15" i="4"/>
  <c r="AK15" i="4"/>
  <c r="AI15" i="4"/>
  <c r="AX10" i="4"/>
  <c r="AV10" i="4"/>
  <c r="AT10" i="4"/>
  <c r="AR10" i="4"/>
  <c r="AP10" i="4"/>
  <c r="AN10" i="4"/>
  <c r="AL10" i="4"/>
  <c r="AJ10" i="4"/>
  <c r="BC19" i="3"/>
  <c r="BA19" i="3"/>
  <c r="AY19" i="3"/>
  <c r="AW19" i="3"/>
  <c r="AU19" i="3"/>
  <c r="AS19" i="3"/>
  <c r="AQ19" i="3"/>
  <c r="AO19" i="3"/>
  <c r="AM19" i="3"/>
  <c r="AK19" i="3"/>
  <c r="AI19" i="3"/>
  <c r="BC18" i="3"/>
  <c r="BA18" i="3"/>
  <c r="AY18" i="3"/>
  <c r="AW18" i="3"/>
  <c r="AU18" i="3"/>
  <c r="AS18" i="3"/>
  <c r="AS20" i="3" s="1"/>
  <c r="AQ18" i="3"/>
  <c r="AO18" i="3"/>
  <c r="AO20" i="3" s="1"/>
  <c r="AM18" i="3"/>
  <c r="AK18" i="3"/>
  <c r="AK20" i="3" s="1"/>
  <c r="AI18" i="3"/>
  <c r="BC15" i="3"/>
  <c r="BA15" i="3"/>
  <c r="AY15" i="3"/>
  <c r="AW15" i="3"/>
  <c r="AU15" i="3"/>
  <c r="AS15" i="3"/>
  <c r="AQ15" i="3"/>
  <c r="AO15" i="3"/>
  <c r="AM15" i="3"/>
  <c r="AK15" i="3"/>
  <c r="AI15" i="3"/>
  <c r="BD10" i="3"/>
  <c r="BB10" i="3"/>
  <c r="AZ10" i="3"/>
  <c r="AX10" i="3"/>
  <c r="AV10" i="3"/>
  <c r="AT10" i="3"/>
  <c r="AR10" i="3"/>
  <c r="AP10" i="3"/>
  <c r="AN10" i="3"/>
  <c r="AL10" i="3"/>
  <c r="AJ10" i="3"/>
  <c r="AI31" i="20" l="1"/>
  <c r="AU31" i="20"/>
  <c r="AO34" i="20"/>
  <c r="AK35" i="20"/>
  <c r="AS35" i="20"/>
  <c r="AO36" i="20"/>
  <c r="AK37" i="20"/>
  <c r="AS37" i="20"/>
  <c r="AO38" i="20"/>
  <c r="AM31" i="20"/>
  <c r="AK34" i="20"/>
  <c r="AS34" i="20"/>
  <c r="AO35" i="20"/>
  <c r="AK36" i="20"/>
  <c r="AS36" i="20"/>
  <c r="BF48" i="20"/>
  <c r="BF52" i="20" s="1"/>
  <c r="BF51" i="20" s="1"/>
  <c r="AF28" i="1"/>
  <c r="BF53" i="37"/>
  <c r="BF57" i="37" s="1"/>
  <c r="BF56" i="37" s="1"/>
  <c r="BF53" i="10"/>
  <c r="BF57" i="10" s="1"/>
  <c r="BF56" i="10" s="1"/>
  <c r="BF48" i="16"/>
  <c r="BF52" i="16" s="1"/>
  <c r="BF51" i="16" s="1"/>
  <c r="AF34" i="1"/>
  <c r="AF51" i="1" s="1"/>
  <c r="AF148" i="1" s="1"/>
  <c r="AF152" i="1" s="1"/>
  <c r="BC21" i="27"/>
  <c r="BC21" i="22"/>
  <c r="BA21" i="19"/>
  <c r="BA21" i="8"/>
  <c r="BC21" i="8"/>
  <c r="AW22" i="32"/>
  <c r="AW34" i="20"/>
  <c r="AW35" i="20"/>
  <c r="AW36" i="20"/>
  <c r="AW37" i="20"/>
  <c r="AQ31" i="20"/>
  <c r="AI28" i="37"/>
  <c r="AK28" i="37"/>
  <c r="AM28" i="37"/>
  <c r="AO28" i="37"/>
  <c r="AQ28" i="37"/>
  <c r="AS28" i="37"/>
  <c r="AU28" i="37"/>
  <c r="AW28" i="37"/>
  <c r="AI29" i="37"/>
  <c r="AK29" i="37"/>
  <c r="AM29" i="37"/>
  <c r="AO29" i="37"/>
  <c r="AQ29" i="37"/>
  <c r="AS29" i="37"/>
  <c r="AU29" i="37"/>
  <c r="AW29" i="37"/>
  <c r="AI30" i="37"/>
  <c r="AK30" i="37"/>
  <c r="AM30" i="37"/>
  <c r="AO30" i="37"/>
  <c r="AQ30" i="37"/>
  <c r="AS30" i="37"/>
  <c r="AU30" i="37"/>
  <c r="AW30" i="37"/>
  <c r="AI31" i="37"/>
  <c r="AK31" i="37"/>
  <c r="AM31" i="37"/>
  <c r="AO31" i="37"/>
  <c r="AQ31" i="37"/>
  <c r="AS31" i="37"/>
  <c r="AU31" i="37"/>
  <c r="AW31" i="37"/>
  <c r="AK39" i="37"/>
  <c r="AK38" i="37"/>
  <c r="AK37" i="37"/>
  <c r="AK36" i="37"/>
  <c r="AK35" i="37"/>
  <c r="AO39" i="37"/>
  <c r="AO37" i="37"/>
  <c r="AO36" i="37"/>
  <c r="AO35" i="37"/>
  <c r="AO38" i="37" s="1"/>
  <c r="AS39" i="37"/>
  <c r="AS38" i="37"/>
  <c r="AS37" i="37"/>
  <c r="AS36" i="37"/>
  <c r="AS35" i="37"/>
  <c r="AW39" i="37"/>
  <c r="AW38" i="37"/>
  <c r="AW37" i="37"/>
  <c r="AW36" i="37"/>
  <c r="AW35" i="37"/>
  <c r="AI35" i="37"/>
  <c r="AM35" i="37"/>
  <c r="AQ35" i="37"/>
  <c r="AU35" i="37"/>
  <c r="AI36" i="37"/>
  <c r="AM36" i="37"/>
  <c r="AQ36" i="37"/>
  <c r="AU36" i="37"/>
  <c r="AI37" i="37"/>
  <c r="AM37" i="37"/>
  <c r="AQ37" i="37"/>
  <c r="AU37" i="37"/>
  <c r="AI38" i="37"/>
  <c r="AM38" i="37"/>
  <c r="AQ38" i="37"/>
  <c r="AU38" i="37"/>
  <c r="AM20" i="30"/>
  <c r="AO20" i="30"/>
  <c r="AQ20" i="30"/>
  <c r="AS20" i="30"/>
  <c r="AU20" i="30"/>
  <c r="AW20" i="30"/>
  <c r="AY20" i="30"/>
  <c r="BA20" i="30"/>
  <c r="BC20" i="30"/>
  <c r="AM21" i="30"/>
  <c r="AO21" i="30"/>
  <c r="AQ21" i="30"/>
  <c r="AS21" i="30"/>
  <c r="AU21" i="30"/>
  <c r="AW21" i="30"/>
  <c r="AY21" i="30"/>
  <c r="BA21" i="30"/>
  <c r="BC21" i="30"/>
  <c r="AM22" i="30"/>
  <c r="AO22" i="30"/>
  <c r="AQ22" i="30"/>
  <c r="AS22" i="30"/>
  <c r="AU22" i="30"/>
  <c r="AW22" i="30"/>
  <c r="AY22" i="30"/>
  <c r="BA22" i="30"/>
  <c r="BC22" i="30"/>
  <c r="AM23" i="30"/>
  <c r="AO23" i="30"/>
  <c r="AQ23" i="30"/>
  <c r="AS23" i="30"/>
  <c r="AU23" i="30"/>
  <c r="AW23" i="30"/>
  <c r="AY23" i="30"/>
  <c r="BA23" i="30"/>
  <c r="BC23" i="30"/>
  <c r="AI20" i="28"/>
  <c r="AQ20" i="28"/>
  <c r="AM21" i="28"/>
  <c r="AI22" i="28"/>
  <c r="AQ22" i="28"/>
  <c r="AM23" i="28"/>
  <c r="AI24" i="28"/>
  <c r="AQ24" i="28"/>
  <c r="AM20" i="28"/>
  <c r="AI21" i="28"/>
  <c r="AQ21" i="28"/>
  <c r="AM22" i="28"/>
  <c r="AG21" i="28"/>
  <c r="AK21" i="28"/>
  <c r="AO21" i="28"/>
  <c r="AS21" i="28"/>
  <c r="AG23" i="28"/>
  <c r="AK23" i="28"/>
  <c r="AO23" i="28"/>
  <c r="AS23" i="28"/>
  <c r="AG20" i="28"/>
  <c r="AK20" i="28"/>
  <c r="AO20" i="28"/>
  <c r="AS20" i="28"/>
  <c r="AG22" i="28"/>
  <c r="AK22" i="28"/>
  <c r="AO22" i="28"/>
  <c r="AS22" i="28"/>
  <c r="AI20" i="27"/>
  <c r="AK20" i="27"/>
  <c r="AM20" i="27"/>
  <c r="AO20" i="27"/>
  <c r="AQ20" i="27"/>
  <c r="AS20" i="27"/>
  <c r="AU20" i="27"/>
  <c r="AW20" i="27"/>
  <c r="AI21" i="27"/>
  <c r="AK21" i="27"/>
  <c r="AM21" i="27"/>
  <c r="AO21" i="27"/>
  <c r="AQ21" i="27"/>
  <c r="AS21" i="27"/>
  <c r="AU21" i="27"/>
  <c r="AW21" i="27"/>
  <c r="AI22" i="27"/>
  <c r="AK22" i="27"/>
  <c r="AM22" i="27"/>
  <c r="AO22" i="27"/>
  <c r="AQ22" i="27"/>
  <c r="AS22" i="27"/>
  <c r="AU22" i="27"/>
  <c r="AW22" i="27"/>
  <c r="AI23" i="27"/>
  <c r="AK23" i="27"/>
  <c r="AM23" i="27"/>
  <c r="AO23" i="27"/>
  <c r="AQ23" i="27"/>
  <c r="AS23" i="27"/>
  <c r="AU23" i="27"/>
  <c r="AW23" i="27"/>
  <c r="AI20" i="24"/>
  <c r="AK20" i="24"/>
  <c r="AM20" i="24"/>
  <c r="AO20" i="24"/>
  <c r="AQ20" i="24"/>
  <c r="AS20" i="24"/>
  <c r="AU20" i="24"/>
  <c r="AW20" i="24"/>
  <c r="AI21" i="24"/>
  <c r="AK21" i="24"/>
  <c r="AM21" i="24"/>
  <c r="AO21" i="24"/>
  <c r="AQ21" i="24"/>
  <c r="AS21" i="24"/>
  <c r="AU21" i="24"/>
  <c r="AW21" i="24"/>
  <c r="AI22" i="24"/>
  <c r="AK22" i="24"/>
  <c r="AM22" i="24"/>
  <c r="AO22" i="24"/>
  <c r="AQ22" i="24"/>
  <c r="AS22" i="24"/>
  <c r="AU22" i="24"/>
  <c r="AW22" i="24"/>
  <c r="AI23" i="24"/>
  <c r="AK23" i="24"/>
  <c r="AM23" i="24"/>
  <c r="AO23" i="24"/>
  <c r="AQ23" i="24"/>
  <c r="AS23" i="24"/>
  <c r="AU23" i="24"/>
  <c r="AW23" i="24"/>
  <c r="AI20" i="23"/>
  <c r="AK20" i="23"/>
  <c r="AM20" i="23"/>
  <c r="AO20" i="23"/>
  <c r="AQ20" i="23"/>
  <c r="AS20" i="23"/>
  <c r="AU20" i="23"/>
  <c r="AW20" i="23"/>
  <c r="AI21" i="23"/>
  <c r="AK21" i="23"/>
  <c r="AM21" i="23"/>
  <c r="AO21" i="23"/>
  <c r="AQ21" i="23"/>
  <c r="AS21" i="23"/>
  <c r="AU21" i="23"/>
  <c r="AW21" i="23"/>
  <c r="AI22" i="23"/>
  <c r="AK22" i="23"/>
  <c r="AM22" i="23"/>
  <c r="AO22" i="23"/>
  <c r="AQ22" i="23"/>
  <c r="AS22" i="23"/>
  <c r="AU22" i="23"/>
  <c r="AW22" i="23"/>
  <c r="AI23" i="23"/>
  <c r="AK23" i="23"/>
  <c r="AM23" i="23"/>
  <c r="AO23" i="23"/>
  <c r="AQ23" i="23"/>
  <c r="AS23" i="23"/>
  <c r="AU23" i="23"/>
  <c r="AW23" i="23"/>
  <c r="AI20" i="22"/>
  <c r="AK20" i="22"/>
  <c r="AM20" i="22"/>
  <c r="AO20" i="22"/>
  <c r="AQ20" i="22"/>
  <c r="AS20" i="22"/>
  <c r="AU20" i="22"/>
  <c r="AW20" i="22"/>
  <c r="AI21" i="22"/>
  <c r="AK21" i="22"/>
  <c r="AM21" i="22"/>
  <c r="AO21" i="22"/>
  <c r="AQ21" i="22"/>
  <c r="AS21" i="22"/>
  <c r="AU21" i="22"/>
  <c r="AW21" i="22"/>
  <c r="AI22" i="22"/>
  <c r="AK22" i="22"/>
  <c r="AM22" i="22"/>
  <c r="AO22" i="22"/>
  <c r="AQ22" i="22"/>
  <c r="AS22" i="22"/>
  <c r="AU22" i="22"/>
  <c r="AW22" i="22"/>
  <c r="AI23" i="22"/>
  <c r="AK23" i="22"/>
  <c r="AM23" i="22"/>
  <c r="AO23" i="22"/>
  <c r="AQ23" i="22"/>
  <c r="AS23" i="22"/>
  <c r="AU23" i="22"/>
  <c r="AW23" i="22"/>
  <c r="AI20" i="21"/>
  <c r="AK20" i="21"/>
  <c r="AM20" i="21"/>
  <c r="AO20" i="21"/>
  <c r="AQ20" i="21"/>
  <c r="AS20" i="21"/>
  <c r="AU20" i="21"/>
  <c r="AW20" i="21"/>
  <c r="AI21" i="21"/>
  <c r="AK21" i="21"/>
  <c r="AM21" i="21"/>
  <c r="AO21" i="21"/>
  <c r="AQ21" i="21"/>
  <c r="AS21" i="21"/>
  <c r="AU21" i="21"/>
  <c r="AW21" i="21"/>
  <c r="AI22" i="21"/>
  <c r="AK22" i="21"/>
  <c r="AM22" i="21"/>
  <c r="AO22" i="21"/>
  <c r="AQ22" i="21"/>
  <c r="AS22" i="21"/>
  <c r="AU22" i="21"/>
  <c r="AW22" i="21"/>
  <c r="AI23" i="21"/>
  <c r="AK23" i="21"/>
  <c r="AM23" i="21"/>
  <c r="AO23" i="21"/>
  <c r="AQ23" i="21"/>
  <c r="AS23" i="21"/>
  <c r="AU23" i="21"/>
  <c r="AW23" i="21"/>
  <c r="AM34" i="20"/>
  <c r="AI34" i="20"/>
  <c r="AQ34" i="20"/>
  <c r="AU34" i="20"/>
  <c r="AI35" i="20"/>
  <c r="AM35" i="20"/>
  <c r="AQ35" i="20"/>
  <c r="AU35" i="20"/>
  <c r="AI36" i="20"/>
  <c r="AM36" i="20"/>
  <c r="AQ36" i="20"/>
  <c r="AU36" i="20"/>
  <c r="AI37" i="20"/>
  <c r="AM37" i="20"/>
  <c r="AQ37" i="20"/>
  <c r="AU37" i="20"/>
  <c r="AI27" i="20"/>
  <c r="AK27" i="20"/>
  <c r="AM27" i="20"/>
  <c r="AO27" i="20"/>
  <c r="AQ27" i="20"/>
  <c r="AS27" i="20"/>
  <c r="AU27" i="20"/>
  <c r="AW27" i="20"/>
  <c r="AI28" i="20"/>
  <c r="AK28" i="20"/>
  <c r="AM28" i="20"/>
  <c r="AO28" i="20"/>
  <c r="AQ28" i="20"/>
  <c r="AS28" i="20"/>
  <c r="AU28" i="20"/>
  <c r="AW28" i="20"/>
  <c r="AI29" i="20"/>
  <c r="AK29" i="20"/>
  <c r="AM29" i="20"/>
  <c r="AO29" i="20"/>
  <c r="AQ29" i="20"/>
  <c r="AS29" i="20"/>
  <c r="AU29" i="20"/>
  <c r="AW29" i="20"/>
  <c r="AK30" i="20"/>
  <c r="AO30" i="20"/>
  <c r="AS30" i="20"/>
  <c r="AW30" i="20"/>
  <c r="AI20" i="19"/>
  <c r="AK20" i="19"/>
  <c r="AM20" i="19"/>
  <c r="AO20" i="19"/>
  <c r="AQ20" i="19"/>
  <c r="AS20" i="19"/>
  <c r="AU20" i="19"/>
  <c r="AW20" i="19"/>
  <c r="AI21" i="19"/>
  <c r="AK21" i="19"/>
  <c r="AM21" i="19"/>
  <c r="AO21" i="19"/>
  <c r="AQ21" i="19"/>
  <c r="AS21" i="19"/>
  <c r="AU21" i="19"/>
  <c r="AW21" i="19"/>
  <c r="AI22" i="19"/>
  <c r="AK22" i="19"/>
  <c r="AM22" i="19"/>
  <c r="AO22" i="19"/>
  <c r="AQ22" i="19"/>
  <c r="AS22" i="19"/>
  <c r="AU22" i="19"/>
  <c r="AW22" i="19"/>
  <c r="AI23" i="19"/>
  <c r="AK23" i="19"/>
  <c r="AM23" i="19"/>
  <c r="AO23" i="19"/>
  <c r="AQ23" i="19"/>
  <c r="AS23" i="19"/>
  <c r="AU23" i="19"/>
  <c r="AW23" i="19"/>
  <c r="AI20" i="18"/>
  <c r="AK20" i="18"/>
  <c r="AM20" i="18"/>
  <c r="AO20" i="18"/>
  <c r="AQ20" i="18"/>
  <c r="AS20" i="18"/>
  <c r="AU20" i="18"/>
  <c r="AW20" i="18"/>
  <c r="AI21" i="18"/>
  <c r="AK21" i="18"/>
  <c r="AM21" i="18"/>
  <c r="AO21" i="18"/>
  <c r="AQ21" i="18"/>
  <c r="AS21" i="18"/>
  <c r="AU21" i="18"/>
  <c r="AW21" i="18"/>
  <c r="AI22" i="18"/>
  <c r="AK22" i="18"/>
  <c r="AM22" i="18"/>
  <c r="AO22" i="18"/>
  <c r="AQ22" i="18"/>
  <c r="AS22" i="18"/>
  <c r="AU22" i="18"/>
  <c r="AW22" i="18"/>
  <c r="AI23" i="18"/>
  <c r="AK23" i="18"/>
  <c r="AM23" i="18"/>
  <c r="AO23" i="18"/>
  <c r="AQ23" i="18"/>
  <c r="AS23" i="18"/>
  <c r="AU23" i="18"/>
  <c r="AW23" i="18"/>
  <c r="AK20" i="17"/>
  <c r="AS20" i="17"/>
  <c r="AK21" i="17"/>
  <c r="AS21" i="17"/>
  <c r="AK22" i="17"/>
  <c r="AS22" i="17"/>
  <c r="AK23" i="17"/>
  <c r="AS23" i="17"/>
  <c r="AO20" i="17"/>
  <c r="AW20" i="17"/>
  <c r="AO21" i="17"/>
  <c r="AW21" i="17"/>
  <c r="AO22" i="17"/>
  <c r="AW22" i="17"/>
  <c r="AO23" i="17"/>
  <c r="AW23" i="17"/>
  <c r="AI20" i="17"/>
  <c r="AQ20" i="17"/>
  <c r="AU20" i="17"/>
  <c r="AQ21" i="17"/>
  <c r="AU21" i="17"/>
  <c r="AM22" i="17"/>
  <c r="AQ22" i="17"/>
  <c r="AI23" i="17"/>
  <c r="AM23" i="17"/>
  <c r="AU24" i="17"/>
  <c r="AM20" i="17"/>
  <c r="AI21" i="17"/>
  <c r="AM21" i="17"/>
  <c r="AI22" i="17"/>
  <c r="AU22" i="17"/>
  <c r="AQ23" i="17"/>
  <c r="AW31" i="16"/>
  <c r="AW30" i="16"/>
  <c r="AI27" i="16"/>
  <c r="AK27" i="16"/>
  <c r="AM27" i="16"/>
  <c r="AO27" i="16"/>
  <c r="AQ27" i="16"/>
  <c r="AS27" i="16"/>
  <c r="AU27" i="16"/>
  <c r="AW27" i="16"/>
  <c r="AI28" i="16"/>
  <c r="AK28" i="16"/>
  <c r="AM28" i="16"/>
  <c r="AO28" i="16"/>
  <c r="AQ28" i="16"/>
  <c r="AS28" i="16"/>
  <c r="AU28" i="16"/>
  <c r="AW28" i="16"/>
  <c r="AI29" i="16"/>
  <c r="AK29" i="16"/>
  <c r="AM29" i="16"/>
  <c r="AO29" i="16"/>
  <c r="AQ29" i="16"/>
  <c r="AS29" i="16"/>
  <c r="AU29" i="16"/>
  <c r="AW29" i="16"/>
  <c r="AI30" i="16"/>
  <c r="AK30" i="16"/>
  <c r="AM30" i="16"/>
  <c r="AO30" i="16"/>
  <c r="AQ30" i="16"/>
  <c r="AS30" i="16"/>
  <c r="AU30" i="16"/>
  <c r="AK38" i="16"/>
  <c r="AK37" i="16"/>
  <c r="AK36" i="16"/>
  <c r="AK35" i="16"/>
  <c r="AK34" i="16"/>
  <c r="AO38" i="16"/>
  <c r="AO37" i="16"/>
  <c r="AO36" i="16"/>
  <c r="AO34" i="16"/>
  <c r="AO35" i="16" s="1"/>
  <c r="AS38" i="16"/>
  <c r="AS37" i="16"/>
  <c r="AS36" i="16"/>
  <c r="AS35" i="16"/>
  <c r="AS34" i="16"/>
  <c r="AW38" i="16"/>
  <c r="AW37" i="16"/>
  <c r="AW36" i="16"/>
  <c r="AW35" i="16"/>
  <c r="AW34" i="16"/>
  <c r="AI34" i="16"/>
  <c r="AM34" i="16"/>
  <c r="AQ34" i="16"/>
  <c r="AU34" i="16"/>
  <c r="AI35" i="16"/>
  <c r="AM35" i="16"/>
  <c r="AQ35" i="16"/>
  <c r="AU35" i="16"/>
  <c r="AI36" i="16"/>
  <c r="AM36" i="16"/>
  <c r="AQ36" i="16"/>
  <c r="AU36" i="16"/>
  <c r="AI37" i="16"/>
  <c r="AM37" i="16"/>
  <c r="AQ37" i="16"/>
  <c r="AU37" i="16"/>
  <c r="AI20" i="11"/>
  <c r="AK20" i="11"/>
  <c r="AM20" i="11"/>
  <c r="AO20" i="11"/>
  <c r="AQ20" i="11"/>
  <c r="AS20" i="11"/>
  <c r="AU20" i="11"/>
  <c r="AW20" i="11"/>
  <c r="AI21" i="11"/>
  <c r="AK21" i="11"/>
  <c r="AM21" i="11"/>
  <c r="AO21" i="11"/>
  <c r="AQ21" i="11"/>
  <c r="AS21" i="11"/>
  <c r="AU21" i="11"/>
  <c r="AW21" i="11"/>
  <c r="AI22" i="11"/>
  <c r="AK22" i="11"/>
  <c r="AM22" i="11"/>
  <c r="AO22" i="11"/>
  <c r="AQ22" i="11"/>
  <c r="AS22" i="11"/>
  <c r="AU22" i="11"/>
  <c r="AW22" i="11"/>
  <c r="AI23" i="11"/>
  <c r="AK23" i="11"/>
  <c r="AM23" i="11"/>
  <c r="AO23" i="11"/>
  <c r="AQ23" i="11"/>
  <c r="AS23" i="11"/>
  <c r="AU23" i="11"/>
  <c r="AW23" i="11"/>
  <c r="AM32" i="10"/>
  <c r="AM31" i="10"/>
  <c r="AQ32" i="10"/>
  <c r="AQ31" i="10"/>
  <c r="AO32" i="10"/>
  <c r="AO31" i="10"/>
  <c r="AS32" i="10"/>
  <c r="AS31" i="10"/>
  <c r="AG28" i="10"/>
  <c r="AG29" i="10" s="1"/>
  <c r="AI28" i="10"/>
  <c r="AK28" i="10"/>
  <c r="AM28" i="10"/>
  <c r="AO28" i="10"/>
  <c r="AQ28" i="10"/>
  <c r="AS28" i="10"/>
  <c r="AI29" i="10"/>
  <c r="AK29" i="10"/>
  <c r="AM29" i="10"/>
  <c r="AO29" i="10"/>
  <c r="AQ29" i="10"/>
  <c r="AS29" i="10"/>
  <c r="AG30" i="10"/>
  <c r="AI30" i="10"/>
  <c r="AK30" i="10"/>
  <c r="AM30" i="10"/>
  <c r="AO30" i="10"/>
  <c r="AQ30" i="10"/>
  <c r="AS30" i="10"/>
  <c r="AG31" i="10"/>
  <c r="AI31" i="10"/>
  <c r="AK31" i="10"/>
  <c r="AI39" i="10"/>
  <c r="AI38" i="10"/>
  <c r="AI36" i="10"/>
  <c r="AI35" i="10"/>
  <c r="AM39" i="10"/>
  <c r="AM38" i="10"/>
  <c r="AM37" i="10"/>
  <c r="AM35" i="10"/>
  <c r="AM36" i="10" s="1"/>
  <c r="AQ39" i="10"/>
  <c r="AQ38" i="10"/>
  <c r="AQ37" i="10"/>
  <c r="AQ35" i="10"/>
  <c r="AQ36" i="10" s="1"/>
  <c r="AG35" i="10"/>
  <c r="AK35" i="10"/>
  <c r="AO35" i="10"/>
  <c r="AS35" i="10"/>
  <c r="AG36" i="10"/>
  <c r="AK36" i="10"/>
  <c r="AO36" i="10"/>
  <c r="AS36" i="10"/>
  <c r="AG37" i="10"/>
  <c r="AK37" i="10"/>
  <c r="AO37" i="10"/>
  <c r="AS37" i="10"/>
  <c r="AG38" i="10"/>
  <c r="AK38" i="10"/>
  <c r="AO38" i="10"/>
  <c r="AS38" i="10"/>
  <c r="AI26" i="9"/>
  <c r="AK26" i="9"/>
  <c r="AM26" i="9"/>
  <c r="AO26" i="9"/>
  <c r="AQ26" i="9"/>
  <c r="AS26" i="9"/>
  <c r="AU26" i="9"/>
  <c r="AW26" i="9"/>
  <c r="AI27" i="9"/>
  <c r="AK27" i="9"/>
  <c r="AM27" i="9"/>
  <c r="AO27" i="9"/>
  <c r="AQ27" i="9"/>
  <c r="AS27" i="9"/>
  <c r="AU27" i="9"/>
  <c r="AW27" i="9"/>
  <c r="AI28" i="9"/>
  <c r="AK28" i="9"/>
  <c r="AM28" i="9"/>
  <c r="AO28" i="9"/>
  <c r="AQ28" i="9"/>
  <c r="AS28" i="9"/>
  <c r="AU28" i="9"/>
  <c r="AW28" i="9"/>
  <c r="AI29" i="9"/>
  <c r="AK29" i="9"/>
  <c r="AM29" i="9"/>
  <c r="AO29" i="9"/>
  <c r="AQ29" i="9"/>
  <c r="AS29" i="9"/>
  <c r="AU29" i="9"/>
  <c r="AW29" i="9"/>
  <c r="AK37" i="9"/>
  <c r="AK36" i="9"/>
  <c r="AK35" i="9"/>
  <c r="AK34" i="9"/>
  <c r="AK33" i="9"/>
  <c r="AO37" i="9"/>
  <c r="AO36" i="9"/>
  <c r="AO35" i="9"/>
  <c r="AO34" i="9"/>
  <c r="AO33" i="9"/>
  <c r="AS37" i="9"/>
  <c r="AS36" i="9"/>
  <c r="AS35" i="9"/>
  <c r="AS34" i="9"/>
  <c r="AS33" i="9"/>
  <c r="AW37" i="9"/>
  <c r="AW36" i="9"/>
  <c r="AW35" i="9"/>
  <c r="AW34" i="9"/>
  <c r="AW33" i="9"/>
  <c r="AI33" i="9"/>
  <c r="AM33" i="9"/>
  <c r="AQ33" i="9"/>
  <c r="AU33" i="9"/>
  <c r="AI34" i="9"/>
  <c r="AM34" i="9"/>
  <c r="AQ34" i="9"/>
  <c r="AU34" i="9"/>
  <c r="AI35" i="9"/>
  <c r="AM35" i="9"/>
  <c r="AQ35" i="9"/>
  <c r="AU35" i="9"/>
  <c r="AI36" i="9"/>
  <c r="AM36" i="9"/>
  <c r="AQ36" i="9"/>
  <c r="AU36" i="9"/>
  <c r="AG20" i="8"/>
  <c r="AI20" i="8"/>
  <c r="AK20" i="8"/>
  <c r="AM20" i="8"/>
  <c r="AO20" i="8"/>
  <c r="AQ20" i="8"/>
  <c r="AS20" i="8"/>
  <c r="AG21" i="8"/>
  <c r="AI21" i="8"/>
  <c r="AM21" i="8"/>
  <c r="AO21" i="8"/>
  <c r="AQ21" i="8"/>
  <c r="AS21" i="8"/>
  <c r="AG22" i="8"/>
  <c r="AI22" i="8"/>
  <c r="AK22" i="8"/>
  <c r="AM22" i="8"/>
  <c r="AO22" i="8"/>
  <c r="AQ22" i="8"/>
  <c r="AS22" i="8"/>
  <c r="AG23" i="8"/>
  <c r="AI23" i="8"/>
  <c r="AK23" i="8"/>
  <c r="AM23" i="8"/>
  <c r="AO23" i="8"/>
  <c r="AQ23" i="8"/>
  <c r="AS23" i="8"/>
  <c r="AK24" i="7"/>
  <c r="AK23" i="7"/>
  <c r="AK22" i="7"/>
  <c r="AO24" i="7"/>
  <c r="AO23" i="7"/>
  <c r="AO22" i="7"/>
  <c r="AS24" i="7"/>
  <c r="AS23" i="7"/>
  <c r="AS22" i="7"/>
  <c r="AW24" i="7"/>
  <c r="AW23" i="7"/>
  <c r="AW22" i="7"/>
  <c r="BA24" i="7"/>
  <c r="BA23" i="7"/>
  <c r="BA22" i="7"/>
  <c r="AI24" i="7"/>
  <c r="AI23" i="7"/>
  <c r="AI22" i="7"/>
  <c r="AM24" i="7"/>
  <c r="AM23" i="7"/>
  <c r="AM22" i="7"/>
  <c r="AQ24" i="7"/>
  <c r="AQ23" i="7"/>
  <c r="AQ22" i="7"/>
  <c r="AU24" i="7"/>
  <c r="AU23" i="7"/>
  <c r="AU22" i="7"/>
  <c r="AY24" i="7"/>
  <c r="AY23" i="7"/>
  <c r="AY22" i="7"/>
  <c r="BC24" i="7"/>
  <c r="BC23" i="7"/>
  <c r="BC22" i="7"/>
  <c r="AI20" i="7"/>
  <c r="AK20" i="7"/>
  <c r="AM20" i="7"/>
  <c r="AO20" i="7"/>
  <c r="AQ20" i="7"/>
  <c r="AS20" i="7"/>
  <c r="AU20" i="7"/>
  <c r="AW20" i="7"/>
  <c r="AY20" i="7"/>
  <c r="BA20" i="7"/>
  <c r="BC20" i="7"/>
  <c r="AI21" i="7"/>
  <c r="AK21" i="7"/>
  <c r="AM21" i="7"/>
  <c r="AO21" i="7"/>
  <c r="AQ21" i="7"/>
  <c r="AS21" i="7"/>
  <c r="AU21" i="7"/>
  <c r="AW21" i="7"/>
  <c r="AY21" i="7"/>
  <c r="BA21" i="7"/>
  <c r="BC21" i="7"/>
  <c r="AI20" i="6"/>
  <c r="AK20" i="6"/>
  <c r="AM20" i="6"/>
  <c r="AO20" i="6"/>
  <c r="AQ20" i="6"/>
  <c r="AS20" i="6"/>
  <c r="AU20" i="6"/>
  <c r="AW20" i="6"/>
  <c r="AI21" i="6"/>
  <c r="AK21" i="6"/>
  <c r="AM21" i="6"/>
  <c r="AO21" i="6"/>
  <c r="AQ21" i="6"/>
  <c r="AS21" i="6"/>
  <c r="AU21" i="6"/>
  <c r="AW21" i="6"/>
  <c r="AI22" i="6"/>
  <c r="AK22" i="6"/>
  <c r="AM22" i="6"/>
  <c r="AO22" i="6"/>
  <c r="AQ22" i="6"/>
  <c r="AS22" i="6"/>
  <c r="AU22" i="6"/>
  <c r="AW22" i="6"/>
  <c r="AI23" i="6"/>
  <c r="AK23" i="6"/>
  <c r="AM23" i="6"/>
  <c r="AO23" i="6"/>
  <c r="AQ23" i="6"/>
  <c r="AS23" i="6"/>
  <c r="AU23" i="6"/>
  <c r="AW23" i="6"/>
  <c r="AI20" i="5"/>
  <c r="AK20" i="5"/>
  <c r="AM20" i="5"/>
  <c r="AO20" i="5"/>
  <c r="AQ20" i="5"/>
  <c r="AS20" i="5"/>
  <c r="AU20" i="5"/>
  <c r="AW20" i="5"/>
  <c r="AI21" i="5"/>
  <c r="AK21" i="5"/>
  <c r="AM21" i="5"/>
  <c r="AO21" i="5"/>
  <c r="AQ21" i="5"/>
  <c r="AS21" i="5"/>
  <c r="AU21" i="5"/>
  <c r="AW21" i="5"/>
  <c r="AI22" i="5"/>
  <c r="AK22" i="5"/>
  <c r="AM22" i="5"/>
  <c r="AO22" i="5"/>
  <c r="AQ22" i="5"/>
  <c r="AS22" i="5"/>
  <c r="AU22" i="5"/>
  <c r="AW22" i="5"/>
  <c r="AI23" i="5"/>
  <c r="AK23" i="5"/>
  <c r="AM23" i="5"/>
  <c r="AO23" i="5"/>
  <c r="AQ23" i="5"/>
  <c r="AS23" i="5"/>
  <c r="AU23" i="5"/>
  <c r="AW23" i="5"/>
  <c r="AI20" i="4"/>
  <c r="AK20" i="4"/>
  <c r="AM20" i="4"/>
  <c r="AO20" i="4"/>
  <c r="AQ20" i="4"/>
  <c r="AS20" i="4"/>
  <c r="AU20" i="4"/>
  <c r="AW20" i="4"/>
  <c r="AI21" i="4"/>
  <c r="AK21" i="4"/>
  <c r="AM21" i="4"/>
  <c r="AO21" i="4"/>
  <c r="AQ21" i="4"/>
  <c r="AS21" i="4"/>
  <c r="AU21" i="4"/>
  <c r="AW21" i="4"/>
  <c r="AI22" i="4"/>
  <c r="AK22" i="4"/>
  <c r="AM22" i="4"/>
  <c r="AO22" i="4"/>
  <c r="AQ22" i="4"/>
  <c r="AS22" i="4"/>
  <c r="AU22" i="4"/>
  <c r="AW22" i="4"/>
  <c r="AI23" i="4"/>
  <c r="AK23" i="4"/>
  <c r="AM23" i="4"/>
  <c r="AO23" i="4"/>
  <c r="AQ23" i="4"/>
  <c r="AS23" i="4"/>
  <c r="AU23" i="4"/>
  <c r="AW23" i="4"/>
  <c r="AI24" i="3"/>
  <c r="AI23" i="3"/>
  <c r="AI22" i="3"/>
  <c r="AI21" i="3"/>
  <c r="AM24" i="3"/>
  <c r="AM23" i="3"/>
  <c r="AM22" i="3"/>
  <c r="AM21" i="3"/>
  <c r="AQ24" i="3"/>
  <c r="AQ23" i="3"/>
  <c r="AQ22" i="3"/>
  <c r="AQ21" i="3"/>
  <c r="AU24" i="3"/>
  <c r="AU23" i="3"/>
  <c r="AU22" i="3"/>
  <c r="AU21" i="3"/>
  <c r="AU20" i="3"/>
  <c r="AY24" i="3"/>
  <c r="AY23" i="3"/>
  <c r="AY22" i="3"/>
  <c r="AY21" i="3"/>
  <c r="AY20" i="3"/>
  <c r="BC24" i="3"/>
  <c r="BC23" i="3"/>
  <c r="BC22" i="3"/>
  <c r="BC21" i="3"/>
  <c r="BC20" i="3"/>
  <c r="AI20" i="3"/>
  <c r="AM20" i="3"/>
  <c r="AQ20" i="3"/>
  <c r="AK24" i="3"/>
  <c r="AK23" i="3"/>
  <c r="AK22" i="3"/>
  <c r="AK21" i="3"/>
  <c r="AO24" i="3"/>
  <c r="AO23" i="3"/>
  <c r="AO22" i="3"/>
  <c r="AO21" i="3"/>
  <c r="AS24" i="3"/>
  <c r="AS23" i="3"/>
  <c r="AS22" i="3"/>
  <c r="AS21" i="3"/>
  <c r="AW24" i="3"/>
  <c r="AW23" i="3"/>
  <c r="AW22" i="3"/>
  <c r="AW21" i="3"/>
  <c r="AW20" i="3"/>
  <c r="BA24" i="3"/>
  <c r="BA23" i="3"/>
  <c r="BA22" i="3"/>
  <c r="BA21" i="3"/>
  <c r="BA20" i="3"/>
  <c r="AE26" i="28"/>
  <c r="AE19" i="28"/>
  <c r="AE18" i="28"/>
  <c r="AE24" i="28" s="1"/>
  <c r="AE15" i="28"/>
  <c r="AF10" i="28"/>
  <c r="AC19" i="22"/>
  <c r="AC18" i="22"/>
  <c r="AC24" i="22" s="1"/>
  <c r="AC15" i="22"/>
  <c r="AD10" i="22"/>
  <c r="AE26" i="8"/>
  <c r="AE19" i="8"/>
  <c r="AE18" i="8"/>
  <c r="AE24" i="8" s="1"/>
  <c r="AE15" i="8"/>
  <c r="AF10" i="8"/>
  <c r="AO44" i="46"/>
  <c r="AM44" i="46"/>
  <c r="AK44" i="46"/>
  <c r="AI44" i="46"/>
  <c r="AG44" i="46"/>
  <c r="AE44" i="46"/>
  <c r="AC44" i="46"/>
  <c r="AA44" i="46"/>
  <c r="Y44" i="46"/>
  <c r="W44" i="46"/>
  <c r="AO40" i="46"/>
  <c r="AM40" i="46"/>
  <c r="AK40" i="46"/>
  <c r="AI40" i="46"/>
  <c r="AG40" i="46"/>
  <c r="AE40" i="46"/>
  <c r="AC40" i="46"/>
  <c r="AA40" i="46"/>
  <c r="Y40" i="46"/>
  <c r="W40" i="46"/>
  <c r="AO33" i="46"/>
  <c r="AM33" i="46"/>
  <c r="AK33" i="46"/>
  <c r="AI33" i="46"/>
  <c r="AG33" i="46"/>
  <c r="AE33" i="46"/>
  <c r="AC33" i="46"/>
  <c r="AA33" i="46"/>
  <c r="Y33" i="46"/>
  <c r="W33" i="46"/>
  <c r="AO32" i="46"/>
  <c r="AM32" i="46"/>
  <c r="AK32" i="46"/>
  <c r="AI32" i="46"/>
  <c r="AG32" i="46"/>
  <c r="AE32" i="46"/>
  <c r="AC32" i="46"/>
  <c r="AA32" i="46"/>
  <c r="Y32" i="46"/>
  <c r="W32" i="46"/>
  <c r="AO26" i="46"/>
  <c r="AM26" i="46"/>
  <c r="AK26" i="46"/>
  <c r="AI26" i="46"/>
  <c r="AG26" i="46"/>
  <c r="AE26" i="46"/>
  <c r="AC26" i="46"/>
  <c r="AA26" i="46"/>
  <c r="Y26" i="46"/>
  <c r="W26" i="46"/>
  <c r="AO25" i="46"/>
  <c r="AM25" i="46"/>
  <c r="AM31" i="46" s="1"/>
  <c r="AK25" i="46"/>
  <c r="AI25" i="46"/>
  <c r="AI31" i="46" s="1"/>
  <c r="AG25" i="46"/>
  <c r="AE25" i="46"/>
  <c r="AE31" i="46" s="1"/>
  <c r="AC25" i="46"/>
  <c r="AA25" i="46"/>
  <c r="AA31" i="46" s="1"/>
  <c r="Y25" i="46"/>
  <c r="W25" i="46"/>
  <c r="W31" i="46" s="1"/>
  <c r="AO19" i="46"/>
  <c r="AM19" i="46"/>
  <c r="AK19" i="46"/>
  <c r="AI19" i="46"/>
  <c r="AG19" i="46"/>
  <c r="AE19" i="46"/>
  <c r="AC19" i="46"/>
  <c r="AA19" i="46"/>
  <c r="Y19" i="46"/>
  <c r="W19" i="46"/>
  <c r="AO12" i="46"/>
  <c r="AM12" i="46"/>
  <c r="AK12" i="46"/>
  <c r="AI12" i="46"/>
  <c r="AG12" i="46"/>
  <c r="AE12" i="46"/>
  <c r="AC12" i="46"/>
  <c r="AA12" i="46"/>
  <c r="Y12" i="46"/>
  <c r="W12" i="46"/>
  <c r="AO11" i="46"/>
  <c r="AO21" i="46" s="1"/>
  <c r="AM11" i="46"/>
  <c r="AM21" i="46" s="1"/>
  <c r="AK11" i="46"/>
  <c r="AK21" i="46" s="1"/>
  <c r="AI11" i="46"/>
  <c r="AI21" i="46" s="1"/>
  <c r="AG11" i="46"/>
  <c r="AG21" i="46" s="1"/>
  <c r="AE11" i="46"/>
  <c r="AE21" i="46" s="1"/>
  <c r="AC11" i="46"/>
  <c r="AC21" i="46" s="1"/>
  <c r="AA11" i="46"/>
  <c r="AA21" i="46" s="1"/>
  <c r="Y11" i="46"/>
  <c r="Y21" i="46" s="1"/>
  <c r="W11" i="46"/>
  <c r="W21" i="46" s="1"/>
  <c r="AP9" i="46"/>
  <c r="AN9" i="46"/>
  <c r="AL9" i="46"/>
  <c r="AJ9" i="46"/>
  <c r="AH9" i="46"/>
  <c r="AF9" i="46"/>
  <c r="AD9" i="46"/>
  <c r="AB9" i="46"/>
  <c r="Z9" i="46"/>
  <c r="X9" i="46"/>
  <c r="AO19" i="41"/>
  <c r="AM19" i="41"/>
  <c r="AK19" i="41"/>
  <c r="AI19" i="41"/>
  <c r="AG19" i="41"/>
  <c r="AE19" i="41"/>
  <c r="AC19" i="41"/>
  <c r="AA19" i="41"/>
  <c r="Y19" i="41"/>
  <c r="W19" i="41"/>
  <c r="AO18" i="41"/>
  <c r="AO24" i="41" s="1"/>
  <c r="AM18" i="41"/>
  <c r="AM24" i="41" s="1"/>
  <c r="AK18" i="41"/>
  <c r="AK24" i="41" s="1"/>
  <c r="AI18" i="41"/>
  <c r="AI24" i="41" s="1"/>
  <c r="AG18" i="41"/>
  <c r="AG24" i="41" s="1"/>
  <c r="AE18" i="41"/>
  <c r="AE24" i="41" s="1"/>
  <c r="AC18" i="41"/>
  <c r="AC24" i="41" s="1"/>
  <c r="AA18" i="41"/>
  <c r="AA24" i="41" s="1"/>
  <c r="Y18" i="41"/>
  <c r="Y24" i="41" s="1"/>
  <c r="W18" i="41"/>
  <c r="W24" i="41" s="1"/>
  <c r="AO15" i="41"/>
  <c r="AM15" i="41"/>
  <c r="AK15" i="41"/>
  <c r="AI15" i="41"/>
  <c r="AG15" i="41"/>
  <c r="AE15" i="41"/>
  <c r="AC15" i="41"/>
  <c r="AA15" i="41"/>
  <c r="Y15" i="41"/>
  <c r="W15" i="41"/>
  <c r="AP10" i="41"/>
  <c r="AN10" i="41"/>
  <c r="AL10" i="41"/>
  <c r="AJ10" i="41"/>
  <c r="AH10" i="41"/>
  <c r="AF10" i="41"/>
  <c r="AD10" i="41"/>
  <c r="AB10" i="41"/>
  <c r="Z10" i="41"/>
  <c r="X10" i="41"/>
  <c r="AG45" i="37"/>
  <c r="AE45" i="37"/>
  <c r="AC45" i="37"/>
  <c r="AA45" i="37"/>
  <c r="Y45" i="37"/>
  <c r="W45" i="37"/>
  <c r="U45" i="37"/>
  <c r="S45" i="37"/>
  <c r="AG41" i="37"/>
  <c r="AE41" i="37"/>
  <c r="AC41" i="37"/>
  <c r="AA41" i="37"/>
  <c r="Y41" i="37"/>
  <c r="W41" i="37"/>
  <c r="U41" i="37"/>
  <c r="S41" i="37"/>
  <c r="AG34" i="37"/>
  <c r="AE34" i="37"/>
  <c r="AC34" i="37"/>
  <c r="AA34" i="37"/>
  <c r="Y34" i="37"/>
  <c r="W34" i="37"/>
  <c r="U34" i="37"/>
  <c r="S34" i="37"/>
  <c r="AG33" i="37"/>
  <c r="AE33" i="37"/>
  <c r="AE39" i="37" s="1"/>
  <c r="AC33" i="37"/>
  <c r="AA33" i="37"/>
  <c r="AA39" i="37" s="1"/>
  <c r="Y33" i="37"/>
  <c r="W33" i="37"/>
  <c r="W39" i="37" s="1"/>
  <c r="U33" i="37"/>
  <c r="S33" i="37"/>
  <c r="S39" i="37" s="1"/>
  <c r="AG27" i="37"/>
  <c r="AE27" i="37"/>
  <c r="AC27" i="37"/>
  <c r="AA27" i="37"/>
  <c r="Y27" i="37"/>
  <c r="W27" i="37"/>
  <c r="U27" i="37"/>
  <c r="S27" i="37"/>
  <c r="AG26" i="37"/>
  <c r="AG32" i="37" s="1"/>
  <c r="AE26" i="37"/>
  <c r="AE32" i="37" s="1"/>
  <c r="AC26" i="37"/>
  <c r="AC32" i="37" s="1"/>
  <c r="AA26" i="37"/>
  <c r="AA32" i="37" s="1"/>
  <c r="Y26" i="37"/>
  <c r="Y32" i="37" s="1"/>
  <c r="W26" i="37"/>
  <c r="W32" i="37" s="1"/>
  <c r="U26" i="37"/>
  <c r="U32" i="37" s="1"/>
  <c r="S26" i="37"/>
  <c r="S32" i="37" s="1"/>
  <c r="AG20" i="37"/>
  <c r="AE20" i="37"/>
  <c r="AC20" i="37"/>
  <c r="AA20" i="37"/>
  <c r="Y20" i="37"/>
  <c r="W20" i="37"/>
  <c r="U20" i="37"/>
  <c r="S20" i="37"/>
  <c r="AG13" i="37"/>
  <c r="AE13" i="37"/>
  <c r="AC13" i="37"/>
  <c r="AA13" i="37"/>
  <c r="Y13" i="37"/>
  <c r="W13" i="37"/>
  <c r="U13" i="37"/>
  <c r="S13" i="37"/>
  <c r="AG12" i="37"/>
  <c r="AG22" i="37" s="1"/>
  <c r="AE12" i="37"/>
  <c r="AE22" i="37" s="1"/>
  <c r="AC12" i="37"/>
  <c r="AC22" i="37" s="1"/>
  <c r="AA12" i="37"/>
  <c r="AA22" i="37" s="1"/>
  <c r="Y12" i="37"/>
  <c r="Y22" i="37" s="1"/>
  <c r="W12" i="37"/>
  <c r="W22" i="37" s="1"/>
  <c r="U12" i="37"/>
  <c r="U22" i="37" s="1"/>
  <c r="S12" i="37"/>
  <c r="S22" i="37" s="1"/>
  <c r="AH10" i="37"/>
  <c r="AF10" i="37"/>
  <c r="AD10" i="37"/>
  <c r="AB10" i="37"/>
  <c r="Z10" i="37"/>
  <c r="X10" i="37"/>
  <c r="V10" i="37"/>
  <c r="T10" i="37"/>
  <c r="AS19" i="32"/>
  <c r="AQ19" i="32"/>
  <c r="AO19" i="32"/>
  <c r="AM19" i="32"/>
  <c r="AK19" i="32"/>
  <c r="AI19" i="32"/>
  <c r="AG19" i="32"/>
  <c r="AE19" i="32"/>
  <c r="AC19" i="32"/>
  <c r="AA19" i="32"/>
  <c r="Y19" i="32"/>
  <c r="AS18" i="32"/>
  <c r="AS24" i="32" s="1"/>
  <c r="AQ18" i="32"/>
  <c r="AO18" i="32"/>
  <c r="AO24" i="32" s="1"/>
  <c r="AM18" i="32"/>
  <c r="AK18" i="32"/>
  <c r="AK24" i="32" s="1"/>
  <c r="AI18" i="32"/>
  <c r="AG18" i="32"/>
  <c r="AG24" i="32" s="1"/>
  <c r="AE18" i="32"/>
  <c r="AC18" i="32"/>
  <c r="AC24" i="32" s="1"/>
  <c r="AA18" i="32"/>
  <c r="Y18" i="32"/>
  <c r="Y24" i="32" s="1"/>
  <c r="AS15" i="32"/>
  <c r="AQ15" i="32"/>
  <c r="AO15" i="32"/>
  <c r="AM15" i="32"/>
  <c r="AK15" i="32"/>
  <c r="AI15" i="32"/>
  <c r="AG15" i="32"/>
  <c r="AE15" i="32"/>
  <c r="AC15" i="32"/>
  <c r="AA15" i="32"/>
  <c r="Y15" i="32"/>
  <c r="AT10" i="32"/>
  <c r="AR10" i="32"/>
  <c r="AP10" i="32"/>
  <c r="AN10" i="32"/>
  <c r="AL10" i="32"/>
  <c r="AJ10" i="32"/>
  <c r="AH10" i="32"/>
  <c r="AF10" i="32"/>
  <c r="AD10" i="32"/>
  <c r="AB10" i="32"/>
  <c r="Z10" i="32"/>
  <c r="V10" i="30"/>
  <c r="X10" i="30"/>
  <c r="Z10" i="30"/>
  <c r="AB10" i="30"/>
  <c r="AD10" i="30"/>
  <c r="AF10" i="30"/>
  <c r="AH10" i="30"/>
  <c r="AJ10" i="30"/>
  <c r="AL10" i="30"/>
  <c r="U15" i="30"/>
  <c r="W15" i="30"/>
  <c r="Y15" i="30"/>
  <c r="AA15" i="30"/>
  <c r="AC15" i="30"/>
  <c r="AE15" i="30"/>
  <c r="AG15" i="30"/>
  <c r="AI15" i="30"/>
  <c r="AK15" i="30"/>
  <c r="U18" i="30"/>
  <c r="W18" i="30"/>
  <c r="Y18" i="30"/>
  <c r="Y21" i="30" s="1"/>
  <c r="AA18" i="30"/>
  <c r="AA21" i="30" s="1"/>
  <c r="AC18" i="30"/>
  <c r="AC21" i="30" s="1"/>
  <c r="AE18" i="30"/>
  <c r="AE21" i="30" s="1"/>
  <c r="AG18" i="30"/>
  <c r="AI18" i="30"/>
  <c r="AI20" i="30" s="1"/>
  <c r="AK18" i="30"/>
  <c r="U19" i="30"/>
  <c r="W19" i="30"/>
  <c r="Y19" i="30"/>
  <c r="AA19" i="30"/>
  <c r="AC19" i="30"/>
  <c r="AE19" i="30"/>
  <c r="AG19" i="30"/>
  <c r="AI19" i="30"/>
  <c r="AK19" i="30"/>
  <c r="U20" i="30"/>
  <c r="W20" i="30"/>
  <c r="Y20" i="30"/>
  <c r="AA20" i="30"/>
  <c r="AC20" i="30"/>
  <c r="AE20" i="30"/>
  <c r="AG20" i="30"/>
  <c r="AK20" i="30"/>
  <c r="W21" i="30"/>
  <c r="AG21" i="30"/>
  <c r="AK21" i="30"/>
  <c r="W22" i="30"/>
  <c r="Y22" i="30"/>
  <c r="AG22" i="30"/>
  <c r="AI22" i="30"/>
  <c r="AK22" i="30"/>
  <c r="W23" i="30"/>
  <c r="Y23" i="30"/>
  <c r="AA23" i="30"/>
  <c r="AG23" i="30"/>
  <c r="AI23" i="30"/>
  <c r="AK23" i="30"/>
  <c r="W24" i="30"/>
  <c r="Y24" i="30"/>
  <c r="AA24" i="30"/>
  <c r="AC24" i="30"/>
  <c r="AG24" i="30"/>
  <c r="AI24" i="30"/>
  <c r="AK24" i="30"/>
  <c r="AS19" i="29"/>
  <c r="AQ19" i="29"/>
  <c r="AO19" i="29"/>
  <c r="AM19" i="29"/>
  <c r="AK19" i="29"/>
  <c r="AI19" i="29"/>
  <c r="AG19" i="29"/>
  <c r="AE19" i="29"/>
  <c r="AC19" i="29"/>
  <c r="AA19" i="29"/>
  <c r="Y19" i="29"/>
  <c r="AS18" i="29"/>
  <c r="AS24" i="29" s="1"/>
  <c r="AQ18" i="29"/>
  <c r="AO18" i="29"/>
  <c r="AO24" i="29" s="1"/>
  <c r="AM18" i="29"/>
  <c r="AK18" i="29"/>
  <c r="AK24" i="29" s="1"/>
  <c r="AI18" i="29"/>
  <c r="AG18" i="29"/>
  <c r="AG24" i="29" s="1"/>
  <c r="AE18" i="29"/>
  <c r="AC18" i="29"/>
  <c r="AC24" i="29" s="1"/>
  <c r="AA18" i="29"/>
  <c r="Y18" i="29"/>
  <c r="Y24" i="29" s="1"/>
  <c r="AS15" i="29"/>
  <c r="AQ15" i="29"/>
  <c r="AO15" i="29"/>
  <c r="AM15" i="29"/>
  <c r="AK15" i="29"/>
  <c r="AI15" i="29"/>
  <c r="AG15" i="29"/>
  <c r="AE15" i="29"/>
  <c r="AC15" i="29"/>
  <c r="AA15" i="29"/>
  <c r="Y15" i="29"/>
  <c r="AT10" i="29"/>
  <c r="AR10" i="29"/>
  <c r="AP10" i="29"/>
  <c r="AN10" i="29"/>
  <c r="AL10" i="29"/>
  <c r="AJ10" i="29"/>
  <c r="AH10" i="29"/>
  <c r="AF10" i="29"/>
  <c r="AD10" i="29"/>
  <c r="AB10" i="29"/>
  <c r="Z10" i="29"/>
  <c r="AC26" i="28"/>
  <c r="AA26" i="28"/>
  <c r="Y26" i="28"/>
  <c r="W26" i="28"/>
  <c r="U26" i="28"/>
  <c r="S26" i="28"/>
  <c r="Q26" i="28"/>
  <c r="AC19" i="28"/>
  <c r="AA19" i="28"/>
  <c r="Y19" i="28"/>
  <c r="W19" i="28"/>
  <c r="U19" i="28"/>
  <c r="S19" i="28"/>
  <c r="Q19" i="28"/>
  <c r="AC18" i="28"/>
  <c r="AC24" i="28" s="1"/>
  <c r="AA18" i="28"/>
  <c r="AA24" i="28" s="1"/>
  <c r="Y18" i="28"/>
  <c r="Y24" i="28" s="1"/>
  <c r="W18" i="28"/>
  <c r="W24" i="28" s="1"/>
  <c r="U18" i="28"/>
  <c r="U24" i="28" s="1"/>
  <c r="S18" i="28"/>
  <c r="S24" i="28" s="1"/>
  <c r="Q18" i="28"/>
  <c r="Q24" i="28" s="1"/>
  <c r="AC15" i="28"/>
  <c r="AA15" i="28"/>
  <c r="Y15" i="28"/>
  <c r="W15" i="28"/>
  <c r="U15" i="28"/>
  <c r="S15" i="28"/>
  <c r="Q15" i="28"/>
  <c r="AD10" i="28"/>
  <c r="AB10" i="28"/>
  <c r="Z10" i="28"/>
  <c r="X10" i="28"/>
  <c r="V10" i="28"/>
  <c r="T10" i="28"/>
  <c r="R10" i="28"/>
  <c r="AG19" i="27"/>
  <c r="AE19" i="27"/>
  <c r="AC19" i="27"/>
  <c r="AA19" i="27"/>
  <c r="Y19" i="27"/>
  <c r="W19" i="27"/>
  <c r="U19" i="27"/>
  <c r="S19" i="27"/>
  <c r="AG18" i="27"/>
  <c r="AG24" i="27" s="1"/>
  <c r="AE18" i="27"/>
  <c r="AE24" i="27" s="1"/>
  <c r="AC18" i="27"/>
  <c r="AC24" i="27" s="1"/>
  <c r="AA18" i="27"/>
  <c r="AA24" i="27" s="1"/>
  <c r="Y18" i="27"/>
  <c r="Y24" i="27" s="1"/>
  <c r="W18" i="27"/>
  <c r="W24" i="27" s="1"/>
  <c r="U18" i="27"/>
  <c r="U24" i="27" s="1"/>
  <c r="S18" i="27"/>
  <c r="S24" i="27" s="1"/>
  <c r="AG15" i="27"/>
  <c r="AE15" i="27"/>
  <c r="AC15" i="27"/>
  <c r="AA15" i="27"/>
  <c r="Y15" i="27"/>
  <c r="W15" i="27"/>
  <c r="U15" i="27"/>
  <c r="S15" i="27"/>
  <c r="AH10" i="27"/>
  <c r="AF10" i="27"/>
  <c r="AD10" i="27"/>
  <c r="AB10" i="27"/>
  <c r="Z10" i="27"/>
  <c r="X10" i="27"/>
  <c r="V10" i="27"/>
  <c r="T10" i="27"/>
  <c r="AG19" i="24"/>
  <c r="AE19" i="24"/>
  <c r="AC19" i="24"/>
  <c r="AA19" i="24"/>
  <c r="Y19" i="24"/>
  <c r="W19" i="24"/>
  <c r="U19" i="24"/>
  <c r="S19" i="24"/>
  <c r="AG18" i="24"/>
  <c r="AG24" i="24" s="1"/>
  <c r="AE18" i="24"/>
  <c r="AE24" i="24" s="1"/>
  <c r="AC18" i="24"/>
  <c r="AC24" i="24" s="1"/>
  <c r="AA18" i="24"/>
  <c r="AA24" i="24" s="1"/>
  <c r="Y18" i="24"/>
  <c r="Y24" i="24" s="1"/>
  <c r="W18" i="24"/>
  <c r="W24" i="24" s="1"/>
  <c r="U18" i="24"/>
  <c r="U24" i="24" s="1"/>
  <c r="S18" i="24"/>
  <c r="S24" i="24" s="1"/>
  <c r="AG15" i="24"/>
  <c r="AE15" i="24"/>
  <c r="AC15" i="24"/>
  <c r="AA15" i="24"/>
  <c r="Y15" i="24"/>
  <c r="W15" i="24"/>
  <c r="U15" i="24"/>
  <c r="S15" i="24"/>
  <c r="AH10" i="24"/>
  <c r="AF10" i="24"/>
  <c r="AD10" i="24"/>
  <c r="AB10" i="24"/>
  <c r="Z10" i="24"/>
  <c r="X10" i="24"/>
  <c r="V10" i="24"/>
  <c r="T10" i="24"/>
  <c r="AG19" i="23"/>
  <c r="AE19" i="23"/>
  <c r="AC19" i="23"/>
  <c r="AA19" i="23"/>
  <c r="Y19" i="23"/>
  <c r="W19" i="23"/>
  <c r="U19" i="23"/>
  <c r="S19" i="23"/>
  <c r="AG18" i="23"/>
  <c r="AG24" i="23" s="1"/>
  <c r="AE18" i="23"/>
  <c r="AE24" i="23" s="1"/>
  <c r="AC18" i="23"/>
  <c r="AC24" i="23" s="1"/>
  <c r="AA18" i="23"/>
  <c r="AA24" i="23" s="1"/>
  <c r="Y18" i="23"/>
  <c r="Y24" i="23" s="1"/>
  <c r="W18" i="23"/>
  <c r="W24" i="23" s="1"/>
  <c r="U18" i="23"/>
  <c r="U24" i="23" s="1"/>
  <c r="S18" i="23"/>
  <c r="S24" i="23" s="1"/>
  <c r="AG15" i="23"/>
  <c r="AE15" i="23"/>
  <c r="AC15" i="23"/>
  <c r="AA15" i="23"/>
  <c r="Y15" i="23"/>
  <c r="W15" i="23"/>
  <c r="U15" i="23"/>
  <c r="S15" i="23"/>
  <c r="AH10" i="23"/>
  <c r="AF10" i="23"/>
  <c r="AD10" i="23"/>
  <c r="AB10" i="23"/>
  <c r="Z10" i="23"/>
  <c r="X10" i="23"/>
  <c r="V10" i="23"/>
  <c r="T10" i="23"/>
  <c r="AG19" i="22"/>
  <c r="AE19" i="22"/>
  <c r="AA19" i="22"/>
  <c r="Y19" i="22"/>
  <c r="W19" i="22"/>
  <c r="U19" i="22"/>
  <c r="S19" i="22"/>
  <c r="AG18" i="22"/>
  <c r="AG24" i="22" s="1"/>
  <c r="AE18" i="22"/>
  <c r="AE24" i="22" s="1"/>
  <c r="AA18" i="22"/>
  <c r="AA24" i="22" s="1"/>
  <c r="Y18" i="22"/>
  <c r="Y24" i="22" s="1"/>
  <c r="W18" i="22"/>
  <c r="W24" i="22" s="1"/>
  <c r="U18" i="22"/>
  <c r="U24" i="22" s="1"/>
  <c r="S18" i="22"/>
  <c r="S24" i="22" s="1"/>
  <c r="AG15" i="22"/>
  <c r="AE15" i="22"/>
  <c r="AA15" i="22"/>
  <c r="Y15" i="22"/>
  <c r="W15" i="22"/>
  <c r="U15" i="22"/>
  <c r="S15" i="22"/>
  <c r="AH10" i="22"/>
  <c r="AF10" i="22"/>
  <c r="AB10" i="22"/>
  <c r="Z10" i="22"/>
  <c r="X10" i="22"/>
  <c r="V10" i="22"/>
  <c r="T10" i="22"/>
  <c r="AG19" i="21"/>
  <c r="AE19" i="21"/>
  <c r="AC19" i="21"/>
  <c r="AA19" i="21"/>
  <c r="Y19" i="21"/>
  <c r="W19" i="21"/>
  <c r="U19" i="21"/>
  <c r="S19" i="21"/>
  <c r="AG18" i="21"/>
  <c r="AG24" i="21" s="1"/>
  <c r="AE18" i="21"/>
  <c r="AE24" i="21" s="1"/>
  <c r="AC18" i="21"/>
  <c r="AC24" i="21" s="1"/>
  <c r="AA18" i="21"/>
  <c r="AA24" i="21" s="1"/>
  <c r="Y18" i="21"/>
  <c r="Y24" i="21" s="1"/>
  <c r="W18" i="21"/>
  <c r="W24" i="21" s="1"/>
  <c r="U18" i="21"/>
  <c r="U24" i="21" s="1"/>
  <c r="S18" i="21"/>
  <c r="S24" i="21" s="1"/>
  <c r="AG15" i="21"/>
  <c r="AE15" i="21"/>
  <c r="AC15" i="21"/>
  <c r="AA15" i="21"/>
  <c r="Y15" i="21"/>
  <c r="W15" i="21"/>
  <c r="U15" i="21"/>
  <c r="S15" i="21"/>
  <c r="AH10" i="21"/>
  <c r="AF10" i="21"/>
  <c r="AD10" i="21"/>
  <c r="AB10" i="21"/>
  <c r="Z10" i="21"/>
  <c r="X10" i="21"/>
  <c r="V10" i="21"/>
  <c r="T10" i="21"/>
  <c r="AG40" i="20"/>
  <c r="AE40" i="20"/>
  <c r="AC40" i="20"/>
  <c r="AA40" i="20"/>
  <c r="Y40" i="20"/>
  <c r="W40" i="20"/>
  <c r="U40" i="20"/>
  <c r="S40" i="20"/>
  <c r="AG33" i="20"/>
  <c r="AE33" i="20"/>
  <c r="AC33" i="20"/>
  <c r="AA33" i="20"/>
  <c r="Y33" i="20"/>
  <c r="W33" i="20"/>
  <c r="U33" i="20"/>
  <c r="S33" i="20"/>
  <c r="AG32" i="20"/>
  <c r="AE32" i="20"/>
  <c r="AE38" i="20" s="1"/>
  <c r="AC32" i="20"/>
  <c r="AA32" i="20"/>
  <c r="AA38" i="20" s="1"/>
  <c r="Y32" i="20"/>
  <c r="W32" i="20"/>
  <c r="W38" i="20" s="1"/>
  <c r="U32" i="20"/>
  <c r="S32" i="20"/>
  <c r="S38" i="20" s="1"/>
  <c r="AG26" i="20"/>
  <c r="AE26" i="20"/>
  <c r="AC26" i="20"/>
  <c r="AA26" i="20"/>
  <c r="Y26" i="20"/>
  <c r="W26" i="20"/>
  <c r="U26" i="20"/>
  <c r="S26" i="20"/>
  <c r="AG25" i="20"/>
  <c r="AE25" i="20"/>
  <c r="AE31" i="20" s="1"/>
  <c r="AC25" i="20"/>
  <c r="AC31" i="20" s="1"/>
  <c r="AA25" i="20"/>
  <c r="AA31" i="20" s="1"/>
  <c r="Y25" i="20"/>
  <c r="Y31" i="20" s="1"/>
  <c r="W25" i="20"/>
  <c r="W31" i="20" s="1"/>
  <c r="U25" i="20"/>
  <c r="U31" i="20" s="1"/>
  <c r="S25" i="20"/>
  <c r="S31" i="20" s="1"/>
  <c r="AG19" i="20"/>
  <c r="AE19" i="20"/>
  <c r="AC19" i="20"/>
  <c r="AA19" i="20"/>
  <c r="Y19" i="20"/>
  <c r="W19" i="20"/>
  <c r="U19" i="20"/>
  <c r="S19" i="20"/>
  <c r="AG12" i="20"/>
  <c r="AE12" i="20"/>
  <c r="AC12" i="20"/>
  <c r="AA12" i="20"/>
  <c r="Y12" i="20"/>
  <c r="W12" i="20"/>
  <c r="U12" i="20"/>
  <c r="S12" i="20"/>
  <c r="AG11" i="20"/>
  <c r="AG21" i="20" s="1"/>
  <c r="AE11" i="20"/>
  <c r="AE21" i="20" s="1"/>
  <c r="AC11" i="20"/>
  <c r="AC21" i="20" s="1"/>
  <c r="AA11" i="20"/>
  <c r="AA21" i="20" s="1"/>
  <c r="Y11" i="20"/>
  <c r="Y21" i="20" s="1"/>
  <c r="W11" i="20"/>
  <c r="W21" i="20" s="1"/>
  <c r="U11" i="20"/>
  <c r="U21" i="20" s="1"/>
  <c r="S11" i="20"/>
  <c r="S21" i="20" s="1"/>
  <c r="AH9" i="20"/>
  <c r="AF9" i="20"/>
  <c r="AD9" i="20"/>
  <c r="AB9" i="20"/>
  <c r="Z9" i="20"/>
  <c r="X9" i="20"/>
  <c r="V9" i="20"/>
  <c r="T9" i="20"/>
  <c r="AG19" i="19"/>
  <c r="AE19" i="19"/>
  <c r="AC19" i="19"/>
  <c r="AA19" i="19"/>
  <c r="Y19" i="19"/>
  <c r="W19" i="19"/>
  <c r="U19" i="19"/>
  <c r="S19" i="19"/>
  <c r="AG18" i="19"/>
  <c r="AG24" i="19" s="1"/>
  <c r="AE18" i="19"/>
  <c r="AE24" i="19" s="1"/>
  <c r="AC18" i="19"/>
  <c r="AC24" i="19" s="1"/>
  <c r="AA18" i="19"/>
  <c r="AA24" i="19" s="1"/>
  <c r="Y18" i="19"/>
  <c r="Y24" i="19" s="1"/>
  <c r="W18" i="19"/>
  <c r="W24" i="19" s="1"/>
  <c r="U18" i="19"/>
  <c r="U24" i="19" s="1"/>
  <c r="S18" i="19"/>
  <c r="S24" i="19" s="1"/>
  <c r="AG15" i="19"/>
  <c r="AE15" i="19"/>
  <c r="AC15" i="19"/>
  <c r="AA15" i="19"/>
  <c r="Y15" i="19"/>
  <c r="W15" i="19"/>
  <c r="U15" i="19"/>
  <c r="S15" i="19"/>
  <c r="AH10" i="19"/>
  <c r="AF10" i="19"/>
  <c r="AD10" i="19"/>
  <c r="AB10" i="19"/>
  <c r="Z10" i="19"/>
  <c r="X10" i="19"/>
  <c r="V10" i="19"/>
  <c r="T10" i="19"/>
  <c r="AG19" i="18"/>
  <c r="AE19" i="18"/>
  <c r="AC19" i="18"/>
  <c r="AA19" i="18"/>
  <c r="Y19" i="18"/>
  <c r="W19" i="18"/>
  <c r="U19" i="18"/>
  <c r="S19" i="18"/>
  <c r="AG18" i="18"/>
  <c r="AG24" i="18" s="1"/>
  <c r="AE18" i="18"/>
  <c r="AE24" i="18" s="1"/>
  <c r="AC18" i="18"/>
  <c r="AC24" i="18" s="1"/>
  <c r="AA18" i="18"/>
  <c r="AA24" i="18" s="1"/>
  <c r="Y18" i="18"/>
  <c r="Y24" i="18" s="1"/>
  <c r="W18" i="18"/>
  <c r="W24" i="18" s="1"/>
  <c r="U18" i="18"/>
  <c r="U24" i="18" s="1"/>
  <c r="S18" i="18"/>
  <c r="S24" i="18" s="1"/>
  <c r="AG15" i="18"/>
  <c r="AE15" i="18"/>
  <c r="AC15" i="18"/>
  <c r="AA15" i="18"/>
  <c r="Y15" i="18"/>
  <c r="W15" i="18"/>
  <c r="U15" i="18"/>
  <c r="S15" i="18"/>
  <c r="AH10" i="18"/>
  <c r="AF10" i="18"/>
  <c r="AD10" i="18"/>
  <c r="AB10" i="18"/>
  <c r="Z10" i="18"/>
  <c r="X10" i="18"/>
  <c r="V10" i="18"/>
  <c r="T10" i="18"/>
  <c r="AG19" i="17"/>
  <c r="AE19" i="17"/>
  <c r="AC19" i="17"/>
  <c r="AA19" i="17"/>
  <c r="Y19" i="17"/>
  <c r="W19" i="17"/>
  <c r="U19" i="17"/>
  <c r="S19" i="17"/>
  <c r="AG18" i="17"/>
  <c r="AG24" i="17" s="1"/>
  <c r="AE18" i="17"/>
  <c r="AE24" i="17" s="1"/>
  <c r="AC18" i="17"/>
  <c r="AC24" i="17" s="1"/>
  <c r="AA18" i="17"/>
  <c r="AA24" i="17" s="1"/>
  <c r="Y18" i="17"/>
  <c r="Y24" i="17" s="1"/>
  <c r="W18" i="17"/>
  <c r="W24" i="17" s="1"/>
  <c r="U18" i="17"/>
  <c r="U24" i="17" s="1"/>
  <c r="S18" i="17"/>
  <c r="S24" i="17" s="1"/>
  <c r="AG15" i="17"/>
  <c r="AE15" i="17"/>
  <c r="AC15" i="17"/>
  <c r="AA15" i="17"/>
  <c r="Y15" i="17"/>
  <c r="W15" i="17"/>
  <c r="U15" i="17"/>
  <c r="S15" i="17"/>
  <c r="AH10" i="17"/>
  <c r="AF10" i="17"/>
  <c r="AD10" i="17"/>
  <c r="AB10" i="17"/>
  <c r="Z10" i="17"/>
  <c r="X10" i="17"/>
  <c r="V10" i="17"/>
  <c r="T10" i="17"/>
  <c r="AG40" i="16"/>
  <c r="AE40" i="16"/>
  <c r="AC40" i="16"/>
  <c r="AA40" i="16"/>
  <c r="Y40" i="16"/>
  <c r="W40" i="16"/>
  <c r="U40" i="16"/>
  <c r="S40" i="16"/>
  <c r="AG33" i="16"/>
  <c r="AE33" i="16"/>
  <c r="AC33" i="16"/>
  <c r="AA33" i="16"/>
  <c r="Y33" i="16"/>
  <c r="W33" i="16"/>
  <c r="U33" i="16"/>
  <c r="S33" i="16"/>
  <c r="AG32" i="16"/>
  <c r="AE32" i="16"/>
  <c r="AE38" i="16" s="1"/>
  <c r="AC32" i="16"/>
  <c r="AA32" i="16"/>
  <c r="AA38" i="16" s="1"/>
  <c r="Y32" i="16"/>
  <c r="W32" i="16"/>
  <c r="W38" i="16" s="1"/>
  <c r="U32" i="16"/>
  <c r="S32" i="16"/>
  <c r="S38" i="16" s="1"/>
  <c r="AG26" i="16"/>
  <c r="AE26" i="16"/>
  <c r="AC26" i="16"/>
  <c r="AA26" i="16"/>
  <c r="Y26" i="16"/>
  <c r="W26" i="16"/>
  <c r="U26" i="16"/>
  <c r="S26" i="16"/>
  <c r="AG25" i="16"/>
  <c r="AE25" i="16"/>
  <c r="AE31" i="16" s="1"/>
  <c r="AC25" i="16"/>
  <c r="AC31" i="16" s="1"/>
  <c r="AA25" i="16"/>
  <c r="AA31" i="16" s="1"/>
  <c r="Y25" i="16"/>
  <c r="Y31" i="16" s="1"/>
  <c r="W25" i="16"/>
  <c r="W31" i="16" s="1"/>
  <c r="U25" i="16"/>
  <c r="U31" i="16" s="1"/>
  <c r="S25" i="16"/>
  <c r="S31" i="16" s="1"/>
  <c r="AG19" i="16"/>
  <c r="AE19" i="16"/>
  <c r="AC19" i="16"/>
  <c r="AA19" i="16"/>
  <c r="Y19" i="16"/>
  <c r="W19" i="16"/>
  <c r="U19" i="16"/>
  <c r="S19" i="16"/>
  <c r="AG12" i="16"/>
  <c r="AE12" i="16"/>
  <c r="AC12" i="16"/>
  <c r="AA12" i="16"/>
  <c r="Y12" i="16"/>
  <c r="W12" i="16"/>
  <c r="U12" i="16"/>
  <c r="S12" i="16"/>
  <c r="AG11" i="16"/>
  <c r="AG21" i="16" s="1"/>
  <c r="AE11" i="16"/>
  <c r="AE21" i="16" s="1"/>
  <c r="AC11" i="16"/>
  <c r="AC21" i="16" s="1"/>
  <c r="AA11" i="16"/>
  <c r="AA21" i="16" s="1"/>
  <c r="Y11" i="16"/>
  <c r="Y21" i="16" s="1"/>
  <c r="W11" i="16"/>
  <c r="W21" i="16" s="1"/>
  <c r="U11" i="16"/>
  <c r="U21" i="16" s="1"/>
  <c r="S11" i="16"/>
  <c r="S21" i="16" s="1"/>
  <c r="AH9" i="16"/>
  <c r="AF9" i="16"/>
  <c r="AD9" i="16"/>
  <c r="AB9" i="16"/>
  <c r="Z9" i="16"/>
  <c r="X9" i="16"/>
  <c r="V9" i="16"/>
  <c r="T9" i="16"/>
  <c r="AG18" i="14"/>
  <c r="AE18" i="14"/>
  <c r="AC18" i="14"/>
  <c r="AA18" i="14"/>
  <c r="Y18" i="14"/>
  <c r="W18" i="14"/>
  <c r="U18" i="14"/>
  <c r="S18" i="14"/>
  <c r="AG17" i="14"/>
  <c r="AE17" i="14"/>
  <c r="AC17" i="14"/>
  <c r="AA17" i="14"/>
  <c r="Y17" i="14"/>
  <c r="W17" i="14"/>
  <c r="U17" i="14"/>
  <c r="S17" i="14"/>
  <c r="AG14" i="14"/>
  <c r="AE14" i="14"/>
  <c r="AC14" i="14"/>
  <c r="AA14" i="14"/>
  <c r="Y14" i="14"/>
  <c r="W14" i="14"/>
  <c r="U14" i="14"/>
  <c r="S14" i="14"/>
  <c r="AH9" i="14"/>
  <c r="AF9" i="14"/>
  <c r="AD9" i="14"/>
  <c r="AB9" i="14"/>
  <c r="Z9" i="14"/>
  <c r="X9" i="14"/>
  <c r="V9" i="14"/>
  <c r="T9" i="14"/>
  <c r="AG18" i="13"/>
  <c r="AE18" i="13"/>
  <c r="AC18" i="13"/>
  <c r="AA18" i="13"/>
  <c r="Y18" i="13"/>
  <c r="W18" i="13"/>
  <c r="U18" i="13"/>
  <c r="S18" i="13"/>
  <c r="AG17" i="13"/>
  <c r="AE17" i="13"/>
  <c r="AC17" i="13"/>
  <c r="AA17" i="13"/>
  <c r="Y17" i="13"/>
  <c r="W17" i="13"/>
  <c r="U17" i="13"/>
  <c r="S17" i="13"/>
  <c r="AG14" i="13"/>
  <c r="AE14" i="13"/>
  <c r="AC14" i="13"/>
  <c r="AA14" i="13"/>
  <c r="Y14" i="13"/>
  <c r="W14" i="13"/>
  <c r="U14" i="13"/>
  <c r="S14" i="13"/>
  <c r="AH9" i="13"/>
  <c r="AF9" i="13"/>
  <c r="AD9" i="13"/>
  <c r="AB9" i="13"/>
  <c r="Z9" i="13"/>
  <c r="X9" i="13"/>
  <c r="V9" i="13"/>
  <c r="T9" i="13"/>
  <c r="AG18" i="12"/>
  <c r="AE18" i="12"/>
  <c r="AC18" i="12"/>
  <c r="AA18" i="12"/>
  <c r="Y18" i="12"/>
  <c r="W18" i="12"/>
  <c r="U18" i="12"/>
  <c r="S18" i="12"/>
  <c r="AG17" i="12"/>
  <c r="AE17" i="12"/>
  <c r="AC17" i="12"/>
  <c r="AA17" i="12"/>
  <c r="Y17" i="12"/>
  <c r="W17" i="12"/>
  <c r="U17" i="12"/>
  <c r="S17" i="12"/>
  <c r="AG14" i="12"/>
  <c r="AE14" i="12"/>
  <c r="AC14" i="12"/>
  <c r="AA14" i="12"/>
  <c r="Y14" i="12"/>
  <c r="W14" i="12"/>
  <c r="U14" i="12"/>
  <c r="S14" i="12"/>
  <c r="AH9" i="12"/>
  <c r="AF9" i="12"/>
  <c r="AD9" i="12"/>
  <c r="AB9" i="12"/>
  <c r="Z9" i="12"/>
  <c r="X9" i="12"/>
  <c r="V9" i="12"/>
  <c r="T9" i="12"/>
  <c r="AG26" i="11"/>
  <c r="AE26" i="11"/>
  <c r="AC26" i="11"/>
  <c r="AA26" i="11"/>
  <c r="Y26" i="11"/>
  <c r="W26" i="11"/>
  <c r="U26" i="11"/>
  <c r="S26" i="11"/>
  <c r="AG19" i="11"/>
  <c r="AE19" i="11"/>
  <c r="AC19" i="11"/>
  <c r="AA19" i="11"/>
  <c r="Y19" i="11"/>
  <c r="W19" i="11"/>
  <c r="U19" i="11"/>
  <c r="S19" i="11"/>
  <c r="AG18" i="11"/>
  <c r="AG24" i="11" s="1"/>
  <c r="AE18" i="11"/>
  <c r="AE24" i="11" s="1"/>
  <c r="AC18" i="11"/>
  <c r="AC24" i="11" s="1"/>
  <c r="AA18" i="11"/>
  <c r="AA24" i="11" s="1"/>
  <c r="Y18" i="11"/>
  <c r="Y24" i="11" s="1"/>
  <c r="W18" i="11"/>
  <c r="W24" i="11" s="1"/>
  <c r="U18" i="11"/>
  <c r="U24" i="11" s="1"/>
  <c r="S18" i="11"/>
  <c r="S24" i="11" s="1"/>
  <c r="AG15" i="11"/>
  <c r="AE15" i="11"/>
  <c r="AC15" i="11"/>
  <c r="AA15" i="11"/>
  <c r="Y15" i="11"/>
  <c r="W15" i="11"/>
  <c r="U15" i="11"/>
  <c r="S15" i="11"/>
  <c r="AH10" i="11"/>
  <c r="AF10" i="11"/>
  <c r="AD10" i="11"/>
  <c r="AB10" i="11"/>
  <c r="Z10" i="11"/>
  <c r="X10" i="11"/>
  <c r="V10" i="11"/>
  <c r="T10" i="11"/>
  <c r="AE45" i="10"/>
  <c r="AC45" i="10"/>
  <c r="AA45" i="10"/>
  <c r="Y45" i="10"/>
  <c r="W45" i="10"/>
  <c r="U45" i="10"/>
  <c r="S45" i="10"/>
  <c r="AE41" i="10"/>
  <c r="AC41" i="10"/>
  <c r="AA41" i="10"/>
  <c r="Y41" i="10"/>
  <c r="W41" i="10"/>
  <c r="U41" i="10"/>
  <c r="S41" i="10"/>
  <c r="AE34" i="10"/>
  <c r="AC34" i="10"/>
  <c r="AA34" i="10"/>
  <c r="Y34" i="10"/>
  <c r="W34" i="10"/>
  <c r="U34" i="10"/>
  <c r="S34" i="10"/>
  <c r="AE33" i="10"/>
  <c r="AE39" i="10" s="1"/>
  <c r="AC33" i="10"/>
  <c r="AA33" i="10"/>
  <c r="AA39" i="10" s="1"/>
  <c r="Y33" i="10"/>
  <c r="W33" i="10"/>
  <c r="W39" i="10" s="1"/>
  <c r="U33" i="10"/>
  <c r="S33" i="10"/>
  <c r="S39" i="10" s="1"/>
  <c r="AE27" i="10"/>
  <c r="AC27" i="10"/>
  <c r="AA27" i="10"/>
  <c r="Y27" i="10"/>
  <c r="W27" i="10"/>
  <c r="U27" i="10"/>
  <c r="S27" i="10"/>
  <c r="AE26" i="10"/>
  <c r="AC26" i="10"/>
  <c r="AA26" i="10"/>
  <c r="Y26" i="10"/>
  <c r="W26" i="10"/>
  <c r="W32" i="10" s="1"/>
  <c r="U26" i="10"/>
  <c r="U32" i="10" s="1"/>
  <c r="S26" i="10"/>
  <c r="S32" i="10" s="1"/>
  <c r="AE22" i="10"/>
  <c r="AC22" i="10"/>
  <c r="AA22" i="10"/>
  <c r="Y22" i="10"/>
  <c r="W22" i="10"/>
  <c r="U22" i="10"/>
  <c r="S22" i="10"/>
  <c r="AE20" i="10"/>
  <c r="AC20" i="10"/>
  <c r="AA20" i="10"/>
  <c r="Y20" i="10"/>
  <c r="W20" i="10"/>
  <c r="U20" i="10"/>
  <c r="S20" i="10"/>
  <c r="AF10" i="10"/>
  <c r="AD10" i="10"/>
  <c r="AB10" i="10"/>
  <c r="Z10" i="10"/>
  <c r="X10" i="10"/>
  <c r="V10" i="10"/>
  <c r="T10" i="10"/>
  <c r="AG43" i="9"/>
  <c r="AE43" i="9"/>
  <c r="AC43" i="9"/>
  <c r="AA43" i="9"/>
  <c r="Y43" i="9"/>
  <c r="W43" i="9"/>
  <c r="U43" i="9"/>
  <c r="S43" i="9"/>
  <c r="AG39" i="9"/>
  <c r="AE39" i="9"/>
  <c r="AC39" i="9"/>
  <c r="AA39" i="9"/>
  <c r="Y39" i="9"/>
  <c r="W39" i="9"/>
  <c r="U39" i="9"/>
  <c r="S39" i="9"/>
  <c r="AG32" i="9"/>
  <c r="AE32" i="9"/>
  <c r="AC32" i="9"/>
  <c r="AA32" i="9"/>
  <c r="Y32" i="9"/>
  <c r="W32" i="9"/>
  <c r="U32" i="9"/>
  <c r="S32" i="9"/>
  <c r="AG31" i="9"/>
  <c r="AE31" i="9"/>
  <c r="AE37" i="9" s="1"/>
  <c r="AC31" i="9"/>
  <c r="AA31" i="9"/>
  <c r="AA37" i="9" s="1"/>
  <c r="Y31" i="9"/>
  <c r="W31" i="9"/>
  <c r="W37" i="9" s="1"/>
  <c r="U31" i="9"/>
  <c r="S31" i="9"/>
  <c r="S37" i="9" s="1"/>
  <c r="AG25" i="9"/>
  <c r="AE25" i="9"/>
  <c r="AC25" i="9"/>
  <c r="AA25" i="9"/>
  <c r="Y25" i="9"/>
  <c r="W25" i="9"/>
  <c r="U25" i="9"/>
  <c r="S25" i="9"/>
  <c r="AG24" i="9"/>
  <c r="AG30" i="9" s="1"/>
  <c r="AE24" i="9"/>
  <c r="AE30" i="9" s="1"/>
  <c r="AC24" i="9"/>
  <c r="AC30" i="9" s="1"/>
  <c r="AA24" i="9"/>
  <c r="AA30" i="9" s="1"/>
  <c r="Y24" i="9"/>
  <c r="Y30" i="9" s="1"/>
  <c r="W24" i="9"/>
  <c r="W30" i="9" s="1"/>
  <c r="U24" i="9"/>
  <c r="U30" i="9" s="1"/>
  <c r="S24" i="9"/>
  <c r="S30" i="9" s="1"/>
  <c r="AG19" i="9"/>
  <c r="AE19" i="9"/>
  <c r="AC19" i="9"/>
  <c r="AA19" i="9"/>
  <c r="Y19" i="9"/>
  <c r="W19" i="9"/>
  <c r="U19" i="9"/>
  <c r="S19" i="9"/>
  <c r="AG12" i="9"/>
  <c r="AE12" i="9"/>
  <c r="AC12" i="9"/>
  <c r="AA12" i="9"/>
  <c r="Y12" i="9"/>
  <c r="W12" i="9"/>
  <c r="U12" i="9"/>
  <c r="S12" i="9"/>
  <c r="AG11" i="9"/>
  <c r="AG21" i="9" s="1"/>
  <c r="AE11" i="9"/>
  <c r="AE21" i="9" s="1"/>
  <c r="AC11" i="9"/>
  <c r="AC21" i="9" s="1"/>
  <c r="AA11" i="9"/>
  <c r="AA21" i="9" s="1"/>
  <c r="Y11" i="9"/>
  <c r="Y21" i="9" s="1"/>
  <c r="W11" i="9"/>
  <c r="W21" i="9" s="1"/>
  <c r="U11" i="9"/>
  <c r="U21" i="9" s="1"/>
  <c r="S11" i="9"/>
  <c r="S21" i="9" s="1"/>
  <c r="AH9" i="9"/>
  <c r="AF9" i="9"/>
  <c r="AD9" i="9"/>
  <c r="AB9" i="9"/>
  <c r="Z9" i="9"/>
  <c r="X9" i="9"/>
  <c r="V9" i="9"/>
  <c r="T9" i="9"/>
  <c r="AC26" i="8"/>
  <c r="AA26" i="8"/>
  <c r="Y26" i="8"/>
  <c r="W26" i="8"/>
  <c r="U26" i="8"/>
  <c r="S26" i="8"/>
  <c r="Q26" i="8"/>
  <c r="O26" i="8"/>
  <c r="AC19" i="8"/>
  <c r="AA19" i="8"/>
  <c r="Y19" i="8"/>
  <c r="W19" i="8"/>
  <c r="U19" i="8"/>
  <c r="S19" i="8"/>
  <c r="Q19" i="8"/>
  <c r="O19" i="8"/>
  <c r="AC18" i="8"/>
  <c r="AC24" i="8" s="1"/>
  <c r="AA18" i="8"/>
  <c r="AA24" i="8" s="1"/>
  <c r="Y18" i="8"/>
  <c r="Y24" i="8" s="1"/>
  <c r="W18" i="8"/>
  <c r="W24" i="8" s="1"/>
  <c r="U18" i="8"/>
  <c r="U24" i="8" s="1"/>
  <c r="S18" i="8"/>
  <c r="S24" i="8" s="1"/>
  <c r="Q18" i="8"/>
  <c r="Q24" i="8" s="1"/>
  <c r="O18" i="8"/>
  <c r="O24" i="8" s="1"/>
  <c r="AC15" i="8"/>
  <c r="AA15" i="8"/>
  <c r="Y15" i="8"/>
  <c r="W15" i="8"/>
  <c r="U15" i="8"/>
  <c r="S15" i="8"/>
  <c r="Q15" i="8"/>
  <c r="O15" i="8"/>
  <c r="AD10" i="8"/>
  <c r="AB10" i="8"/>
  <c r="Z10" i="8"/>
  <c r="X10" i="8"/>
  <c r="V10" i="8"/>
  <c r="T10" i="8"/>
  <c r="R10" i="8"/>
  <c r="P10" i="8"/>
  <c r="AG19" i="7"/>
  <c r="AE19" i="7"/>
  <c r="AC19" i="7"/>
  <c r="AA19" i="7"/>
  <c r="Y19" i="7"/>
  <c r="W19" i="7"/>
  <c r="U19" i="7"/>
  <c r="S19" i="7"/>
  <c r="AG18" i="7"/>
  <c r="AG24" i="7" s="1"/>
  <c r="AE18" i="7"/>
  <c r="AE24" i="7" s="1"/>
  <c r="AC18" i="7"/>
  <c r="AC24" i="7" s="1"/>
  <c r="AA18" i="7"/>
  <c r="AA24" i="7" s="1"/>
  <c r="Y18" i="7"/>
  <c r="Y24" i="7" s="1"/>
  <c r="W18" i="7"/>
  <c r="W24" i="7" s="1"/>
  <c r="U18" i="7"/>
  <c r="U24" i="7" s="1"/>
  <c r="S18" i="7"/>
  <c r="S24" i="7" s="1"/>
  <c r="AG15" i="7"/>
  <c r="AE15" i="7"/>
  <c r="AC15" i="7"/>
  <c r="AA15" i="7"/>
  <c r="Y15" i="7"/>
  <c r="W15" i="7"/>
  <c r="U15" i="7"/>
  <c r="S15" i="7"/>
  <c r="AH10" i="7"/>
  <c r="AF10" i="7"/>
  <c r="AD10" i="7"/>
  <c r="AB10" i="7"/>
  <c r="Z10" i="7"/>
  <c r="X10" i="7"/>
  <c r="V10" i="7"/>
  <c r="T10" i="7"/>
  <c r="AG19" i="6"/>
  <c r="AE19" i="6"/>
  <c r="AC19" i="6"/>
  <c r="AA19" i="6"/>
  <c r="Y19" i="6"/>
  <c r="W19" i="6"/>
  <c r="U19" i="6"/>
  <c r="S19" i="6"/>
  <c r="AG18" i="6"/>
  <c r="AG24" i="6" s="1"/>
  <c r="AE18" i="6"/>
  <c r="AE24" i="6" s="1"/>
  <c r="AC18" i="6"/>
  <c r="AC24" i="6" s="1"/>
  <c r="AA18" i="6"/>
  <c r="AA24" i="6" s="1"/>
  <c r="Y18" i="6"/>
  <c r="Y24" i="6" s="1"/>
  <c r="W18" i="6"/>
  <c r="W24" i="6" s="1"/>
  <c r="U18" i="6"/>
  <c r="U24" i="6" s="1"/>
  <c r="S18" i="6"/>
  <c r="S24" i="6" s="1"/>
  <c r="AG15" i="6"/>
  <c r="AE15" i="6"/>
  <c r="AC15" i="6"/>
  <c r="AA15" i="6"/>
  <c r="Y15" i="6"/>
  <c r="W15" i="6"/>
  <c r="U15" i="6"/>
  <c r="S15" i="6"/>
  <c r="AH10" i="6"/>
  <c r="AF10" i="6"/>
  <c r="AD10" i="6"/>
  <c r="AB10" i="6"/>
  <c r="Z10" i="6"/>
  <c r="X10" i="6"/>
  <c r="V10" i="6"/>
  <c r="T10" i="6"/>
  <c r="AG19" i="5"/>
  <c r="AE19" i="5"/>
  <c r="AC19" i="5"/>
  <c r="AA19" i="5"/>
  <c r="Y19" i="5"/>
  <c r="W19" i="5"/>
  <c r="U19" i="5"/>
  <c r="S19" i="5"/>
  <c r="AG18" i="5"/>
  <c r="AG24" i="5" s="1"/>
  <c r="AE18" i="5"/>
  <c r="AE24" i="5" s="1"/>
  <c r="AC18" i="5"/>
  <c r="AC24" i="5" s="1"/>
  <c r="AA18" i="5"/>
  <c r="AA24" i="5" s="1"/>
  <c r="Y18" i="5"/>
  <c r="Y24" i="5" s="1"/>
  <c r="W18" i="5"/>
  <c r="W24" i="5" s="1"/>
  <c r="U18" i="5"/>
  <c r="U24" i="5" s="1"/>
  <c r="S18" i="5"/>
  <c r="S24" i="5" s="1"/>
  <c r="AG15" i="5"/>
  <c r="AE15" i="5"/>
  <c r="AC15" i="5"/>
  <c r="AA15" i="5"/>
  <c r="Y15" i="5"/>
  <c r="W15" i="5"/>
  <c r="U15" i="5"/>
  <c r="S15" i="5"/>
  <c r="AH10" i="5"/>
  <c r="AF10" i="5"/>
  <c r="AD10" i="5"/>
  <c r="AB10" i="5"/>
  <c r="Z10" i="5"/>
  <c r="X10" i="5"/>
  <c r="V10" i="5"/>
  <c r="T10" i="5"/>
  <c r="AG19" i="4"/>
  <c r="AE19" i="4"/>
  <c r="AC19" i="4"/>
  <c r="AA19" i="4"/>
  <c r="Y19" i="4"/>
  <c r="W19" i="4"/>
  <c r="U19" i="4"/>
  <c r="S19" i="4"/>
  <c r="AG18" i="4"/>
  <c r="AG24" i="4" s="1"/>
  <c r="AE18" i="4"/>
  <c r="AE24" i="4" s="1"/>
  <c r="AC18" i="4"/>
  <c r="AC24" i="4" s="1"/>
  <c r="AA18" i="4"/>
  <c r="AA24" i="4" s="1"/>
  <c r="Y18" i="4"/>
  <c r="Y24" i="4" s="1"/>
  <c r="W18" i="4"/>
  <c r="W24" i="4" s="1"/>
  <c r="U18" i="4"/>
  <c r="U24" i="4" s="1"/>
  <c r="S18" i="4"/>
  <c r="S24" i="4" s="1"/>
  <c r="AG15" i="4"/>
  <c r="AE15" i="4"/>
  <c r="AC15" i="4"/>
  <c r="AA15" i="4"/>
  <c r="Y15" i="4"/>
  <c r="W15" i="4"/>
  <c r="U15" i="4"/>
  <c r="S15" i="4"/>
  <c r="AH10" i="4"/>
  <c r="AF10" i="4"/>
  <c r="AD10" i="4"/>
  <c r="AB10" i="4"/>
  <c r="Z10" i="4"/>
  <c r="X10" i="4"/>
  <c r="V10" i="4"/>
  <c r="T10" i="4"/>
  <c r="AG19" i="3"/>
  <c r="AE19" i="3"/>
  <c r="AC19" i="3"/>
  <c r="AA19" i="3"/>
  <c r="Y19" i="3"/>
  <c r="W19" i="3"/>
  <c r="U19" i="3"/>
  <c r="S19" i="3"/>
  <c r="AG18" i="3"/>
  <c r="AG24" i="3" s="1"/>
  <c r="AE18" i="3"/>
  <c r="AC18" i="3"/>
  <c r="AC24" i="3" s="1"/>
  <c r="AA18" i="3"/>
  <c r="AA24" i="3" s="1"/>
  <c r="Y18" i="3"/>
  <c r="Y24" i="3" s="1"/>
  <c r="W18" i="3"/>
  <c r="W24" i="3" s="1"/>
  <c r="U18" i="3"/>
  <c r="U24" i="3" s="1"/>
  <c r="S18" i="3"/>
  <c r="S24" i="3" s="1"/>
  <c r="AG15" i="3"/>
  <c r="AE15" i="3"/>
  <c r="AC15" i="3"/>
  <c r="AA15" i="3"/>
  <c r="Y15" i="3"/>
  <c r="W15" i="3"/>
  <c r="U15" i="3"/>
  <c r="S15" i="3"/>
  <c r="AH10" i="3"/>
  <c r="AF10" i="3"/>
  <c r="AD10" i="3"/>
  <c r="AB10" i="3"/>
  <c r="Z10" i="3"/>
  <c r="X10" i="3"/>
  <c r="V10" i="3"/>
  <c r="T10" i="3"/>
  <c r="Q19" i="27"/>
  <c r="O19" i="27"/>
  <c r="M19" i="27"/>
  <c r="K19" i="27"/>
  <c r="Q18" i="27"/>
  <c r="Q24" i="27" s="1"/>
  <c r="O18" i="27"/>
  <c r="O24" i="27" s="1"/>
  <c r="M18" i="27"/>
  <c r="M24" i="27" s="1"/>
  <c r="K18" i="27"/>
  <c r="K24" i="27" s="1"/>
  <c r="Q15" i="27"/>
  <c r="O15" i="27"/>
  <c r="M15" i="27"/>
  <c r="K15" i="27"/>
  <c r="R10" i="27"/>
  <c r="P10" i="27"/>
  <c r="N10" i="27"/>
  <c r="L10" i="27"/>
  <c r="Q19" i="24"/>
  <c r="O19" i="24"/>
  <c r="M19" i="24"/>
  <c r="K19" i="24"/>
  <c r="Q18" i="24"/>
  <c r="Q24" i="24" s="1"/>
  <c r="O18" i="24"/>
  <c r="O24" i="24" s="1"/>
  <c r="M18" i="24"/>
  <c r="M24" i="24" s="1"/>
  <c r="K18" i="24"/>
  <c r="K24" i="24" s="1"/>
  <c r="Q15" i="24"/>
  <c r="O15" i="24"/>
  <c r="M15" i="24"/>
  <c r="K15" i="24"/>
  <c r="R10" i="24"/>
  <c r="P10" i="24"/>
  <c r="N10" i="24"/>
  <c r="L10" i="24"/>
  <c r="Q19" i="23"/>
  <c r="O19" i="23"/>
  <c r="M19" i="23"/>
  <c r="K19" i="23"/>
  <c r="Q18" i="23"/>
  <c r="Q24" i="23" s="1"/>
  <c r="O18" i="23"/>
  <c r="O24" i="23" s="1"/>
  <c r="M18" i="23"/>
  <c r="M24" i="23" s="1"/>
  <c r="K18" i="23"/>
  <c r="K24" i="23" s="1"/>
  <c r="Q15" i="23"/>
  <c r="O15" i="23"/>
  <c r="M15" i="23"/>
  <c r="K15" i="23"/>
  <c r="R10" i="23"/>
  <c r="P10" i="23"/>
  <c r="N10" i="23"/>
  <c r="L10" i="23"/>
  <c r="Q19" i="22"/>
  <c r="O19" i="22"/>
  <c r="M19" i="22"/>
  <c r="K19" i="22"/>
  <c r="Q18" i="22"/>
  <c r="Q24" i="22" s="1"/>
  <c r="O18" i="22"/>
  <c r="O24" i="22" s="1"/>
  <c r="M18" i="22"/>
  <c r="M24" i="22" s="1"/>
  <c r="K18" i="22"/>
  <c r="K24" i="22" s="1"/>
  <c r="Q15" i="22"/>
  <c r="O15" i="22"/>
  <c r="M15" i="22"/>
  <c r="K15" i="22"/>
  <c r="R10" i="22"/>
  <c r="P10" i="22"/>
  <c r="N10" i="22"/>
  <c r="L10" i="22"/>
  <c r="Q19" i="21"/>
  <c r="O19" i="21"/>
  <c r="M19" i="21"/>
  <c r="K19" i="21"/>
  <c r="I19" i="21"/>
  <c r="G19" i="21"/>
  <c r="E19" i="21"/>
  <c r="C19" i="21"/>
  <c r="Q18" i="21"/>
  <c r="O18" i="21"/>
  <c r="M18" i="21"/>
  <c r="K18" i="21"/>
  <c r="I18" i="21"/>
  <c r="G18" i="21"/>
  <c r="E18" i="21"/>
  <c r="C18" i="21"/>
  <c r="Q24" i="21"/>
  <c r="O24" i="21"/>
  <c r="M24" i="21"/>
  <c r="K24" i="21"/>
  <c r="Q15" i="21"/>
  <c r="O15" i="21"/>
  <c r="M15" i="21"/>
  <c r="K15" i="21"/>
  <c r="R10" i="21"/>
  <c r="P10" i="21"/>
  <c r="N10" i="21"/>
  <c r="L10" i="21"/>
  <c r="Q40" i="20"/>
  <c r="O40" i="20"/>
  <c r="M40" i="20"/>
  <c r="K40" i="20"/>
  <c r="Q33" i="20"/>
  <c r="O33" i="20"/>
  <c r="M33" i="20"/>
  <c r="K33" i="20"/>
  <c r="Q32" i="20"/>
  <c r="Q38" i="20" s="1"/>
  <c r="O32" i="20"/>
  <c r="O38" i="20" s="1"/>
  <c r="M32" i="20"/>
  <c r="M38" i="20" s="1"/>
  <c r="K32" i="20"/>
  <c r="K38" i="20" s="1"/>
  <c r="Q26" i="20"/>
  <c r="O26" i="20"/>
  <c r="M26" i="20"/>
  <c r="K26" i="20"/>
  <c r="Q25" i="20"/>
  <c r="Q31" i="20" s="1"/>
  <c r="O25" i="20"/>
  <c r="O31" i="20" s="1"/>
  <c r="M25" i="20"/>
  <c r="M31" i="20" s="1"/>
  <c r="K25" i="20"/>
  <c r="K31" i="20" s="1"/>
  <c r="Q19" i="20"/>
  <c r="O19" i="20"/>
  <c r="M19" i="20"/>
  <c r="K19" i="20"/>
  <c r="Q12" i="20"/>
  <c r="O12" i="20"/>
  <c r="M12" i="20"/>
  <c r="K12" i="20"/>
  <c r="Q11" i="20"/>
  <c r="Q21" i="20" s="1"/>
  <c r="O11" i="20"/>
  <c r="O21" i="20" s="1"/>
  <c r="M11" i="20"/>
  <c r="M21" i="20" s="1"/>
  <c r="K11" i="20"/>
  <c r="K21" i="20" s="1"/>
  <c r="R9" i="20"/>
  <c r="P9" i="20"/>
  <c r="N9" i="20"/>
  <c r="L9" i="20"/>
  <c r="Q19" i="19"/>
  <c r="O19" i="19"/>
  <c r="M19" i="19"/>
  <c r="K19" i="19"/>
  <c r="Q18" i="19"/>
  <c r="Q24" i="19" s="1"/>
  <c r="O18" i="19"/>
  <c r="O24" i="19" s="1"/>
  <c r="M18" i="19"/>
  <c r="M24" i="19" s="1"/>
  <c r="K18" i="19"/>
  <c r="K24" i="19" s="1"/>
  <c r="Q15" i="19"/>
  <c r="O15" i="19"/>
  <c r="M15" i="19"/>
  <c r="K15" i="19"/>
  <c r="R10" i="19"/>
  <c r="P10" i="19"/>
  <c r="N10" i="19"/>
  <c r="L10" i="19"/>
  <c r="Q19" i="18"/>
  <c r="O19" i="18"/>
  <c r="M19" i="18"/>
  <c r="K19" i="18"/>
  <c r="Q18" i="18"/>
  <c r="Q24" i="18" s="1"/>
  <c r="O18" i="18"/>
  <c r="O24" i="18" s="1"/>
  <c r="M18" i="18"/>
  <c r="M24" i="18" s="1"/>
  <c r="K18" i="18"/>
  <c r="K24" i="18" s="1"/>
  <c r="Q15" i="18"/>
  <c r="O15" i="18"/>
  <c r="M15" i="18"/>
  <c r="K15" i="18"/>
  <c r="R10" i="18"/>
  <c r="P10" i="18"/>
  <c r="N10" i="18"/>
  <c r="L10" i="18"/>
  <c r="Q19" i="17"/>
  <c r="O19" i="17"/>
  <c r="M19" i="17"/>
  <c r="K19" i="17"/>
  <c r="Q18" i="17"/>
  <c r="Q24" i="17" s="1"/>
  <c r="O18" i="17"/>
  <c r="O24" i="17" s="1"/>
  <c r="M18" i="17"/>
  <c r="M24" i="17" s="1"/>
  <c r="K18" i="17"/>
  <c r="K24" i="17" s="1"/>
  <c r="Q15" i="17"/>
  <c r="O15" i="17"/>
  <c r="M15" i="17"/>
  <c r="K15" i="17"/>
  <c r="R10" i="17"/>
  <c r="P10" i="17"/>
  <c r="N10" i="17"/>
  <c r="L10" i="17"/>
  <c r="Q40" i="16"/>
  <c r="O40" i="16"/>
  <c r="M40" i="16"/>
  <c r="K40" i="16"/>
  <c r="Q33" i="16"/>
  <c r="O33" i="16"/>
  <c r="M33" i="16"/>
  <c r="K33" i="16"/>
  <c r="Q32" i="16"/>
  <c r="Q38" i="16" s="1"/>
  <c r="O32" i="16"/>
  <c r="O38" i="16" s="1"/>
  <c r="M32" i="16"/>
  <c r="M38" i="16" s="1"/>
  <c r="K32" i="16"/>
  <c r="K38" i="16" s="1"/>
  <c r="Q26" i="16"/>
  <c r="O26" i="16"/>
  <c r="M26" i="16"/>
  <c r="K26" i="16"/>
  <c r="Q25" i="16"/>
  <c r="Q31" i="16" s="1"/>
  <c r="O25" i="16"/>
  <c r="O31" i="16" s="1"/>
  <c r="M25" i="16"/>
  <c r="M31" i="16" s="1"/>
  <c r="K25" i="16"/>
  <c r="K31" i="16" s="1"/>
  <c r="Q19" i="16"/>
  <c r="O19" i="16"/>
  <c r="M19" i="16"/>
  <c r="K19" i="16"/>
  <c r="Q12" i="16"/>
  <c r="O12" i="16"/>
  <c r="M12" i="16"/>
  <c r="K12" i="16"/>
  <c r="Q11" i="16"/>
  <c r="Q21" i="16" s="1"/>
  <c r="O11" i="16"/>
  <c r="O21" i="16" s="1"/>
  <c r="M11" i="16"/>
  <c r="M21" i="16" s="1"/>
  <c r="K11" i="16"/>
  <c r="K21" i="16" s="1"/>
  <c r="R9" i="16"/>
  <c r="P9" i="16"/>
  <c r="N9" i="16"/>
  <c r="L9" i="16"/>
  <c r="Q18" i="14"/>
  <c r="O18" i="14"/>
  <c r="M18" i="14"/>
  <c r="K18" i="14"/>
  <c r="Q17" i="14"/>
  <c r="O17" i="14"/>
  <c r="M17" i="14"/>
  <c r="K17" i="14"/>
  <c r="Q14" i="14"/>
  <c r="O14" i="14"/>
  <c r="M14" i="14"/>
  <c r="K14" i="14"/>
  <c r="R9" i="14"/>
  <c r="P9" i="14"/>
  <c r="N9" i="14"/>
  <c r="L9" i="14"/>
  <c r="Q18" i="13"/>
  <c r="O18" i="13"/>
  <c r="M18" i="13"/>
  <c r="K18" i="13"/>
  <c r="Q17" i="13"/>
  <c r="O17" i="13"/>
  <c r="M17" i="13"/>
  <c r="K17" i="13"/>
  <c r="Q14" i="13"/>
  <c r="O14" i="13"/>
  <c r="M14" i="13"/>
  <c r="K14" i="13"/>
  <c r="R9" i="13"/>
  <c r="P9" i="13"/>
  <c r="N9" i="13"/>
  <c r="L9" i="13"/>
  <c r="Q18" i="12"/>
  <c r="O18" i="12"/>
  <c r="M18" i="12"/>
  <c r="K18" i="12"/>
  <c r="Q17" i="12"/>
  <c r="O17" i="12"/>
  <c r="M17" i="12"/>
  <c r="K17" i="12"/>
  <c r="Q14" i="12"/>
  <c r="O14" i="12"/>
  <c r="M14" i="12"/>
  <c r="K14" i="12"/>
  <c r="R9" i="12"/>
  <c r="P9" i="12"/>
  <c r="N9" i="12"/>
  <c r="L9" i="12"/>
  <c r="Q26" i="11"/>
  <c r="O26" i="11"/>
  <c r="M26" i="11"/>
  <c r="K26" i="11"/>
  <c r="Q19" i="11"/>
  <c r="O19" i="11"/>
  <c r="M19" i="11"/>
  <c r="K19" i="11"/>
  <c r="Q18" i="11"/>
  <c r="Q24" i="11" s="1"/>
  <c r="O18" i="11"/>
  <c r="O24" i="11" s="1"/>
  <c r="M18" i="11"/>
  <c r="M24" i="11" s="1"/>
  <c r="K18" i="11"/>
  <c r="K24" i="11" s="1"/>
  <c r="Q15" i="11"/>
  <c r="O15" i="11"/>
  <c r="M15" i="11"/>
  <c r="K15" i="11"/>
  <c r="R10" i="11"/>
  <c r="P10" i="11"/>
  <c r="N10" i="11"/>
  <c r="L10" i="11"/>
  <c r="Q45" i="10"/>
  <c r="O45" i="10"/>
  <c r="M45" i="10"/>
  <c r="K45" i="10"/>
  <c r="Q41" i="10"/>
  <c r="O41" i="10"/>
  <c r="M41" i="10"/>
  <c r="K41" i="10"/>
  <c r="Q34" i="10"/>
  <c r="O34" i="10"/>
  <c r="M34" i="10"/>
  <c r="K34" i="10"/>
  <c r="Q33" i="10"/>
  <c r="O33" i="10"/>
  <c r="O39" i="10" s="1"/>
  <c r="M33" i="10"/>
  <c r="M39" i="10" s="1"/>
  <c r="K33" i="10"/>
  <c r="K39" i="10" s="1"/>
  <c r="Q27" i="10"/>
  <c r="O27" i="10"/>
  <c r="M27" i="10"/>
  <c r="K27" i="10"/>
  <c r="Q26" i="10"/>
  <c r="Q32" i="10" s="1"/>
  <c r="O26" i="10"/>
  <c r="O32" i="10" s="1"/>
  <c r="M26" i="10"/>
  <c r="M32" i="10" s="1"/>
  <c r="K26" i="10"/>
  <c r="K32" i="10" s="1"/>
  <c r="Q22" i="10"/>
  <c r="O22" i="10"/>
  <c r="M22" i="10"/>
  <c r="K22" i="10"/>
  <c r="Q20" i="10"/>
  <c r="O20" i="10"/>
  <c r="M20" i="10"/>
  <c r="K20" i="10"/>
  <c r="R10" i="10"/>
  <c r="P10" i="10"/>
  <c r="N10" i="10"/>
  <c r="L10" i="10"/>
  <c r="Q43" i="9"/>
  <c r="O43" i="9"/>
  <c r="M43" i="9"/>
  <c r="K43" i="9"/>
  <c r="Q39" i="9"/>
  <c r="O39" i="9"/>
  <c r="M39" i="9"/>
  <c r="K39" i="9"/>
  <c r="Q32" i="9"/>
  <c r="O32" i="9"/>
  <c r="M32" i="9"/>
  <c r="K32" i="9"/>
  <c r="Q31" i="9"/>
  <c r="Q37" i="9" s="1"/>
  <c r="O31" i="9"/>
  <c r="O37" i="9" s="1"/>
  <c r="M31" i="9"/>
  <c r="M37" i="9" s="1"/>
  <c r="K31" i="9"/>
  <c r="K37" i="9" s="1"/>
  <c r="Q25" i="9"/>
  <c r="O25" i="9"/>
  <c r="M25" i="9"/>
  <c r="K25" i="9"/>
  <c r="Q24" i="9"/>
  <c r="Q30" i="9" s="1"/>
  <c r="O24" i="9"/>
  <c r="O30" i="9" s="1"/>
  <c r="M24" i="9"/>
  <c r="M30" i="9" s="1"/>
  <c r="K24" i="9"/>
  <c r="K30" i="9" s="1"/>
  <c r="Q19" i="9"/>
  <c r="O19" i="9"/>
  <c r="M19" i="9"/>
  <c r="K19" i="9"/>
  <c r="Q12" i="9"/>
  <c r="O12" i="9"/>
  <c r="M12" i="9"/>
  <c r="K12" i="9"/>
  <c r="Q11" i="9"/>
  <c r="Q21" i="9" s="1"/>
  <c r="O11" i="9"/>
  <c r="O21" i="9" s="1"/>
  <c r="M11" i="9"/>
  <c r="M21" i="9" s="1"/>
  <c r="K11" i="9"/>
  <c r="K21" i="9" s="1"/>
  <c r="R9" i="9"/>
  <c r="P9" i="9"/>
  <c r="N9" i="9"/>
  <c r="L9" i="9"/>
  <c r="M26" i="8"/>
  <c r="K26" i="8"/>
  <c r="M19" i="8"/>
  <c r="K19" i="8"/>
  <c r="M18" i="8"/>
  <c r="M24" i="8" s="1"/>
  <c r="K18" i="8"/>
  <c r="K24" i="8" s="1"/>
  <c r="M15" i="8"/>
  <c r="K15" i="8"/>
  <c r="N10" i="8"/>
  <c r="L10" i="8"/>
  <c r="Q19" i="7"/>
  <c r="O19" i="7"/>
  <c r="M19" i="7"/>
  <c r="K19" i="7"/>
  <c r="Q18" i="7"/>
  <c r="Q24" i="7" s="1"/>
  <c r="O18" i="7"/>
  <c r="O24" i="7" s="1"/>
  <c r="M18" i="7"/>
  <c r="M24" i="7" s="1"/>
  <c r="K18" i="7"/>
  <c r="K24" i="7" s="1"/>
  <c r="Q15" i="7"/>
  <c r="O15" i="7"/>
  <c r="M15" i="7"/>
  <c r="K15" i="7"/>
  <c r="R10" i="7"/>
  <c r="P10" i="7"/>
  <c r="N10" i="7"/>
  <c r="L10" i="7"/>
  <c r="Q19" i="6"/>
  <c r="O19" i="6"/>
  <c r="M19" i="6"/>
  <c r="K19" i="6"/>
  <c r="Q18" i="6"/>
  <c r="Q24" i="6" s="1"/>
  <c r="O18" i="6"/>
  <c r="O24" i="6" s="1"/>
  <c r="M18" i="6"/>
  <c r="M24" i="6" s="1"/>
  <c r="K18" i="6"/>
  <c r="K24" i="6" s="1"/>
  <c r="Q15" i="6"/>
  <c r="O15" i="6"/>
  <c r="M15" i="6"/>
  <c r="K15" i="6"/>
  <c r="R10" i="6"/>
  <c r="P10" i="6"/>
  <c r="N10" i="6"/>
  <c r="L10" i="6"/>
  <c r="Q19" i="5"/>
  <c r="O19" i="5"/>
  <c r="M19" i="5"/>
  <c r="K19" i="5"/>
  <c r="Q18" i="5"/>
  <c r="Q24" i="5" s="1"/>
  <c r="O18" i="5"/>
  <c r="O24" i="5" s="1"/>
  <c r="M18" i="5"/>
  <c r="M24" i="5" s="1"/>
  <c r="K18" i="5"/>
  <c r="K24" i="5" s="1"/>
  <c r="Q15" i="5"/>
  <c r="O15" i="5"/>
  <c r="M15" i="5"/>
  <c r="K15" i="5"/>
  <c r="R10" i="5"/>
  <c r="P10" i="5"/>
  <c r="N10" i="5"/>
  <c r="L10" i="5"/>
  <c r="Q19" i="4"/>
  <c r="O19" i="4"/>
  <c r="M19" i="4"/>
  <c r="K19" i="4"/>
  <c r="Q18" i="4"/>
  <c r="Q24" i="4" s="1"/>
  <c r="O18" i="4"/>
  <c r="O24" i="4" s="1"/>
  <c r="M18" i="4"/>
  <c r="M24" i="4" s="1"/>
  <c r="K18" i="4"/>
  <c r="K24" i="4" s="1"/>
  <c r="Q15" i="4"/>
  <c r="O15" i="4"/>
  <c r="M15" i="4"/>
  <c r="K15" i="4"/>
  <c r="R10" i="4"/>
  <c r="P10" i="4"/>
  <c r="N10" i="4"/>
  <c r="L10" i="4"/>
  <c r="Q19" i="3"/>
  <c r="O19" i="3"/>
  <c r="M19" i="3"/>
  <c r="K19" i="3"/>
  <c r="Q18" i="3"/>
  <c r="Q24" i="3" s="1"/>
  <c r="O18" i="3"/>
  <c r="O24" i="3" s="1"/>
  <c r="M18" i="3"/>
  <c r="M24" i="3" s="1"/>
  <c r="K18" i="3"/>
  <c r="K24" i="3" s="1"/>
  <c r="Q15" i="3"/>
  <c r="O15" i="3"/>
  <c r="M15" i="3"/>
  <c r="K15" i="3"/>
  <c r="R10" i="3"/>
  <c r="P10" i="3"/>
  <c r="N10" i="3"/>
  <c r="L10" i="3"/>
  <c r="AI37" i="10" l="1"/>
  <c r="U21" i="30"/>
  <c r="AI21" i="30"/>
  <c r="AK21" i="8"/>
  <c r="AE24" i="30"/>
  <c r="AE23" i="30"/>
  <c r="AE22" i="30"/>
  <c r="AC23" i="30"/>
  <c r="AC22" i="30"/>
  <c r="AA22" i="30"/>
  <c r="AE20" i="28"/>
  <c r="AE21" i="28"/>
  <c r="AE22" i="28"/>
  <c r="AE23" i="28"/>
  <c r="AC20" i="22"/>
  <c r="AC21" i="22"/>
  <c r="AC22" i="22"/>
  <c r="AC23" i="22"/>
  <c r="AE20" i="8"/>
  <c r="AE21" i="8"/>
  <c r="AE22" i="8"/>
  <c r="AE23" i="8"/>
  <c r="U24" i="30"/>
  <c r="U23" i="30"/>
  <c r="U22" i="30"/>
  <c r="Y31" i="46"/>
  <c r="Y30" i="46"/>
  <c r="Y29" i="46"/>
  <c r="Y27" i="46"/>
  <c r="Y28" i="46" s="1"/>
  <c r="AC31" i="46"/>
  <c r="AC30" i="46"/>
  <c r="AC29" i="46"/>
  <c r="AC28" i="46"/>
  <c r="AC27" i="46"/>
  <c r="AG31" i="46"/>
  <c r="AG30" i="46"/>
  <c r="AG29" i="46"/>
  <c r="AG28" i="46"/>
  <c r="AG27" i="46"/>
  <c r="AK31" i="46"/>
  <c r="AK30" i="46"/>
  <c r="AK29" i="46"/>
  <c r="AK28" i="46"/>
  <c r="AK27" i="46"/>
  <c r="AO31" i="46"/>
  <c r="AO30" i="46"/>
  <c r="AO29" i="46"/>
  <c r="AO28" i="46"/>
  <c r="AO27" i="46"/>
  <c r="Y38" i="46"/>
  <c r="Y36" i="46"/>
  <c r="AC38" i="46"/>
  <c r="AC37" i="46"/>
  <c r="AC36" i="46"/>
  <c r="AG38" i="46"/>
  <c r="AG37" i="46"/>
  <c r="AG36" i="46"/>
  <c r="AK38" i="46"/>
  <c r="AK37" i="46"/>
  <c r="AK36" i="46"/>
  <c r="AO38" i="46"/>
  <c r="AO37" i="46"/>
  <c r="AO36" i="46"/>
  <c r="W27" i="46"/>
  <c r="W28" i="46" s="1"/>
  <c r="AA27" i="46"/>
  <c r="AE27" i="46"/>
  <c r="AI27" i="46"/>
  <c r="AM27" i="46"/>
  <c r="AA28" i="46"/>
  <c r="AE28" i="46"/>
  <c r="AI28" i="46"/>
  <c r="AM28" i="46"/>
  <c r="W29" i="46"/>
  <c r="AA29" i="46"/>
  <c r="AE29" i="46"/>
  <c r="AI29" i="46"/>
  <c r="AM29" i="46"/>
  <c r="W30" i="46"/>
  <c r="AA30" i="46"/>
  <c r="AE30" i="46"/>
  <c r="AI30" i="46"/>
  <c r="AM30" i="46"/>
  <c r="W38" i="46"/>
  <c r="W36" i="46"/>
  <c r="AA38" i="46"/>
  <c r="AA37" i="46"/>
  <c r="AA36" i="46"/>
  <c r="AE38" i="46"/>
  <c r="AE37" i="46"/>
  <c r="AE36" i="46"/>
  <c r="AI38" i="46"/>
  <c r="AI37" i="46"/>
  <c r="AI36" i="46"/>
  <c r="AM38" i="46"/>
  <c r="AM37" i="46"/>
  <c r="AM36" i="46"/>
  <c r="W34" i="46"/>
  <c r="W37" i="46" s="1"/>
  <c r="Y34" i="46"/>
  <c r="AA34" i="46"/>
  <c r="AC34" i="46"/>
  <c r="AE34" i="46"/>
  <c r="AG34" i="46"/>
  <c r="AI34" i="46"/>
  <c r="AK34" i="46"/>
  <c r="AM34" i="46"/>
  <c r="AO34" i="46"/>
  <c r="W35" i="46"/>
  <c r="Y35" i="46"/>
  <c r="AA35" i="46"/>
  <c r="AC35" i="46"/>
  <c r="AE35" i="46"/>
  <c r="AG35" i="46"/>
  <c r="AI35" i="46"/>
  <c r="AK35" i="46"/>
  <c r="AM35" i="46"/>
  <c r="AO35" i="46"/>
  <c r="W20" i="41"/>
  <c r="Y20" i="41"/>
  <c r="AA20" i="41"/>
  <c r="AC20" i="41"/>
  <c r="AE20" i="41"/>
  <c r="AG20" i="41"/>
  <c r="AI20" i="41"/>
  <c r="AK20" i="41"/>
  <c r="AM20" i="41"/>
  <c r="AO20" i="41"/>
  <c r="W21" i="41"/>
  <c r="Y21" i="41"/>
  <c r="AA21" i="41"/>
  <c r="AC21" i="41"/>
  <c r="AE21" i="41"/>
  <c r="AG21" i="41"/>
  <c r="AI21" i="41"/>
  <c r="AK21" i="41"/>
  <c r="AM21" i="41"/>
  <c r="AO21" i="41"/>
  <c r="W22" i="41"/>
  <c r="Y22" i="41"/>
  <c r="AA22" i="41"/>
  <c r="AC22" i="41"/>
  <c r="AE22" i="41"/>
  <c r="AG22" i="41"/>
  <c r="AI22" i="41"/>
  <c r="AK22" i="41"/>
  <c r="AM22" i="41"/>
  <c r="AO22" i="41"/>
  <c r="W23" i="41"/>
  <c r="Y23" i="41"/>
  <c r="AA23" i="41"/>
  <c r="AC23" i="41"/>
  <c r="AE23" i="41"/>
  <c r="AG23" i="41"/>
  <c r="AI23" i="41"/>
  <c r="AK23" i="41"/>
  <c r="AM23" i="41"/>
  <c r="AO23" i="41"/>
  <c r="S28" i="37"/>
  <c r="U28" i="37"/>
  <c r="W28" i="37"/>
  <c r="Y28" i="37"/>
  <c r="AA28" i="37"/>
  <c r="AC28" i="37"/>
  <c r="AE28" i="37"/>
  <c r="AG28" i="37"/>
  <c r="S29" i="37"/>
  <c r="U29" i="37"/>
  <c r="W29" i="37"/>
  <c r="Y29" i="37"/>
  <c r="AA29" i="37"/>
  <c r="AC29" i="37"/>
  <c r="AE29" i="37"/>
  <c r="AG29" i="37"/>
  <c r="S30" i="37"/>
  <c r="U30" i="37"/>
  <c r="W30" i="37"/>
  <c r="Y30" i="37"/>
  <c r="AA30" i="37"/>
  <c r="AC30" i="37"/>
  <c r="AE30" i="37"/>
  <c r="AG30" i="37"/>
  <c r="S31" i="37"/>
  <c r="U31" i="37"/>
  <c r="W31" i="37"/>
  <c r="Y31" i="37"/>
  <c r="AA31" i="37"/>
  <c r="AC31" i="37"/>
  <c r="AE31" i="37"/>
  <c r="AG31" i="37"/>
  <c r="U39" i="37"/>
  <c r="U38" i="37"/>
  <c r="U37" i="37"/>
  <c r="U36" i="37"/>
  <c r="U35" i="37"/>
  <c r="Y39" i="37"/>
  <c r="Y38" i="37"/>
  <c r="Y37" i="37"/>
  <c r="Y36" i="37"/>
  <c r="Y35" i="37"/>
  <c r="AC39" i="37"/>
  <c r="AC38" i="37"/>
  <c r="AC37" i="37"/>
  <c r="AC36" i="37"/>
  <c r="AC35" i="37"/>
  <c r="AG39" i="37"/>
  <c r="AG38" i="37"/>
  <c r="AG37" i="37"/>
  <c r="AG35" i="37"/>
  <c r="AG36" i="37" s="1"/>
  <c r="S35" i="37"/>
  <c r="W35" i="37"/>
  <c r="AA35" i="37"/>
  <c r="AE35" i="37"/>
  <c r="S36" i="37"/>
  <c r="W36" i="37"/>
  <c r="AA36" i="37"/>
  <c r="AE36" i="37"/>
  <c r="S37" i="37"/>
  <c r="W37" i="37"/>
  <c r="AA37" i="37"/>
  <c r="AE37" i="37"/>
  <c r="S38" i="37"/>
  <c r="W38" i="37"/>
  <c r="AA38" i="37"/>
  <c r="AE38" i="37"/>
  <c r="AA24" i="32"/>
  <c r="AA23" i="32"/>
  <c r="AA22" i="32"/>
  <c r="AA21" i="32"/>
  <c r="AA20" i="32"/>
  <c r="AE24" i="32"/>
  <c r="AE23" i="32"/>
  <c r="AE22" i="32"/>
  <c r="AE21" i="32"/>
  <c r="AE20" i="32"/>
  <c r="AI24" i="32"/>
  <c r="AI23" i="32"/>
  <c r="AI22" i="32"/>
  <c r="AI20" i="32"/>
  <c r="AM24" i="32"/>
  <c r="AM23" i="32"/>
  <c r="AM22" i="32"/>
  <c r="AM21" i="32"/>
  <c r="AM20" i="32"/>
  <c r="AQ24" i="32"/>
  <c r="AQ23" i="32"/>
  <c r="AQ22" i="32"/>
  <c r="AQ21" i="32"/>
  <c r="AQ20" i="32"/>
  <c r="Y20" i="32"/>
  <c r="AC20" i="32"/>
  <c r="AG20" i="32"/>
  <c r="AK20" i="32"/>
  <c r="AO20" i="32"/>
  <c r="AS20" i="32"/>
  <c r="Y21" i="32"/>
  <c r="AC21" i="32"/>
  <c r="AG21" i="32"/>
  <c r="AK21" i="32"/>
  <c r="AO21" i="32"/>
  <c r="AS21" i="32"/>
  <c r="Y22" i="32"/>
  <c r="AC22" i="32"/>
  <c r="AG22" i="32"/>
  <c r="AK22" i="32"/>
  <c r="AO22" i="32"/>
  <c r="AS22" i="32"/>
  <c r="Y23" i="32"/>
  <c r="AC23" i="32"/>
  <c r="AG23" i="32"/>
  <c r="AK23" i="32"/>
  <c r="AO23" i="32"/>
  <c r="AS23" i="32"/>
  <c r="AA24" i="29"/>
  <c r="AA23" i="29"/>
  <c r="AA22" i="29"/>
  <c r="AA21" i="29"/>
  <c r="AA20" i="29"/>
  <c r="AE24" i="29"/>
  <c r="AE23" i="29"/>
  <c r="AE22" i="29"/>
  <c r="AE21" i="29"/>
  <c r="AE20" i="29"/>
  <c r="AI24" i="29"/>
  <c r="AI23" i="29"/>
  <c r="AI22" i="29"/>
  <c r="AI21" i="29"/>
  <c r="AI20" i="29"/>
  <c r="AM24" i="29"/>
  <c r="AM23" i="29"/>
  <c r="AM22" i="29"/>
  <c r="AM21" i="29"/>
  <c r="AM20" i="29"/>
  <c r="AQ24" i="29"/>
  <c r="AQ23" i="29"/>
  <c r="AQ22" i="29"/>
  <c r="AQ21" i="29"/>
  <c r="AQ20" i="29"/>
  <c r="Y20" i="29"/>
  <c r="AC20" i="29"/>
  <c r="AG20" i="29"/>
  <c r="AK20" i="29"/>
  <c r="AO20" i="29"/>
  <c r="AS20" i="29"/>
  <c r="Y21" i="29"/>
  <c r="AC21" i="29"/>
  <c r="AG21" i="29"/>
  <c r="AK21" i="29"/>
  <c r="AO21" i="29"/>
  <c r="AS21" i="29"/>
  <c r="Y22" i="29"/>
  <c r="AC22" i="29"/>
  <c r="AG22" i="29"/>
  <c r="AK22" i="29"/>
  <c r="AO22" i="29"/>
  <c r="AS22" i="29"/>
  <c r="Y23" i="29"/>
  <c r="AC23" i="29"/>
  <c r="AG23" i="29"/>
  <c r="AK23" i="29"/>
  <c r="AO23" i="29"/>
  <c r="AS23" i="29"/>
  <c r="Q20" i="28"/>
  <c r="S20" i="28"/>
  <c r="U20" i="28"/>
  <c r="W20" i="28"/>
  <c r="Y20" i="28"/>
  <c r="AA20" i="28"/>
  <c r="AC20" i="28"/>
  <c r="Q21" i="28"/>
  <c r="S21" i="28"/>
  <c r="U21" i="28"/>
  <c r="W21" i="28"/>
  <c r="Y21" i="28"/>
  <c r="AA21" i="28"/>
  <c r="AC21" i="28"/>
  <c r="Q22" i="28"/>
  <c r="S22" i="28"/>
  <c r="U22" i="28"/>
  <c r="W22" i="28"/>
  <c r="Y22" i="28"/>
  <c r="AA22" i="28"/>
  <c r="AC22" i="28"/>
  <c r="Q23" i="28"/>
  <c r="S23" i="28"/>
  <c r="U23" i="28"/>
  <c r="W23" i="28"/>
  <c r="Y23" i="28"/>
  <c r="AA23" i="28"/>
  <c r="AC23" i="28"/>
  <c r="S20" i="27"/>
  <c r="U20" i="27"/>
  <c r="W20" i="27"/>
  <c r="Y20" i="27"/>
  <c r="AA20" i="27"/>
  <c r="AC20" i="27"/>
  <c r="AE20" i="27"/>
  <c r="AG20" i="27"/>
  <c r="S21" i="27"/>
  <c r="U21" i="27"/>
  <c r="W21" i="27"/>
  <c r="Y21" i="27"/>
  <c r="AA21" i="27"/>
  <c r="AC21" i="27"/>
  <c r="AE21" i="27"/>
  <c r="AG21" i="27"/>
  <c r="S22" i="27"/>
  <c r="U22" i="27"/>
  <c r="W22" i="27"/>
  <c r="Y22" i="27"/>
  <c r="AA22" i="27"/>
  <c r="AC22" i="27"/>
  <c r="AE22" i="27"/>
  <c r="AG22" i="27"/>
  <c r="S23" i="27"/>
  <c r="U23" i="27"/>
  <c r="W23" i="27"/>
  <c r="Y23" i="27"/>
  <c r="AA23" i="27"/>
  <c r="AC23" i="27"/>
  <c r="AE23" i="27"/>
  <c r="AG23" i="27"/>
  <c r="S20" i="24"/>
  <c r="U20" i="24"/>
  <c r="W20" i="24"/>
  <c r="Y20" i="24"/>
  <c r="AA20" i="24"/>
  <c r="AC20" i="24"/>
  <c r="AE20" i="24"/>
  <c r="AG20" i="24"/>
  <c r="S21" i="24"/>
  <c r="U21" i="24"/>
  <c r="W21" i="24"/>
  <c r="Y21" i="24"/>
  <c r="AA21" i="24"/>
  <c r="AC21" i="24"/>
  <c r="AE21" i="24"/>
  <c r="AG21" i="24"/>
  <c r="S22" i="24"/>
  <c r="U22" i="24"/>
  <c r="W22" i="24"/>
  <c r="Y22" i="24"/>
  <c r="AA22" i="24"/>
  <c r="AC22" i="24"/>
  <c r="AE22" i="24"/>
  <c r="AG22" i="24"/>
  <c r="S23" i="24"/>
  <c r="U23" i="24"/>
  <c r="W23" i="24"/>
  <c r="Y23" i="24"/>
  <c r="AA23" i="24"/>
  <c r="AC23" i="24"/>
  <c r="AE23" i="24"/>
  <c r="AG23" i="24"/>
  <c r="S20" i="23"/>
  <c r="U20" i="23"/>
  <c r="W20" i="23"/>
  <c r="Y20" i="23"/>
  <c r="AA20" i="23"/>
  <c r="AC20" i="23"/>
  <c r="AE20" i="23"/>
  <c r="AG20" i="23"/>
  <c r="S21" i="23"/>
  <c r="U21" i="23"/>
  <c r="W21" i="23"/>
  <c r="Y21" i="23"/>
  <c r="AA21" i="23"/>
  <c r="AC21" i="23"/>
  <c r="AE21" i="23"/>
  <c r="AG21" i="23"/>
  <c r="S22" i="23"/>
  <c r="U22" i="23"/>
  <c r="W22" i="23"/>
  <c r="Y22" i="23"/>
  <c r="AA22" i="23"/>
  <c r="AC22" i="23"/>
  <c r="AE22" i="23"/>
  <c r="AG22" i="23"/>
  <c r="S23" i="23"/>
  <c r="U23" i="23"/>
  <c r="W23" i="23"/>
  <c r="Y23" i="23"/>
  <c r="AA23" i="23"/>
  <c r="AC23" i="23"/>
  <c r="AE23" i="23"/>
  <c r="AG23" i="23"/>
  <c r="S20" i="22"/>
  <c r="U20" i="22"/>
  <c r="W20" i="22"/>
  <c r="Y20" i="22"/>
  <c r="AA20" i="22"/>
  <c r="AE20" i="22"/>
  <c r="AG20" i="22"/>
  <c r="S21" i="22"/>
  <c r="U21" i="22"/>
  <c r="W21" i="22"/>
  <c r="Y21" i="22"/>
  <c r="AA21" i="22"/>
  <c r="AE21" i="22"/>
  <c r="AG21" i="22"/>
  <c r="S22" i="22"/>
  <c r="U22" i="22"/>
  <c r="W22" i="22"/>
  <c r="Y22" i="22"/>
  <c r="AA22" i="22"/>
  <c r="AE22" i="22"/>
  <c r="AG22" i="22"/>
  <c r="S23" i="22"/>
  <c r="U23" i="22"/>
  <c r="W23" i="22"/>
  <c r="Y23" i="22"/>
  <c r="AA23" i="22"/>
  <c r="AE23" i="22"/>
  <c r="AG23" i="22"/>
  <c r="S20" i="21"/>
  <c r="U20" i="21"/>
  <c r="W20" i="21"/>
  <c r="Y20" i="21"/>
  <c r="AA20" i="21"/>
  <c r="AC20" i="21"/>
  <c r="AE20" i="21"/>
  <c r="AG20" i="21"/>
  <c r="S21" i="21"/>
  <c r="U21" i="21"/>
  <c r="W21" i="21"/>
  <c r="Y21" i="21"/>
  <c r="AA21" i="21"/>
  <c r="AC21" i="21"/>
  <c r="AE21" i="21"/>
  <c r="AG21" i="21"/>
  <c r="S22" i="21"/>
  <c r="U22" i="21"/>
  <c r="W22" i="21"/>
  <c r="Y22" i="21"/>
  <c r="AA22" i="21"/>
  <c r="AC22" i="21"/>
  <c r="AE22" i="21"/>
  <c r="AG22" i="21"/>
  <c r="S23" i="21"/>
  <c r="U23" i="21"/>
  <c r="W23" i="21"/>
  <c r="Y23" i="21"/>
  <c r="AA23" i="21"/>
  <c r="AC23" i="21"/>
  <c r="AE23" i="21"/>
  <c r="AG23" i="21"/>
  <c r="AG31" i="20"/>
  <c r="AG30" i="20"/>
  <c r="S27" i="20"/>
  <c r="U27" i="20"/>
  <c r="W27" i="20"/>
  <c r="Y27" i="20"/>
  <c r="AA27" i="20"/>
  <c r="AC27" i="20"/>
  <c r="AE27" i="20"/>
  <c r="AG27" i="20"/>
  <c r="S28" i="20"/>
  <c r="U28" i="20"/>
  <c r="W28" i="20"/>
  <c r="Y28" i="20"/>
  <c r="AA28" i="20"/>
  <c r="AC28" i="20"/>
  <c r="AE28" i="20"/>
  <c r="AG28" i="20"/>
  <c r="S29" i="20"/>
  <c r="U29" i="20"/>
  <c r="W29" i="20"/>
  <c r="Y29" i="20"/>
  <c r="AA29" i="20"/>
  <c r="AC29" i="20"/>
  <c r="AE29" i="20"/>
  <c r="AG29" i="20"/>
  <c r="S30" i="20"/>
  <c r="U30" i="20"/>
  <c r="W30" i="20"/>
  <c r="Y30" i="20"/>
  <c r="AA30" i="20"/>
  <c r="AC30" i="20"/>
  <c r="AE30" i="20"/>
  <c r="U38" i="20"/>
  <c r="U37" i="20"/>
  <c r="U36" i="20"/>
  <c r="U35" i="20"/>
  <c r="U34" i="20"/>
  <c r="Y38" i="20"/>
  <c r="Y37" i="20"/>
  <c r="Y35" i="20"/>
  <c r="Y34" i="20"/>
  <c r="Y36" i="20" s="1"/>
  <c r="AC38" i="20"/>
  <c r="AC37" i="20"/>
  <c r="AC36" i="20"/>
  <c r="AC35" i="20"/>
  <c r="AC34" i="20"/>
  <c r="AG38" i="20"/>
  <c r="AG37" i="20"/>
  <c r="AG36" i="20"/>
  <c r="AG35" i="20"/>
  <c r="AG34" i="20"/>
  <c r="S34" i="20"/>
  <c r="W34" i="20"/>
  <c r="AA34" i="20"/>
  <c r="AE34" i="20"/>
  <c r="S35" i="20"/>
  <c r="W35" i="20"/>
  <c r="AA35" i="20"/>
  <c r="AE35" i="20"/>
  <c r="S36" i="20"/>
  <c r="W36" i="20"/>
  <c r="AA36" i="20"/>
  <c r="AE36" i="20"/>
  <c r="S37" i="20"/>
  <c r="W37" i="20"/>
  <c r="AA37" i="20"/>
  <c r="AE37" i="20"/>
  <c r="S20" i="19"/>
  <c r="U20" i="19"/>
  <c r="W20" i="19"/>
  <c r="Y20" i="19"/>
  <c r="AA20" i="19"/>
  <c r="AC20" i="19"/>
  <c r="AE20" i="19"/>
  <c r="AG20" i="19"/>
  <c r="S21" i="19"/>
  <c r="U21" i="19"/>
  <c r="W21" i="19"/>
  <c r="Y21" i="19"/>
  <c r="AA21" i="19"/>
  <c r="AC21" i="19"/>
  <c r="AE21" i="19"/>
  <c r="AG21" i="19"/>
  <c r="S22" i="19"/>
  <c r="U22" i="19"/>
  <c r="W22" i="19"/>
  <c r="Y22" i="19"/>
  <c r="AA22" i="19"/>
  <c r="AC22" i="19"/>
  <c r="AE22" i="19"/>
  <c r="AG22" i="19"/>
  <c r="S23" i="19"/>
  <c r="U23" i="19"/>
  <c r="W23" i="19"/>
  <c r="Y23" i="19"/>
  <c r="AA23" i="19"/>
  <c r="AC23" i="19"/>
  <c r="AE23" i="19"/>
  <c r="AG23" i="19"/>
  <c r="S20" i="18"/>
  <c r="U20" i="18"/>
  <c r="W20" i="18"/>
  <c r="Y20" i="18"/>
  <c r="AA20" i="18"/>
  <c r="AC20" i="18"/>
  <c r="AE20" i="18"/>
  <c r="AG20" i="18"/>
  <c r="S21" i="18"/>
  <c r="U21" i="18"/>
  <c r="W21" i="18"/>
  <c r="Y21" i="18"/>
  <c r="AA21" i="18"/>
  <c r="AC21" i="18"/>
  <c r="AE21" i="18"/>
  <c r="AG21" i="18"/>
  <c r="S22" i="18"/>
  <c r="U22" i="18"/>
  <c r="W22" i="18"/>
  <c r="Y22" i="18"/>
  <c r="AA22" i="18"/>
  <c r="AC22" i="18"/>
  <c r="AE22" i="18"/>
  <c r="AG22" i="18"/>
  <c r="S23" i="18"/>
  <c r="U23" i="18"/>
  <c r="W23" i="18"/>
  <c r="Y23" i="18"/>
  <c r="AA23" i="18"/>
  <c r="AC23" i="18"/>
  <c r="AE23" i="18"/>
  <c r="AG23" i="18"/>
  <c r="S20" i="17"/>
  <c r="U20" i="17"/>
  <c r="W20" i="17"/>
  <c r="Y20" i="17"/>
  <c r="AA20" i="17"/>
  <c r="AC20" i="17"/>
  <c r="AE20" i="17"/>
  <c r="AG20" i="17"/>
  <c r="S21" i="17"/>
  <c r="U21" i="17"/>
  <c r="W21" i="17"/>
  <c r="Y21" i="17"/>
  <c r="AA21" i="17"/>
  <c r="AC21" i="17"/>
  <c r="AE21" i="17"/>
  <c r="AG21" i="17"/>
  <c r="S22" i="17"/>
  <c r="U22" i="17"/>
  <c r="W22" i="17"/>
  <c r="Y22" i="17"/>
  <c r="AA22" i="17"/>
  <c r="AC22" i="17"/>
  <c r="AE22" i="17"/>
  <c r="AG22" i="17"/>
  <c r="S23" i="17"/>
  <c r="U23" i="17"/>
  <c r="W23" i="17"/>
  <c r="Y23" i="17"/>
  <c r="AA23" i="17"/>
  <c r="AC23" i="17"/>
  <c r="AE23" i="17"/>
  <c r="AG23" i="17"/>
  <c r="AG31" i="16"/>
  <c r="AG30" i="16"/>
  <c r="S27" i="16"/>
  <c r="U27" i="16"/>
  <c r="W27" i="16"/>
  <c r="Y27" i="16"/>
  <c r="AA27" i="16"/>
  <c r="AC27" i="16"/>
  <c r="AE27" i="16"/>
  <c r="AG27" i="16"/>
  <c r="S28" i="16"/>
  <c r="U28" i="16"/>
  <c r="W28" i="16"/>
  <c r="Y28" i="16"/>
  <c r="AA28" i="16"/>
  <c r="AC28" i="16"/>
  <c r="AE28" i="16"/>
  <c r="AG28" i="16"/>
  <c r="S29" i="16"/>
  <c r="U29" i="16"/>
  <c r="W29" i="16"/>
  <c r="Y29" i="16"/>
  <c r="AA29" i="16"/>
  <c r="AC29" i="16"/>
  <c r="AE29" i="16"/>
  <c r="AG29" i="16"/>
  <c r="S30" i="16"/>
  <c r="U30" i="16"/>
  <c r="W30" i="16"/>
  <c r="Y30" i="16"/>
  <c r="AA30" i="16"/>
  <c r="AC30" i="16"/>
  <c r="AE30" i="16"/>
  <c r="U38" i="16"/>
  <c r="U37" i="16"/>
  <c r="U36" i="16"/>
  <c r="U35" i="16"/>
  <c r="U34" i="16"/>
  <c r="Y38" i="16"/>
  <c r="Y37" i="16"/>
  <c r="Y36" i="16"/>
  <c r="Y35" i="16"/>
  <c r="Y34" i="16"/>
  <c r="AC38" i="16"/>
  <c r="AC37" i="16"/>
  <c r="AC36" i="16"/>
  <c r="AC34" i="16"/>
  <c r="AC35" i="16" s="1"/>
  <c r="AG38" i="16"/>
  <c r="AG37" i="16"/>
  <c r="AG36" i="16"/>
  <c r="AG34" i="16"/>
  <c r="AG35" i="16" s="1"/>
  <c r="S34" i="16"/>
  <c r="W34" i="16"/>
  <c r="AA34" i="16"/>
  <c r="AE34" i="16"/>
  <c r="S35" i="16"/>
  <c r="W35" i="16"/>
  <c r="AA35" i="16"/>
  <c r="AE35" i="16"/>
  <c r="S36" i="16"/>
  <c r="W36" i="16"/>
  <c r="AA36" i="16"/>
  <c r="AE36" i="16"/>
  <c r="S37" i="16"/>
  <c r="W37" i="16"/>
  <c r="AA37" i="16"/>
  <c r="AE37" i="16"/>
  <c r="S20" i="11"/>
  <c r="U20" i="11"/>
  <c r="W20" i="11"/>
  <c r="Y20" i="11"/>
  <c r="AA20" i="11"/>
  <c r="AC20" i="11"/>
  <c r="AE20" i="11"/>
  <c r="AG20" i="11"/>
  <c r="S21" i="11"/>
  <c r="U21" i="11"/>
  <c r="W21" i="11"/>
  <c r="Y21" i="11"/>
  <c r="AA21" i="11"/>
  <c r="AC21" i="11"/>
  <c r="AE21" i="11"/>
  <c r="AG21" i="11"/>
  <c r="S22" i="11"/>
  <c r="U22" i="11"/>
  <c r="W22" i="11"/>
  <c r="Y22" i="11"/>
  <c r="AA22" i="11"/>
  <c r="AC22" i="11"/>
  <c r="AE22" i="11"/>
  <c r="AG22" i="11"/>
  <c r="S23" i="11"/>
  <c r="U23" i="11"/>
  <c r="W23" i="11"/>
  <c r="Y23" i="11"/>
  <c r="AA23" i="11"/>
  <c r="AC23" i="11"/>
  <c r="AE23" i="11"/>
  <c r="AG23" i="11"/>
  <c r="Y32" i="10"/>
  <c r="Y31" i="10"/>
  <c r="AC32" i="10"/>
  <c r="AC31" i="10"/>
  <c r="AA32" i="10"/>
  <c r="AA31" i="10"/>
  <c r="AE32" i="10"/>
  <c r="AE31" i="10"/>
  <c r="S28" i="10"/>
  <c r="S29" i="10" s="1"/>
  <c r="U28" i="10"/>
  <c r="W28" i="10"/>
  <c r="W29" i="10" s="1"/>
  <c r="Y28" i="10"/>
  <c r="AA28" i="10"/>
  <c r="AC28" i="10"/>
  <c r="AC29" i="10" s="1"/>
  <c r="AE28" i="10"/>
  <c r="U29" i="10"/>
  <c r="Y29" i="10"/>
  <c r="AA29" i="10"/>
  <c r="AE29" i="10"/>
  <c r="S30" i="10"/>
  <c r="U30" i="10"/>
  <c r="W30" i="10"/>
  <c r="Y30" i="10"/>
  <c r="AA30" i="10"/>
  <c r="AC30" i="10"/>
  <c r="AE30" i="10"/>
  <c r="S31" i="10"/>
  <c r="U31" i="10"/>
  <c r="W31" i="10"/>
  <c r="U39" i="10"/>
  <c r="U38" i="10"/>
  <c r="U37" i="10"/>
  <c r="U36" i="10"/>
  <c r="U35" i="10"/>
  <c r="Y39" i="10"/>
  <c r="Y38" i="10"/>
  <c r="Y37" i="10"/>
  <c r="Y35" i="10"/>
  <c r="Y36" i="10" s="1"/>
  <c r="AC39" i="10"/>
  <c r="AC38" i="10"/>
  <c r="AC37" i="10"/>
  <c r="AC35" i="10"/>
  <c r="AC36" i="10" s="1"/>
  <c r="S35" i="10"/>
  <c r="W35" i="10"/>
  <c r="AA35" i="10"/>
  <c r="AE35" i="10"/>
  <c r="S36" i="10"/>
  <c r="W36" i="10"/>
  <c r="AA36" i="10"/>
  <c r="AE36" i="10"/>
  <c r="S37" i="10"/>
  <c r="W37" i="10"/>
  <c r="AA37" i="10"/>
  <c r="AE37" i="10"/>
  <c r="S38" i="10"/>
  <c r="W38" i="10"/>
  <c r="AA38" i="10"/>
  <c r="AE38" i="10"/>
  <c r="S26" i="9"/>
  <c r="U26" i="9"/>
  <c r="W26" i="9"/>
  <c r="Y26" i="9"/>
  <c r="AA26" i="9"/>
  <c r="AC26" i="9"/>
  <c r="AE26" i="9"/>
  <c r="AG26" i="9"/>
  <c r="S27" i="9"/>
  <c r="U27" i="9"/>
  <c r="W27" i="9"/>
  <c r="Y27" i="9"/>
  <c r="AA27" i="9"/>
  <c r="AC27" i="9"/>
  <c r="AE27" i="9"/>
  <c r="AG27" i="9"/>
  <c r="S28" i="9"/>
  <c r="U28" i="9"/>
  <c r="W28" i="9"/>
  <c r="Y28" i="9"/>
  <c r="AA28" i="9"/>
  <c r="AC28" i="9"/>
  <c r="AE28" i="9"/>
  <c r="AG28" i="9"/>
  <c r="S29" i="9"/>
  <c r="U29" i="9"/>
  <c r="W29" i="9"/>
  <c r="Y29" i="9"/>
  <c r="AA29" i="9"/>
  <c r="AC29" i="9"/>
  <c r="AE29" i="9"/>
  <c r="AG29" i="9"/>
  <c r="U37" i="9"/>
  <c r="U36" i="9"/>
  <c r="U35" i="9"/>
  <c r="U34" i="9"/>
  <c r="U33" i="9"/>
  <c r="Y37" i="9"/>
  <c r="Y36" i="9"/>
  <c r="Y35" i="9"/>
  <c r="Y33" i="9"/>
  <c r="Y34" i="9" s="1"/>
  <c r="AC37" i="9"/>
  <c r="AC36" i="9"/>
  <c r="AC35" i="9"/>
  <c r="AC34" i="9"/>
  <c r="AC33" i="9"/>
  <c r="AG37" i="9"/>
  <c r="AG36" i="9"/>
  <c r="AG35" i="9"/>
  <c r="AG33" i="9"/>
  <c r="AG34" i="9" s="1"/>
  <c r="S33" i="9"/>
  <c r="W33" i="9"/>
  <c r="AA33" i="9"/>
  <c r="AE33" i="9"/>
  <c r="S34" i="9"/>
  <c r="W34" i="9"/>
  <c r="AA34" i="9"/>
  <c r="AE34" i="9"/>
  <c r="S35" i="9"/>
  <c r="W35" i="9"/>
  <c r="AA35" i="9"/>
  <c r="AE35" i="9"/>
  <c r="S36" i="9"/>
  <c r="W36" i="9"/>
  <c r="AA36" i="9"/>
  <c r="AE36" i="9"/>
  <c r="O20" i="8"/>
  <c r="Q20" i="8"/>
  <c r="S20" i="8"/>
  <c r="U20" i="8"/>
  <c r="W20" i="8"/>
  <c r="Y20" i="8"/>
  <c r="AA20" i="8"/>
  <c r="AC20" i="8"/>
  <c r="O21" i="8"/>
  <c r="Q21" i="8"/>
  <c r="S21" i="8"/>
  <c r="U21" i="8"/>
  <c r="W21" i="8"/>
  <c r="Y21" i="8"/>
  <c r="AA21" i="8"/>
  <c r="AC21" i="8"/>
  <c r="O22" i="8"/>
  <c r="Q22" i="8"/>
  <c r="S22" i="8"/>
  <c r="U22" i="8"/>
  <c r="W22" i="8"/>
  <c r="Y22" i="8"/>
  <c r="AA22" i="8"/>
  <c r="AC22" i="8"/>
  <c r="O23" i="8"/>
  <c r="Q23" i="8"/>
  <c r="S23" i="8"/>
  <c r="U23" i="8"/>
  <c r="W23" i="8"/>
  <c r="Y23" i="8"/>
  <c r="AA23" i="8"/>
  <c r="AC23" i="8"/>
  <c r="Q20" i="7"/>
  <c r="Q21" i="7" s="1"/>
  <c r="Q23" i="7"/>
  <c r="Q22" i="7"/>
  <c r="S20" i="7"/>
  <c r="U20" i="7"/>
  <c r="W20" i="7"/>
  <c r="Y20" i="7"/>
  <c r="AA20" i="7"/>
  <c r="AC20" i="7"/>
  <c r="AE20" i="7"/>
  <c r="AG20" i="7"/>
  <c r="S21" i="7"/>
  <c r="U21" i="7"/>
  <c r="W21" i="7"/>
  <c r="Y21" i="7"/>
  <c r="AA21" i="7"/>
  <c r="AC21" i="7"/>
  <c r="AE21" i="7"/>
  <c r="AG21" i="7"/>
  <c r="S22" i="7"/>
  <c r="U22" i="7"/>
  <c r="W22" i="7"/>
  <c r="Y22" i="7"/>
  <c r="AA22" i="7"/>
  <c r="AC22" i="7"/>
  <c r="AE22" i="7"/>
  <c r="AG22" i="7"/>
  <c r="S23" i="7"/>
  <c r="U23" i="7"/>
  <c r="W23" i="7"/>
  <c r="Y23" i="7"/>
  <c r="AA23" i="7"/>
  <c r="AC23" i="7"/>
  <c r="AE23" i="7"/>
  <c r="AG23" i="7"/>
  <c r="S20" i="6"/>
  <c r="U20" i="6"/>
  <c r="W20" i="6"/>
  <c r="Y20" i="6"/>
  <c r="AA20" i="6"/>
  <c r="AC20" i="6"/>
  <c r="AE20" i="6"/>
  <c r="AG20" i="6"/>
  <c r="S21" i="6"/>
  <c r="U21" i="6"/>
  <c r="W21" i="6"/>
  <c r="Y21" i="6"/>
  <c r="AA21" i="6"/>
  <c r="AC21" i="6"/>
  <c r="AE21" i="6"/>
  <c r="AG21" i="6"/>
  <c r="S22" i="6"/>
  <c r="U22" i="6"/>
  <c r="W22" i="6"/>
  <c r="Y22" i="6"/>
  <c r="AA22" i="6"/>
  <c r="AC22" i="6"/>
  <c r="AE22" i="6"/>
  <c r="AG22" i="6"/>
  <c r="S23" i="6"/>
  <c r="U23" i="6"/>
  <c r="W23" i="6"/>
  <c r="Y23" i="6"/>
  <c r="AA23" i="6"/>
  <c r="AC23" i="6"/>
  <c r="AE23" i="6"/>
  <c r="AG23" i="6"/>
  <c r="S20" i="5"/>
  <c r="U20" i="5"/>
  <c r="W20" i="5"/>
  <c r="Y20" i="5"/>
  <c r="AA20" i="5"/>
  <c r="AC20" i="5"/>
  <c r="AE20" i="5"/>
  <c r="AG20" i="5"/>
  <c r="S21" i="5"/>
  <c r="U21" i="5"/>
  <c r="W21" i="5"/>
  <c r="Y21" i="5"/>
  <c r="AA21" i="5"/>
  <c r="AC21" i="5"/>
  <c r="AE21" i="5"/>
  <c r="AG21" i="5"/>
  <c r="S22" i="5"/>
  <c r="U22" i="5"/>
  <c r="W22" i="5"/>
  <c r="Y22" i="5"/>
  <c r="AA22" i="5"/>
  <c r="AC22" i="5"/>
  <c r="AE22" i="5"/>
  <c r="AG22" i="5"/>
  <c r="S23" i="5"/>
  <c r="U23" i="5"/>
  <c r="W23" i="5"/>
  <c r="Y23" i="5"/>
  <c r="AA23" i="5"/>
  <c r="AC23" i="5"/>
  <c r="AE23" i="5"/>
  <c r="AG23" i="5"/>
  <c r="S20" i="4"/>
  <c r="U20" i="4"/>
  <c r="W20" i="4"/>
  <c r="Y20" i="4"/>
  <c r="AA20" i="4"/>
  <c r="AC20" i="4"/>
  <c r="AE20" i="4"/>
  <c r="AG20" i="4"/>
  <c r="S21" i="4"/>
  <c r="U21" i="4"/>
  <c r="W21" i="4"/>
  <c r="Y21" i="4"/>
  <c r="AA21" i="4"/>
  <c r="AC21" i="4"/>
  <c r="AE21" i="4"/>
  <c r="AG21" i="4"/>
  <c r="S22" i="4"/>
  <c r="U22" i="4"/>
  <c r="W22" i="4"/>
  <c r="Y22" i="4"/>
  <c r="AA22" i="4"/>
  <c r="AC22" i="4"/>
  <c r="AE22" i="4"/>
  <c r="AG22" i="4"/>
  <c r="S23" i="4"/>
  <c r="U23" i="4"/>
  <c r="W23" i="4"/>
  <c r="Y23" i="4"/>
  <c r="AA23" i="4"/>
  <c r="AC23" i="4"/>
  <c r="AE23" i="4"/>
  <c r="AG23" i="4"/>
  <c r="U20" i="3"/>
  <c r="AC20" i="3"/>
  <c r="U21" i="3"/>
  <c r="AC21" i="3"/>
  <c r="U22" i="3"/>
  <c r="AC22" i="3"/>
  <c r="U23" i="3"/>
  <c r="AC23" i="3"/>
  <c r="Y20" i="3"/>
  <c r="AG20" i="3"/>
  <c r="Y21" i="3"/>
  <c r="AG21" i="3"/>
  <c r="Y22" i="3"/>
  <c r="AG22" i="3"/>
  <c r="Y23" i="3"/>
  <c r="AG23" i="3"/>
  <c r="AE24" i="3"/>
  <c r="AE23" i="3"/>
  <c r="S20" i="3"/>
  <c r="W20" i="3"/>
  <c r="AA20" i="3"/>
  <c r="AE20" i="3"/>
  <c r="S21" i="3"/>
  <c r="W21" i="3"/>
  <c r="AA21" i="3"/>
  <c r="AE21" i="3"/>
  <c r="S22" i="3"/>
  <c r="W22" i="3"/>
  <c r="AA22" i="3"/>
  <c r="AE22" i="3"/>
  <c r="S23" i="3"/>
  <c r="W23" i="3"/>
  <c r="AA23" i="3"/>
  <c r="K20" i="27"/>
  <c r="M20" i="27"/>
  <c r="O20" i="27"/>
  <c r="Q20" i="27"/>
  <c r="K21" i="27"/>
  <c r="M21" i="27"/>
  <c r="O21" i="27"/>
  <c r="Q21" i="27"/>
  <c r="K22" i="27"/>
  <c r="M22" i="27"/>
  <c r="O22" i="27"/>
  <c r="Q22" i="27"/>
  <c r="K23" i="27"/>
  <c r="M23" i="27"/>
  <c r="O23" i="27"/>
  <c r="Q23" i="27"/>
  <c r="M20" i="24"/>
  <c r="M21" i="24"/>
  <c r="M22" i="24"/>
  <c r="M23" i="24"/>
  <c r="Q20" i="24"/>
  <c r="Q21" i="24"/>
  <c r="Q22" i="24"/>
  <c r="Q23" i="24"/>
  <c r="K20" i="24"/>
  <c r="O20" i="24"/>
  <c r="K21" i="24"/>
  <c r="O21" i="24"/>
  <c r="K22" i="24"/>
  <c r="O22" i="24"/>
  <c r="K23" i="24"/>
  <c r="O23" i="24"/>
  <c r="K20" i="23"/>
  <c r="M20" i="23"/>
  <c r="O20" i="23"/>
  <c r="Q20" i="23"/>
  <c r="K21" i="23"/>
  <c r="M21" i="23"/>
  <c r="O21" i="23"/>
  <c r="Q21" i="23"/>
  <c r="K22" i="23"/>
  <c r="M22" i="23"/>
  <c r="O22" i="23"/>
  <c r="Q22" i="23"/>
  <c r="K23" i="23"/>
  <c r="M23" i="23"/>
  <c r="O23" i="23"/>
  <c r="Q23" i="23"/>
  <c r="K20" i="22"/>
  <c r="M20" i="22"/>
  <c r="O20" i="22"/>
  <c r="Q20" i="22"/>
  <c r="K21" i="22"/>
  <c r="M21" i="22"/>
  <c r="O21" i="22"/>
  <c r="Q21" i="22"/>
  <c r="K22" i="22"/>
  <c r="M22" i="22"/>
  <c r="O22" i="22"/>
  <c r="Q22" i="22"/>
  <c r="K23" i="22"/>
  <c r="M23" i="22"/>
  <c r="O23" i="22"/>
  <c r="Q23" i="22"/>
  <c r="K20" i="21"/>
  <c r="M20" i="21"/>
  <c r="O20" i="21"/>
  <c r="Q20" i="21"/>
  <c r="K21" i="21"/>
  <c r="M21" i="21"/>
  <c r="O21" i="21"/>
  <c r="Q21" i="21"/>
  <c r="K22" i="21"/>
  <c r="M22" i="21"/>
  <c r="O22" i="21"/>
  <c r="Q22" i="21"/>
  <c r="K23" i="21"/>
  <c r="M23" i="21"/>
  <c r="O23" i="21"/>
  <c r="Q23" i="21"/>
  <c r="K27" i="20"/>
  <c r="M27" i="20"/>
  <c r="O27" i="20"/>
  <c r="Q27" i="20"/>
  <c r="K28" i="20"/>
  <c r="M28" i="20"/>
  <c r="O28" i="20"/>
  <c r="Q28" i="20"/>
  <c r="K29" i="20"/>
  <c r="M29" i="20"/>
  <c r="O29" i="20"/>
  <c r="Q29" i="20"/>
  <c r="K30" i="20"/>
  <c r="M30" i="20"/>
  <c r="O30" i="20"/>
  <c r="Q30" i="20"/>
  <c r="K34" i="20"/>
  <c r="M34" i="20"/>
  <c r="O34" i="20"/>
  <c r="Q34" i="20"/>
  <c r="K35" i="20"/>
  <c r="M35" i="20"/>
  <c r="O35" i="20"/>
  <c r="Q35" i="20"/>
  <c r="K36" i="20"/>
  <c r="M36" i="20"/>
  <c r="O36" i="20"/>
  <c r="Q36" i="20"/>
  <c r="K37" i="20"/>
  <c r="M37" i="20"/>
  <c r="O37" i="20"/>
  <c r="Q37" i="20"/>
  <c r="K20" i="19"/>
  <c r="M20" i="19"/>
  <c r="O20" i="19"/>
  <c r="Q20" i="19"/>
  <c r="K21" i="19"/>
  <c r="M21" i="19"/>
  <c r="O21" i="19"/>
  <c r="Q21" i="19"/>
  <c r="K22" i="19"/>
  <c r="M22" i="19"/>
  <c r="O22" i="19"/>
  <c r="Q22" i="19"/>
  <c r="K23" i="19"/>
  <c r="M23" i="19"/>
  <c r="O23" i="19"/>
  <c r="Q23" i="19"/>
  <c r="K20" i="18"/>
  <c r="M20" i="18"/>
  <c r="O20" i="18"/>
  <c r="Q20" i="18"/>
  <c r="K21" i="18"/>
  <c r="M21" i="18"/>
  <c r="O21" i="18"/>
  <c r="Q21" i="18"/>
  <c r="K22" i="18"/>
  <c r="M22" i="18"/>
  <c r="O22" i="18"/>
  <c r="Q22" i="18"/>
  <c r="K23" i="18"/>
  <c r="M23" i="18"/>
  <c r="O23" i="18"/>
  <c r="Q23" i="18"/>
  <c r="K20" i="17"/>
  <c r="M20" i="17"/>
  <c r="O20" i="17"/>
  <c r="Q20" i="17"/>
  <c r="K21" i="17"/>
  <c r="M21" i="17"/>
  <c r="O21" i="17"/>
  <c r="Q21" i="17"/>
  <c r="K22" i="17"/>
  <c r="M22" i="17"/>
  <c r="O22" i="17"/>
  <c r="Q22" i="17"/>
  <c r="K23" i="17"/>
  <c r="M23" i="17"/>
  <c r="O23" i="17"/>
  <c r="Q23" i="17"/>
  <c r="K27" i="16"/>
  <c r="M27" i="16"/>
  <c r="O27" i="16"/>
  <c r="Q27" i="16"/>
  <c r="K28" i="16"/>
  <c r="M28" i="16"/>
  <c r="O28" i="16"/>
  <c r="Q28" i="16"/>
  <c r="K29" i="16"/>
  <c r="M29" i="16"/>
  <c r="O29" i="16"/>
  <c r="Q29" i="16"/>
  <c r="K30" i="16"/>
  <c r="M30" i="16"/>
  <c r="O30" i="16"/>
  <c r="Q30" i="16"/>
  <c r="K34" i="16"/>
  <c r="M34" i="16"/>
  <c r="O34" i="16"/>
  <c r="Q34" i="16"/>
  <c r="K35" i="16"/>
  <c r="M35" i="16"/>
  <c r="O35" i="16"/>
  <c r="Q35" i="16"/>
  <c r="K36" i="16"/>
  <c r="M36" i="16"/>
  <c r="O36" i="16"/>
  <c r="Q36" i="16"/>
  <c r="K37" i="16"/>
  <c r="M37" i="16"/>
  <c r="O37" i="16"/>
  <c r="Q37" i="16"/>
  <c r="K20" i="11"/>
  <c r="M20" i="11"/>
  <c r="O20" i="11"/>
  <c r="Q20" i="11"/>
  <c r="K21" i="11"/>
  <c r="M21" i="11"/>
  <c r="O21" i="11"/>
  <c r="Q21" i="11"/>
  <c r="K22" i="11"/>
  <c r="M22" i="11"/>
  <c r="O22" i="11"/>
  <c r="Q22" i="11"/>
  <c r="K23" i="11"/>
  <c r="M23" i="11"/>
  <c r="O23" i="11"/>
  <c r="Q23" i="11"/>
  <c r="K28" i="10"/>
  <c r="M28" i="10"/>
  <c r="O28" i="10"/>
  <c r="Q28" i="10"/>
  <c r="K29" i="10"/>
  <c r="M29" i="10"/>
  <c r="O29" i="10"/>
  <c r="Q29" i="10"/>
  <c r="K30" i="10"/>
  <c r="M30" i="10"/>
  <c r="O30" i="10"/>
  <c r="Q30" i="10"/>
  <c r="K31" i="10"/>
  <c r="M31" i="10"/>
  <c r="O31" i="10"/>
  <c r="Q31" i="10"/>
  <c r="K35" i="10"/>
  <c r="M35" i="10"/>
  <c r="O35" i="10"/>
  <c r="Q35" i="10"/>
  <c r="K36" i="10"/>
  <c r="M36" i="10"/>
  <c r="O36" i="10"/>
  <c r="Q36" i="10"/>
  <c r="K37" i="10"/>
  <c r="M37" i="10"/>
  <c r="O37" i="10"/>
  <c r="Q37" i="10"/>
  <c r="K38" i="10"/>
  <c r="M38" i="10"/>
  <c r="O38" i="10"/>
  <c r="Q38" i="10"/>
  <c r="K26" i="9"/>
  <c r="M26" i="9"/>
  <c r="O26" i="9"/>
  <c r="Q26" i="9"/>
  <c r="K27" i="9"/>
  <c r="M27" i="9"/>
  <c r="O27" i="9"/>
  <c r="Q27" i="9"/>
  <c r="K28" i="9"/>
  <c r="M28" i="9"/>
  <c r="O28" i="9"/>
  <c r="Q28" i="9"/>
  <c r="K29" i="9"/>
  <c r="M29" i="9"/>
  <c r="O29" i="9"/>
  <c r="Q29" i="9"/>
  <c r="K33" i="9"/>
  <c r="M33" i="9"/>
  <c r="O33" i="9"/>
  <c r="Q33" i="9"/>
  <c r="K34" i="9"/>
  <c r="M34" i="9"/>
  <c r="O34" i="9"/>
  <c r="Q34" i="9"/>
  <c r="K35" i="9"/>
  <c r="M35" i="9"/>
  <c r="O35" i="9"/>
  <c r="Q35" i="9"/>
  <c r="K36" i="9"/>
  <c r="M36" i="9"/>
  <c r="O36" i="9"/>
  <c r="Q36" i="9"/>
  <c r="K20" i="8"/>
  <c r="M20" i="8"/>
  <c r="K21" i="8"/>
  <c r="M21" i="8"/>
  <c r="K22" i="8"/>
  <c r="M22" i="8"/>
  <c r="K23" i="8"/>
  <c r="M23" i="8"/>
  <c r="M20" i="7"/>
  <c r="M21" i="7" s="1"/>
  <c r="M22" i="7"/>
  <c r="M23" i="7"/>
  <c r="K20" i="7"/>
  <c r="O20" i="7"/>
  <c r="K21" i="7"/>
  <c r="O21" i="7"/>
  <c r="K22" i="7"/>
  <c r="O22" i="7"/>
  <c r="K23" i="7"/>
  <c r="O23" i="7"/>
  <c r="K20" i="6"/>
  <c r="M20" i="6"/>
  <c r="O20" i="6"/>
  <c r="Q20" i="6"/>
  <c r="K21" i="6"/>
  <c r="M21" i="6"/>
  <c r="O21" i="6"/>
  <c r="Q21" i="6"/>
  <c r="K22" i="6"/>
  <c r="M22" i="6"/>
  <c r="O22" i="6"/>
  <c r="Q22" i="6"/>
  <c r="K23" i="6"/>
  <c r="M23" i="6"/>
  <c r="O23" i="6"/>
  <c r="Q23" i="6"/>
  <c r="K20" i="5"/>
  <c r="M20" i="5"/>
  <c r="O20" i="5"/>
  <c r="Q20" i="5"/>
  <c r="K21" i="5"/>
  <c r="M21" i="5"/>
  <c r="O21" i="5"/>
  <c r="Q21" i="5"/>
  <c r="K22" i="5"/>
  <c r="M22" i="5"/>
  <c r="O22" i="5"/>
  <c r="Q22" i="5"/>
  <c r="K23" i="5"/>
  <c r="M23" i="5"/>
  <c r="O23" i="5"/>
  <c r="Q23" i="5"/>
  <c r="K20" i="4"/>
  <c r="M20" i="4"/>
  <c r="O20" i="4"/>
  <c r="Q20" i="4"/>
  <c r="K21" i="4"/>
  <c r="M21" i="4"/>
  <c r="O21" i="4"/>
  <c r="Q21" i="4"/>
  <c r="K22" i="4"/>
  <c r="M22" i="4"/>
  <c r="O22" i="4"/>
  <c r="Q22" i="4"/>
  <c r="K23" i="4"/>
  <c r="M23" i="4"/>
  <c r="O23" i="4"/>
  <c r="Q23" i="4"/>
  <c r="K20" i="3"/>
  <c r="M20" i="3"/>
  <c r="O20" i="3"/>
  <c r="Q20" i="3"/>
  <c r="K21" i="3"/>
  <c r="M21" i="3"/>
  <c r="O21" i="3"/>
  <c r="Q21" i="3"/>
  <c r="K22" i="3"/>
  <c r="M22" i="3"/>
  <c r="O22" i="3"/>
  <c r="Q22" i="3"/>
  <c r="K23" i="3"/>
  <c r="M23" i="3"/>
  <c r="O23" i="3"/>
  <c r="Q23" i="3"/>
  <c r="I19" i="27"/>
  <c r="G19" i="27"/>
  <c r="I18" i="27"/>
  <c r="I24" i="27" s="1"/>
  <c r="G18" i="27"/>
  <c r="G24" i="27" s="1"/>
  <c r="I15" i="27"/>
  <c r="G15" i="27"/>
  <c r="J10" i="27"/>
  <c r="H10" i="27"/>
  <c r="I19" i="24"/>
  <c r="G19" i="24"/>
  <c r="I18" i="24"/>
  <c r="I24" i="24" s="1"/>
  <c r="G18" i="24"/>
  <c r="G24" i="24" s="1"/>
  <c r="I15" i="24"/>
  <c r="G15" i="24"/>
  <c r="J10" i="24"/>
  <c r="H10" i="24"/>
  <c r="I19" i="23"/>
  <c r="G19" i="23"/>
  <c r="I18" i="23"/>
  <c r="I24" i="23" s="1"/>
  <c r="G18" i="23"/>
  <c r="G24" i="23" s="1"/>
  <c r="I15" i="23"/>
  <c r="G15" i="23"/>
  <c r="J10" i="23"/>
  <c r="H10" i="23"/>
  <c r="I19" i="22"/>
  <c r="G19" i="22"/>
  <c r="I18" i="22"/>
  <c r="I24" i="22" s="1"/>
  <c r="G18" i="22"/>
  <c r="G24" i="22" s="1"/>
  <c r="I15" i="22"/>
  <c r="G15" i="22"/>
  <c r="J10" i="22"/>
  <c r="H10" i="22"/>
  <c r="I24" i="21"/>
  <c r="G24" i="21"/>
  <c r="I15" i="21"/>
  <c r="G15" i="21"/>
  <c r="J10" i="21"/>
  <c r="H10" i="21"/>
  <c r="I40" i="20"/>
  <c r="G40" i="20"/>
  <c r="I33" i="20"/>
  <c r="G33" i="20"/>
  <c r="I32" i="20"/>
  <c r="I38" i="20" s="1"/>
  <c r="G32" i="20"/>
  <c r="G38" i="20" s="1"/>
  <c r="I26" i="20"/>
  <c r="G26" i="20"/>
  <c r="I25" i="20"/>
  <c r="I31" i="20" s="1"/>
  <c r="G25" i="20"/>
  <c r="G31" i="20" s="1"/>
  <c r="I19" i="20"/>
  <c r="G19" i="20"/>
  <c r="I12" i="20"/>
  <c r="G12" i="20"/>
  <c r="I11" i="20"/>
  <c r="I21" i="20" s="1"/>
  <c r="G11" i="20"/>
  <c r="G21" i="20" s="1"/>
  <c r="J9" i="20"/>
  <c r="H9" i="20"/>
  <c r="I19" i="19"/>
  <c r="G19" i="19"/>
  <c r="I18" i="19"/>
  <c r="I24" i="19" s="1"/>
  <c r="G18" i="19"/>
  <c r="G24" i="19" s="1"/>
  <c r="I15" i="19"/>
  <c r="G15" i="19"/>
  <c r="J10" i="19"/>
  <c r="H10" i="19"/>
  <c r="I19" i="18"/>
  <c r="G19" i="18"/>
  <c r="I18" i="18"/>
  <c r="I24" i="18" s="1"/>
  <c r="G18" i="18"/>
  <c r="G24" i="18" s="1"/>
  <c r="I15" i="18"/>
  <c r="G15" i="18"/>
  <c r="J10" i="18"/>
  <c r="H10" i="18"/>
  <c r="I19" i="17"/>
  <c r="G19" i="17"/>
  <c r="I18" i="17"/>
  <c r="I24" i="17" s="1"/>
  <c r="G18" i="17"/>
  <c r="G24" i="17" s="1"/>
  <c r="I15" i="17"/>
  <c r="G15" i="17"/>
  <c r="J10" i="17"/>
  <c r="H10" i="17"/>
  <c r="I40" i="16"/>
  <c r="G40" i="16"/>
  <c r="I33" i="16"/>
  <c r="G33" i="16"/>
  <c r="I32" i="16"/>
  <c r="I38" i="16" s="1"/>
  <c r="G32" i="16"/>
  <c r="G38" i="16" s="1"/>
  <c r="I26" i="16"/>
  <c r="G26" i="16"/>
  <c r="I25" i="16"/>
  <c r="I31" i="16" s="1"/>
  <c r="G25" i="16"/>
  <c r="G31" i="16" s="1"/>
  <c r="I19" i="16"/>
  <c r="G19" i="16"/>
  <c r="I12" i="16"/>
  <c r="G12" i="16"/>
  <c r="I11" i="16"/>
  <c r="I21" i="16" s="1"/>
  <c r="G11" i="16"/>
  <c r="G21" i="16" s="1"/>
  <c r="J9" i="16"/>
  <c r="H9" i="16"/>
  <c r="I18" i="14"/>
  <c r="G18" i="14"/>
  <c r="I17" i="14"/>
  <c r="G17" i="14"/>
  <c r="I14" i="14"/>
  <c r="G14" i="14"/>
  <c r="J9" i="14"/>
  <c r="H9" i="14"/>
  <c r="I18" i="13"/>
  <c r="G18" i="13"/>
  <c r="I17" i="13"/>
  <c r="G17" i="13"/>
  <c r="I14" i="13"/>
  <c r="G14" i="13"/>
  <c r="J9" i="13"/>
  <c r="H9" i="13"/>
  <c r="I18" i="12"/>
  <c r="G18" i="12"/>
  <c r="I17" i="12"/>
  <c r="G17" i="12"/>
  <c r="I14" i="12"/>
  <c r="G14" i="12"/>
  <c r="J9" i="12"/>
  <c r="H9" i="12"/>
  <c r="I26" i="11"/>
  <c r="G26" i="11"/>
  <c r="I19" i="11"/>
  <c r="G19" i="11"/>
  <c r="I18" i="11"/>
  <c r="I24" i="11" s="1"/>
  <c r="G18" i="11"/>
  <c r="G24" i="11" s="1"/>
  <c r="I15" i="11"/>
  <c r="G15" i="11"/>
  <c r="J10" i="11"/>
  <c r="H10" i="11"/>
  <c r="I45" i="10"/>
  <c r="G45" i="10"/>
  <c r="I41" i="10"/>
  <c r="G41" i="10"/>
  <c r="I34" i="10"/>
  <c r="G34" i="10"/>
  <c r="I33" i="10"/>
  <c r="I39" i="10" s="1"/>
  <c r="G33" i="10"/>
  <c r="G39" i="10" s="1"/>
  <c r="I27" i="10"/>
  <c r="G27" i="10"/>
  <c r="I26" i="10"/>
  <c r="I32" i="10" s="1"/>
  <c r="G26" i="10"/>
  <c r="G32" i="10" s="1"/>
  <c r="I22" i="10"/>
  <c r="G22" i="10"/>
  <c r="I20" i="10"/>
  <c r="G20" i="10"/>
  <c r="J10" i="10"/>
  <c r="H10" i="10"/>
  <c r="I43" i="9"/>
  <c r="G43" i="9"/>
  <c r="I39" i="9"/>
  <c r="G39" i="9"/>
  <c r="I32" i="9"/>
  <c r="G32" i="9"/>
  <c r="I31" i="9"/>
  <c r="I37" i="9" s="1"/>
  <c r="G31" i="9"/>
  <c r="G37" i="9" s="1"/>
  <c r="I25" i="9"/>
  <c r="G25" i="9"/>
  <c r="I24" i="9"/>
  <c r="I30" i="9" s="1"/>
  <c r="G24" i="9"/>
  <c r="G30" i="9" s="1"/>
  <c r="I19" i="9"/>
  <c r="G19" i="9"/>
  <c r="I12" i="9"/>
  <c r="G12" i="9"/>
  <c r="I11" i="9"/>
  <c r="I21" i="9" s="1"/>
  <c r="G11" i="9"/>
  <c r="G21" i="9" s="1"/>
  <c r="J9" i="9"/>
  <c r="H9" i="9"/>
  <c r="I26" i="8"/>
  <c r="G26" i="8"/>
  <c r="I19" i="8"/>
  <c r="G19" i="8"/>
  <c r="I18" i="8"/>
  <c r="I24" i="8" s="1"/>
  <c r="G18" i="8"/>
  <c r="G24" i="8" s="1"/>
  <c r="I15" i="8"/>
  <c r="G15" i="8"/>
  <c r="J10" i="8"/>
  <c r="H10" i="8"/>
  <c r="I19" i="7"/>
  <c r="G19" i="7"/>
  <c r="I18" i="7"/>
  <c r="I24" i="7" s="1"/>
  <c r="G18" i="7"/>
  <c r="G24" i="7" s="1"/>
  <c r="I15" i="7"/>
  <c r="G15" i="7"/>
  <c r="J10" i="7"/>
  <c r="H10" i="7"/>
  <c r="I19" i="6"/>
  <c r="G19" i="6"/>
  <c r="I18" i="6"/>
  <c r="I24" i="6" s="1"/>
  <c r="G18" i="6"/>
  <c r="G24" i="6" s="1"/>
  <c r="I15" i="6"/>
  <c r="G15" i="6"/>
  <c r="J10" i="6"/>
  <c r="H10" i="6"/>
  <c r="I19" i="5"/>
  <c r="G19" i="5"/>
  <c r="I18" i="5"/>
  <c r="I24" i="5" s="1"/>
  <c r="G18" i="5"/>
  <c r="G24" i="5" s="1"/>
  <c r="I15" i="5"/>
  <c r="G15" i="5"/>
  <c r="J10" i="5"/>
  <c r="H10" i="5"/>
  <c r="I19" i="4"/>
  <c r="G19" i="4"/>
  <c r="I18" i="4"/>
  <c r="I24" i="4" s="1"/>
  <c r="G18" i="4"/>
  <c r="G24" i="4" s="1"/>
  <c r="I15" i="4"/>
  <c r="G15" i="4"/>
  <c r="J10" i="4"/>
  <c r="H10" i="4"/>
  <c r="I19" i="3"/>
  <c r="G19" i="3"/>
  <c r="I18" i="3"/>
  <c r="I24" i="3" s="1"/>
  <c r="G18" i="3"/>
  <c r="G24" i="3" s="1"/>
  <c r="I15" i="3"/>
  <c r="G15" i="3"/>
  <c r="J10" i="3"/>
  <c r="H10" i="3"/>
  <c r="Y37" i="46" l="1"/>
  <c r="Q39" i="10"/>
  <c r="AI21" i="32"/>
  <c r="G20" i="27"/>
  <c r="I20" i="27"/>
  <c r="G21" i="27"/>
  <c r="I21" i="27"/>
  <c r="G22" i="27"/>
  <c r="I22" i="27"/>
  <c r="G23" i="27"/>
  <c r="I23" i="27"/>
  <c r="G20" i="24"/>
  <c r="I20" i="24"/>
  <c r="G21" i="24"/>
  <c r="I21" i="24"/>
  <c r="G22" i="24"/>
  <c r="I22" i="24"/>
  <c r="G23" i="24"/>
  <c r="I23" i="24"/>
  <c r="G20" i="23"/>
  <c r="I20" i="23"/>
  <c r="G21" i="23"/>
  <c r="I21" i="23"/>
  <c r="G22" i="23"/>
  <c r="I22" i="23"/>
  <c r="G23" i="23"/>
  <c r="I23" i="23"/>
  <c r="G20" i="22"/>
  <c r="I20" i="22"/>
  <c r="G21" i="22"/>
  <c r="I21" i="22"/>
  <c r="G22" i="22"/>
  <c r="I22" i="22"/>
  <c r="G23" i="22"/>
  <c r="I23" i="22"/>
  <c r="G20" i="21"/>
  <c r="I20" i="21"/>
  <c r="G21" i="21"/>
  <c r="I21" i="21"/>
  <c r="G22" i="21"/>
  <c r="I22" i="21"/>
  <c r="G23" i="21"/>
  <c r="I23" i="21"/>
  <c r="G27" i="20"/>
  <c r="I27" i="20"/>
  <c r="G28" i="20"/>
  <c r="I28" i="20"/>
  <c r="G29" i="20"/>
  <c r="I29" i="20"/>
  <c r="G30" i="20"/>
  <c r="I30" i="20"/>
  <c r="G34" i="20"/>
  <c r="I34" i="20"/>
  <c r="G35" i="20"/>
  <c r="I35" i="20"/>
  <c r="G36" i="20"/>
  <c r="I36" i="20"/>
  <c r="G37" i="20"/>
  <c r="I37" i="20"/>
  <c r="G20" i="19"/>
  <c r="I20" i="19"/>
  <c r="G21" i="19"/>
  <c r="I21" i="19"/>
  <c r="G22" i="19"/>
  <c r="I22" i="19"/>
  <c r="G23" i="19"/>
  <c r="I23" i="19"/>
  <c r="G20" i="18"/>
  <c r="I20" i="18"/>
  <c r="G21" i="18"/>
  <c r="I21" i="18"/>
  <c r="G22" i="18"/>
  <c r="I22" i="18"/>
  <c r="G23" i="18"/>
  <c r="I23" i="18"/>
  <c r="G20" i="17"/>
  <c r="I20" i="17"/>
  <c r="G21" i="17"/>
  <c r="I21" i="17"/>
  <c r="G22" i="17"/>
  <c r="I22" i="17"/>
  <c r="G23" i="17"/>
  <c r="I23" i="17"/>
  <c r="G27" i="16"/>
  <c r="I27" i="16"/>
  <c r="G28" i="16"/>
  <c r="I28" i="16"/>
  <c r="G29" i="16"/>
  <c r="I29" i="16"/>
  <c r="G30" i="16"/>
  <c r="I30" i="16"/>
  <c r="G34" i="16"/>
  <c r="I34" i="16"/>
  <c r="G35" i="16"/>
  <c r="I35" i="16"/>
  <c r="G36" i="16"/>
  <c r="I36" i="16"/>
  <c r="G37" i="16"/>
  <c r="I37" i="16"/>
  <c r="G20" i="11"/>
  <c r="I20" i="11"/>
  <c r="G21" i="11"/>
  <c r="I21" i="11"/>
  <c r="G22" i="11"/>
  <c r="I22" i="11"/>
  <c r="G23" i="11"/>
  <c r="I23" i="11"/>
  <c r="G28" i="10"/>
  <c r="I28" i="10"/>
  <c r="G29" i="10"/>
  <c r="I29" i="10"/>
  <c r="G30" i="10"/>
  <c r="I30" i="10"/>
  <c r="G31" i="10"/>
  <c r="I31" i="10"/>
  <c r="G35" i="10"/>
  <c r="I35" i="10"/>
  <c r="G36" i="10"/>
  <c r="I36" i="10"/>
  <c r="G37" i="10"/>
  <c r="I37" i="10"/>
  <c r="G38" i="10"/>
  <c r="I38" i="10"/>
  <c r="G26" i="9"/>
  <c r="I26" i="9"/>
  <c r="G27" i="9"/>
  <c r="I27" i="9"/>
  <c r="G28" i="9"/>
  <c r="I28" i="9"/>
  <c r="G29" i="9"/>
  <c r="I29" i="9"/>
  <c r="G33" i="9"/>
  <c r="I33" i="9"/>
  <c r="G34" i="9"/>
  <c r="I34" i="9"/>
  <c r="G35" i="9"/>
  <c r="I35" i="9"/>
  <c r="G36" i="9"/>
  <c r="I36" i="9"/>
  <c r="G20" i="8"/>
  <c r="I20" i="8"/>
  <c r="G21" i="8"/>
  <c r="I21" i="8"/>
  <c r="G22" i="8"/>
  <c r="I22" i="8"/>
  <c r="G23" i="8"/>
  <c r="I23" i="8"/>
  <c r="G20" i="7"/>
  <c r="I20" i="7"/>
  <c r="G21" i="7"/>
  <c r="I21" i="7"/>
  <c r="G22" i="7"/>
  <c r="I22" i="7"/>
  <c r="G23" i="7"/>
  <c r="I23" i="7"/>
  <c r="G20" i="6"/>
  <c r="I20" i="6"/>
  <c r="G21" i="6"/>
  <c r="I21" i="6"/>
  <c r="G22" i="6"/>
  <c r="I22" i="6"/>
  <c r="G23" i="6"/>
  <c r="I23" i="6"/>
  <c r="G20" i="5"/>
  <c r="I20" i="5"/>
  <c r="G21" i="5"/>
  <c r="I21" i="5"/>
  <c r="G22" i="5"/>
  <c r="I22" i="5"/>
  <c r="G23" i="5"/>
  <c r="I23" i="5"/>
  <c r="G20" i="4"/>
  <c r="I20" i="4"/>
  <c r="G21" i="4"/>
  <c r="I21" i="4"/>
  <c r="G22" i="4"/>
  <c r="I22" i="4"/>
  <c r="G23" i="4"/>
  <c r="I23" i="4"/>
  <c r="G20" i="3"/>
  <c r="I20" i="3"/>
  <c r="G21" i="3"/>
  <c r="I21" i="3"/>
  <c r="G22" i="3"/>
  <c r="I22" i="3"/>
  <c r="G23" i="3"/>
  <c r="I23" i="3"/>
  <c r="D28" i="1" l="1"/>
  <c r="B25" i="24" l="1"/>
  <c r="B25" i="23"/>
  <c r="B25" i="22"/>
  <c r="B25" i="21"/>
  <c r="B43" i="20"/>
  <c r="B25" i="19"/>
  <c r="B25" i="18"/>
  <c r="B25" i="17"/>
  <c r="B43" i="16"/>
  <c r="B19" i="14"/>
  <c r="B19" i="13"/>
  <c r="B19" i="12"/>
  <c r="B29" i="11"/>
  <c r="B46" i="9"/>
  <c r="B29" i="8"/>
  <c r="B25" i="7"/>
  <c r="B25" i="6"/>
  <c r="B25" i="5"/>
  <c r="B25" i="4"/>
  <c r="U44" i="46"/>
  <c r="U40" i="46"/>
  <c r="U33" i="46"/>
  <c r="U32" i="46"/>
  <c r="U26" i="46"/>
  <c r="U25" i="46"/>
  <c r="U31" i="46" s="1"/>
  <c r="U19" i="46"/>
  <c r="U12" i="46"/>
  <c r="U11" i="46"/>
  <c r="V9" i="46"/>
  <c r="S44" i="46"/>
  <c r="S40" i="46"/>
  <c r="S33" i="46"/>
  <c r="S32" i="46"/>
  <c r="S38" i="46" s="1"/>
  <c r="S26" i="46"/>
  <c r="S25" i="46"/>
  <c r="S31" i="46" s="1"/>
  <c r="S19" i="46"/>
  <c r="S12" i="46"/>
  <c r="S11" i="46"/>
  <c r="S21" i="46" s="1"/>
  <c r="T9" i="46"/>
  <c r="Q44" i="46"/>
  <c r="Q40" i="46"/>
  <c r="Q33" i="46"/>
  <c r="Q32" i="46"/>
  <c r="Q38" i="46" s="1"/>
  <c r="Q26" i="46"/>
  <c r="Q25" i="46"/>
  <c r="Q31" i="46" s="1"/>
  <c r="Q19" i="46"/>
  <c r="Q12" i="46"/>
  <c r="Q11" i="46"/>
  <c r="Q21" i="46" s="1"/>
  <c r="R9" i="46"/>
  <c r="O44" i="46"/>
  <c r="O40" i="46"/>
  <c r="O33" i="46"/>
  <c r="O32" i="46"/>
  <c r="O38" i="46" s="1"/>
  <c r="O26" i="46"/>
  <c r="O25" i="46"/>
  <c r="O31" i="46" s="1"/>
  <c r="O19" i="46"/>
  <c r="O12" i="46"/>
  <c r="O11" i="46"/>
  <c r="O21" i="46" s="1"/>
  <c r="P9" i="46"/>
  <c r="M44" i="46"/>
  <c r="M40" i="46"/>
  <c r="M33" i="46"/>
  <c r="M32" i="46"/>
  <c r="M38" i="46" s="1"/>
  <c r="M26" i="46"/>
  <c r="M25" i="46"/>
  <c r="M31" i="46" s="1"/>
  <c r="M19" i="46"/>
  <c r="M12" i="46"/>
  <c r="M11" i="46"/>
  <c r="M21" i="46" s="1"/>
  <c r="N9" i="46"/>
  <c r="K44" i="46"/>
  <c r="K40" i="46"/>
  <c r="K33" i="46"/>
  <c r="K32" i="46"/>
  <c r="K38" i="46" s="1"/>
  <c r="K26" i="46"/>
  <c r="K25" i="46"/>
  <c r="K31" i="46" s="1"/>
  <c r="K19" i="46"/>
  <c r="K12" i="46"/>
  <c r="K11" i="46"/>
  <c r="K21" i="46" s="1"/>
  <c r="L9" i="46"/>
  <c r="I44" i="46"/>
  <c r="I40" i="46"/>
  <c r="I33" i="46"/>
  <c r="I32" i="46"/>
  <c r="I38" i="46" s="1"/>
  <c r="I26" i="46"/>
  <c r="I25" i="46"/>
  <c r="I31" i="46" s="1"/>
  <c r="I19" i="46"/>
  <c r="I12" i="46"/>
  <c r="I11" i="46"/>
  <c r="I21" i="46" s="1"/>
  <c r="J9" i="46"/>
  <c r="G44" i="46"/>
  <c r="G40" i="46"/>
  <c r="G33" i="46"/>
  <c r="G32" i="46"/>
  <c r="G38" i="46" s="1"/>
  <c r="G26" i="46"/>
  <c r="G25" i="46"/>
  <c r="G31" i="46" s="1"/>
  <c r="G19" i="46"/>
  <c r="G12" i="46"/>
  <c r="G11" i="46"/>
  <c r="G21" i="46" s="1"/>
  <c r="H9" i="46"/>
  <c r="E44" i="46"/>
  <c r="E40" i="46"/>
  <c r="E33" i="46"/>
  <c r="E32" i="46"/>
  <c r="E38" i="46" s="1"/>
  <c r="E26" i="46"/>
  <c r="E25" i="46"/>
  <c r="E31" i="46" s="1"/>
  <c r="E19" i="46"/>
  <c r="E12" i="46"/>
  <c r="E11" i="46"/>
  <c r="E21" i="46" s="1"/>
  <c r="F9" i="46"/>
  <c r="U19" i="41"/>
  <c r="U18" i="41"/>
  <c r="U24" i="41" s="1"/>
  <c r="U15" i="41"/>
  <c r="V10" i="41"/>
  <c r="S19" i="41"/>
  <c r="S18" i="41"/>
  <c r="S24" i="41" s="1"/>
  <c r="S15" i="41"/>
  <c r="T10" i="41"/>
  <c r="Q19" i="41"/>
  <c r="Q18" i="41"/>
  <c r="Q24" i="41" s="1"/>
  <c r="Q15" i="41"/>
  <c r="R10" i="41"/>
  <c r="O19" i="41"/>
  <c r="O18" i="41"/>
  <c r="O24" i="41" s="1"/>
  <c r="O15" i="41"/>
  <c r="P10" i="41"/>
  <c r="M19" i="41"/>
  <c r="M18" i="41"/>
  <c r="M24" i="41" s="1"/>
  <c r="M15" i="41"/>
  <c r="N10" i="41"/>
  <c r="K19" i="41"/>
  <c r="K18" i="41"/>
  <c r="K24" i="41" s="1"/>
  <c r="K15" i="41"/>
  <c r="L10" i="41"/>
  <c r="I19" i="41"/>
  <c r="I18" i="41"/>
  <c r="I24" i="41" s="1"/>
  <c r="I15" i="41"/>
  <c r="J10" i="41"/>
  <c r="G19" i="41"/>
  <c r="G18" i="41"/>
  <c r="G24" i="41" s="1"/>
  <c r="G15" i="41"/>
  <c r="H10" i="41"/>
  <c r="E19" i="41"/>
  <c r="E18" i="41"/>
  <c r="E24" i="41" s="1"/>
  <c r="E15" i="41"/>
  <c r="F10" i="41"/>
  <c r="Q45" i="37"/>
  <c r="Q41" i="37"/>
  <c r="Q34" i="37"/>
  <c r="Q33" i="37"/>
  <c r="Q39" i="37" s="1"/>
  <c r="Q27" i="37"/>
  <c r="Q26" i="37"/>
  <c r="Q32" i="37" s="1"/>
  <c r="Q20" i="37"/>
  <c r="Q13" i="37"/>
  <c r="Q12" i="37"/>
  <c r="Q22" i="37" s="1"/>
  <c r="R10" i="37"/>
  <c r="O45" i="37"/>
  <c r="O41" i="37"/>
  <c r="O34" i="37"/>
  <c r="O33" i="37"/>
  <c r="O39" i="37" s="1"/>
  <c r="O27" i="37"/>
  <c r="O26" i="37"/>
  <c r="O32" i="37" s="1"/>
  <c r="O20" i="37"/>
  <c r="O13" i="37"/>
  <c r="O12" i="37"/>
  <c r="O22" i="37" s="1"/>
  <c r="P10" i="37"/>
  <c r="M45" i="37"/>
  <c r="M41" i="37"/>
  <c r="M34" i="37"/>
  <c r="M33" i="37"/>
  <c r="M39" i="37" s="1"/>
  <c r="M27" i="37"/>
  <c r="M26" i="37"/>
  <c r="M32" i="37" s="1"/>
  <c r="M20" i="37"/>
  <c r="M13" i="37"/>
  <c r="M12" i="37"/>
  <c r="M22" i="37" s="1"/>
  <c r="N10" i="37"/>
  <c r="K45" i="37"/>
  <c r="K41" i="37"/>
  <c r="K34" i="37"/>
  <c r="K33" i="37"/>
  <c r="K39" i="37" s="1"/>
  <c r="K27" i="37"/>
  <c r="K26" i="37"/>
  <c r="K32" i="37" s="1"/>
  <c r="K20" i="37"/>
  <c r="K13" i="37"/>
  <c r="K12" i="37"/>
  <c r="K22" i="37" s="1"/>
  <c r="L10" i="37"/>
  <c r="I45" i="37"/>
  <c r="I41" i="37"/>
  <c r="I34" i="37"/>
  <c r="I33" i="37"/>
  <c r="I39" i="37" s="1"/>
  <c r="I27" i="37"/>
  <c r="I26" i="37"/>
  <c r="I32" i="37" s="1"/>
  <c r="I20" i="37"/>
  <c r="I13" i="37"/>
  <c r="I12" i="37"/>
  <c r="I22" i="37" s="1"/>
  <c r="J10" i="37"/>
  <c r="G45" i="37"/>
  <c r="G41" i="37"/>
  <c r="G34" i="37"/>
  <c r="G33" i="37"/>
  <c r="G39" i="37" s="1"/>
  <c r="G27" i="37"/>
  <c r="G26" i="37"/>
  <c r="G32" i="37" s="1"/>
  <c r="G20" i="37"/>
  <c r="G13" i="37"/>
  <c r="G12" i="37"/>
  <c r="G22" i="37" s="1"/>
  <c r="H10" i="37"/>
  <c r="E45" i="37"/>
  <c r="E41" i="37"/>
  <c r="E34" i="37"/>
  <c r="E33" i="37"/>
  <c r="E39" i="37" s="1"/>
  <c r="E27" i="37"/>
  <c r="E26" i="37"/>
  <c r="E32" i="37" s="1"/>
  <c r="E20" i="37"/>
  <c r="E13" i="37"/>
  <c r="E12" i="37"/>
  <c r="E22" i="37" s="1"/>
  <c r="F10" i="37"/>
  <c r="W19" i="32"/>
  <c r="U19" i="32"/>
  <c r="W18" i="32"/>
  <c r="W24" i="32" s="1"/>
  <c r="U18" i="32"/>
  <c r="U24" i="32" s="1"/>
  <c r="W15" i="32"/>
  <c r="U15" i="32"/>
  <c r="X10" i="32"/>
  <c r="V10" i="32"/>
  <c r="S19" i="32"/>
  <c r="Q19" i="32"/>
  <c r="S18" i="32"/>
  <c r="S24" i="32" s="1"/>
  <c r="Q18" i="32"/>
  <c r="Q24" i="32" s="1"/>
  <c r="S15" i="32"/>
  <c r="Q15" i="32"/>
  <c r="T10" i="32"/>
  <c r="R10" i="32"/>
  <c r="O19" i="32"/>
  <c r="M19" i="32"/>
  <c r="O18" i="32"/>
  <c r="O24" i="32" s="1"/>
  <c r="M18" i="32"/>
  <c r="M24" i="32" s="1"/>
  <c r="O15" i="32"/>
  <c r="M15" i="32"/>
  <c r="P10" i="32"/>
  <c r="N10" i="32"/>
  <c r="K19" i="32"/>
  <c r="I19" i="32"/>
  <c r="K18" i="32"/>
  <c r="K24" i="32" s="1"/>
  <c r="I18" i="32"/>
  <c r="I24" i="32" s="1"/>
  <c r="K15" i="32"/>
  <c r="I15" i="32"/>
  <c r="L10" i="32"/>
  <c r="J10" i="32"/>
  <c r="G19" i="32"/>
  <c r="G18" i="32"/>
  <c r="G24" i="32" s="1"/>
  <c r="G15" i="32"/>
  <c r="H10" i="32"/>
  <c r="E19" i="32"/>
  <c r="E18" i="32"/>
  <c r="E24" i="32" s="1"/>
  <c r="E15" i="32"/>
  <c r="F10" i="32"/>
  <c r="S19" i="30"/>
  <c r="Q19" i="30"/>
  <c r="S18" i="30"/>
  <c r="S24" i="30" s="1"/>
  <c r="Q18" i="30"/>
  <c r="Q24" i="30" s="1"/>
  <c r="S15" i="30"/>
  <c r="Q15" i="30"/>
  <c r="T10" i="30"/>
  <c r="R10" i="30"/>
  <c r="O19" i="30"/>
  <c r="M19" i="30"/>
  <c r="O18" i="30"/>
  <c r="O24" i="30" s="1"/>
  <c r="M18" i="30"/>
  <c r="M24" i="30" s="1"/>
  <c r="O15" i="30"/>
  <c r="M15" i="30"/>
  <c r="P10" i="30"/>
  <c r="N10" i="30"/>
  <c r="K19" i="30"/>
  <c r="I19" i="30"/>
  <c r="K18" i="30"/>
  <c r="K24" i="30" s="1"/>
  <c r="I18" i="30"/>
  <c r="I24" i="30" s="1"/>
  <c r="K15" i="30"/>
  <c r="I15" i="30"/>
  <c r="L10" i="30"/>
  <c r="J10" i="30"/>
  <c r="G19" i="30"/>
  <c r="G18" i="30"/>
  <c r="G24" i="30" s="1"/>
  <c r="G15" i="30"/>
  <c r="H10" i="30"/>
  <c r="E19" i="30"/>
  <c r="E18" i="30"/>
  <c r="E24" i="30" s="1"/>
  <c r="E15" i="30"/>
  <c r="F10" i="30"/>
  <c r="W19" i="29"/>
  <c r="U19" i="29"/>
  <c r="W18" i="29"/>
  <c r="W24" i="29" s="1"/>
  <c r="U18" i="29"/>
  <c r="U24" i="29" s="1"/>
  <c r="W15" i="29"/>
  <c r="U15" i="29"/>
  <c r="X10" i="29"/>
  <c r="V10" i="29"/>
  <c r="S19" i="29"/>
  <c r="Q19" i="29"/>
  <c r="S18" i="29"/>
  <c r="S24" i="29" s="1"/>
  <c r="Q18" i="29"/>
  <c r="Q24" i="29" s="1"/>
  <c r="S15" i="29"/>
  <c r="Q15" i="29"/>
  <c r="T10" i="29"/>
  <c r="R10" i="29"/>
  <c r="O19" i="29"/>
  <c r="M19" i="29"/>
  <c r="O18" i="29"/>
  <c r="O24" i="29" s="1"/>
  <c r="M18" i="29"/>
  <c r="M24" i="29" s="1"/>
  <c r="O15" i="29"/>
  <c r="M15" i="29"/>
  <c r="P10" i="29"/>
  <c r="N10" i="29"/>
  <c r="K19" i="29"/>
  <c r="I19" i="29"/>
  <c r="K18" i="29"/>
  <c r="K23" i="29" s="1"/>
  <c r="I18" i="29"/>
  <c r="I24" i="29" s="1"/>
  <c r="K15" i="29"/>
  <c r="I15" i="29"/>
  <c r="L10" i="29"/>
  <c r="J10" i="29"/>
  <c r="G19" i="29"/>
  <c r="G18" i="29"/>
  <c r="G24" i="29" s="1"/>
  <c r="G15" i="29"/>
  <c r="H10" i="29"/>
  <c r="E19" i="29"/>
  <c r="E18" i="29"/>
  <c r="E24" i="29" s="1"/>
  <c r="E15" i="29"/>
  <c r="F10" i="29"/>
  <c r="O26" i="28"/>
  <c r="M26" i="28"/>
  <c r="K26" i="28"/>
  <c r="O19" i="28"/>
  <c r="M19" i="28"/>
  <c r="K19" i="28"/>
  <c r="O18" i="28"/>
  <c r="O24" i="28" s="1"/>
  <c r="M18" i="28"/>
  <c r="M24" i="28" s="1"/>
  <c r="K18" i="28"/>
  <c r="K24" i="28" s="1"/>
  <c r="O15" i="28"/>
  <c r="M15" i="28"/>
  <c r="K15" i="28"/>
  <c r="P10" i="28"/>
  <c r="N10" i="28"/>
  <c r="L10" i="28"/>
  <c r="I26" i="28"/>
  <c r="I19" i="28"/>
  <c r="I18" i="28"/>
  <c r="I24" i="28" s="1"/>
  <c r="I15" i="28"/>
  <c r="J10" i="28"/>
  <c r="G26" i="28"/>
  <c r="G19" i="28"/>
  <c r="G18" i="28"/>
  <c r="G24" i="28" s="1"/>
  <c r="G15" i="28"/>
  <c r="H10" i="28"/>
  <c r="E26" i="28"/>
  <c r="E19" i="28"/>
  <c r="E18" i="28"/>
  <c r="E24" i="28" s="1"/>
  <c r="E15" i="28"/>
  <c r="F10" i="28"/>
  <c r="E19" i="27"/>
  <c r="E18" i="27"/>
  <c r="E24" i="27" s="1"/>
  <c r="E15" i="27"/>
  <c r="F10" i="27"/>
  <c r="E19" i="24"/>
  <c r="E18" i="24"/>
  <c r="E24" i="24" s="1"/>
  <c r="E15" i="24"/>
  <c r="F10" i="24"/>
  <c r="E19" i="23"/>
  <c r="E18" i="23"/>
  <c r="E24" i="23" s="1"/>
  <c r="E15" i="23"/>
  <c r="F10" i="23"/>
  <c r="E19" i="22"/>
  <c r="E18" i="22"/>
  <c r="E24" i="22" s="1"/>
  <c r="E15" i="22"/>
  <c r="F10" i="22"/>
  <c r="E24" i="21"/>
  <c r="E15" i="21"/>
  <c r="F10" i="21"/>
  <c r="E40" i="20"/>
  <c r="E33" i="20"/>
  <c r="E32" i="20"/>
  <c r="E38" i="20" s="1"/>
  <c r="E26" i="20"/>
  <c r="E25" i="20"/>
  <c r="E31" i="20" s="1"/>
  <c r="E19" i="20"/>
  <c r="E12" i="20"/>
  <c r="E11" i="20"/>
  <c r="E21" i="20" s="1"/>
  <c r="F9" i="20"/>
  <c r="E19" i="19"/>
  <c r="E18" i="19"/>
  <c r="E24" i="19" s="1"/>
  <c r="E15" i="19"/>
  <c r="F10" i="19"/>
  <c r="E19" i="18"/>
  <c r="E18" i="18"/>
  <c r="E24" i="18" s="1"/>
  <c r="E15" i="18"/>
  <c r="F10" i="18"/>
  <c r="E19" i="17"/>
  <c r="E18" i="17"/>
  <c r="E24" i="17" s="1"/>
  <c r="E15" i="17"/>
  <c r="F10" i="17"/>
  <c r="E40" i="16"/>
  <c r="E33" i="16"/>
  <c r="E32" i="16"/>
  <c r="E38" i="16" s="1"/>
  <c r="E26" i="16"/>
  <c r="E25" i="16"/>
  <c r="E31" i="16" s="1"/>
  <c r="E19" i="16"/>
  <c r="E12" i="16"/>
  <c r="E11" i="16"/>
  <c r="F9" i="16"/>
  <c r="E18" i="14"/>
  <c r="E17" i="14"/>
  <c r="E14" i="14"/>
  <c r="F9" i="14"/>
  <c r="E18" i="13"/>
  <c r="E17" i="13"/>
  <c r="E14" i="13"/>
  <c r="F9" i="13"/>
  <c r="E18" i="12"/>
  <c r="E17" i="12"/>
  <c r="E14" i="12"/>
  <c r="F9" i="12"/>
  <c r="E26" i="11"/>
  <c r="E19" i="11"/>
  <c r="E18" i="11"/>
  <c r="E24" i="11" s="1"/>
  <c r="E15" i="11"/>
  <c r="F10" i="11"/>
  <c r="E45" i="10"/>
  <c r="E41" i="10"/>
  <c r="E34" i="10"/>
  <c r="E33" i="10"/>
  <c r="E39" i="10" s="1"/>
  <c r="E27" i="10"/>
  <c r="E26" i="10"/>
  <c r="E32" i="10" s="1"/>
  <c r="E22" i="10"/>
  <c r="E20" i="10"/>
  <c r="F10" i="10"/>
  <c r="E43" i="9"/>
  <c r="E39" i="9"/>
  <c r="E32" i="9"/>
  <c r="E31" i="9"/>
  <c r="E37" i="9" s="1"/>
  <c r="E25" i="9"/>
  <c r="E24" i="9"/>
  <c r="E30" i="9" s="1"/>
  <c r="E19" i="9"/>
  <c r="E12" i="9"/>
  <c r="E11" i="9"/>
  <c r="F9" i="9"/>
  <c r="E26" i="8"/>
  <c r="E19" i="8"/>
  <c r="E18" i="8"/>
  <c r="E24" i="8" s="1"/>
  <c r="E15" i="8"/>
  <c r="F10" i="8"/>
  <c r="E19" i="7"/>
  <c r="E18" i="7"/>
  <c r="E24" i="7" s="1"/>
  <c r="E15" i="7"/>
  <c r="F10" i="7"/>
  <c r="E19" i="6"/>
  <c r="E18" i="6"/>
  <c r="E24" i="6" s="1"/>
  <c r="E15" i="6"/>
  <c r="F10" i="6"/>
  <c r="E19" i="5"/>
  <c r="E18" i="5"/>
  <c r="E24" i="5" s="1"/>
  <c r="E15" i="5"/>
  <c r="F10" i="5"/>
  <c r="E19" i="4"/>
  <c r="E18" i="4"/>
  <c r="E24" i="4" s="1"/>
  <c r="E15" i="4"/>
  <c r="F10" i="4"/>
  <c r="U21" i="46" l="1"/>
  <c r="E21" i="9"/>
  <c r="E21" i="16"/>
  <c r="K20" i="29"/>
  <c r="K22" i="29"/>
  <c r="K24" i="29"/>
  <c r="K21" i="29"/>
  <c r="U27" i="46"/>
  <c r="U28" i="46"/>
  <c r="U29" i="46"/>
  <c r="U30" i="46"/>
  <c r="U34" i="46"/>
  <c r="U35" i="46"/>
  <c r="U36" i="46"/>
  <c r="U37" i="46"/>
  <c r="S27" i="46"/>
  <c r="S28" i="46"/>
  <c r="S29" i="46"/>
  <c r="S30" i="46"/>
  <c r="S34" i="46"/>
  <c r="S35" i="46"/>
  <c r="S36" i="46"/>
  <c r="S37" i="46"/>
  <c r="Q27" i="46"/>
  <c r="Q28" i="46"/>
  <c r="Q29" i="46"/>
  <c r="Q30" i="46"/>
  <c r="Q34" i="46"/>
  <c r="Q35" i="46"/>
  <c r="Q36" i="46"/>
  <c r="Q37" i="46"/>
  <c r="O27" i="46"/>
  <c r="O28" i="46"/>
  <c r="O29" i="46"/>
  <c r="O30" i="46"/>
  <c r="O34" i="46"/>
  <c r="O35" i="46"/>
  <c r="O36" i="46"/>
  <c r="O37" i="46"/>
  <c r="M27" i="46"/>
  <c r="M28" i="46"/>
  <c r="M29" i="46"/>
  <c r="M30" i="46"/>
  <c r="M34" i="46"/>
  <c r="M35" i="46"/>
  <c r="M36" i="46"/>
  <c r="M37" i="46"/>
  <c r="K27" i="46"/>
  <c r="K28" i="46"/>
  <c r="K29" i="46"/>
  <c r="K30" i="46"/>
  <c r="K34" i="46"/>
  <c r="K35" i="46"/>
  <c r="K36" i="46"/>
  <c r="K37" i="46"/>
  <c r="I27" i="46"/>
  <c r="I28" i="46"/>
  <c r="I29" i="46"/>
  <c r="I30" i="46"/>
  <c r="I34" i="46"/>
  <c r="I35" i="46"/>
  <c r="I36" i="46"/>
  <c r="I37" i="46"/>
  <c r="G27" i="46"/>
  <c r="G28" i="46"/>
  <c r="G29" i="46"/>
  <c r="G30" i="46"/>
  <c r="G34" i="46"/>
  <c r="G35" i="46"/>
  <c r="G36" i="46"/>
  <c r="G37" i="46"/>
  <c r="E27" i="46"/>
  <c r="E28" i="46"/>
  <c r="E29" i="46"/>
  <c r="E30" i="46"/>
  <c r="E34" i="46"/>
  <c r="E35" i="46"/>
  <c r="E36" i="46"/>
  <c r="E37" i="46"/>
  <c r="U20" i="41"/>
  <c r="U21" i="41"/>
  <c r="U22" i="41"/>
  <c r="U23" i="41"/>
  <c r="S20" i="41"/>
  <c r="S21" i="41"/>
  <c r="S22" i="41"/>
  <c r="S23" i="41"/>
  <c r="Q20" i="41"/>
  <c r="Q21" i="41"/>
  <c r="Q22" i="41"/>
  <c r="Q23" i="41"/>
  <c r="O20" i="41"/>
  <c r="O21" i="41"/>
  <c r="O22" i="41"/>
  <c r="O23" i="41"/>
  <c r="M20" i="41"/>
  <c r="M21" i="41"/>
  <c r="M22" i="41"/>
  <c r="M23" i="41"/>
  <c r="K20" i="41"/>
  <c r="K21" i="41"/>
  <c r="K22" i="41"/>
  <c r="K23" i="41"/>
  <c r="I20" i="41"/>
  <c r="I21" i="41"/>
  <c r="I22" i="41"/>
  <c r="I23" i="41"/>
  <c r="G20" i="41"/>
  <c r="G21" i="41"/>
  <c r="G22" i="41"/>
  <c r="G23" i="41"/>
  <c r="E20" i="41"/>
  <c r="E21" i="41"/>
  <c r="E22" i="41"/>
  <c r="E23" i="41"/>
  <c r="Q28" i="37"/>
  <c r="Q29" i="37"/>
  <c r="Q30" i="37"/>
  <c r="Q31" i="37"/>
  <c r="Q35" i="37"/>
  <c r="Q36" i="37"/>
  <c r="Q37" i="37"/>
  <c r="Q38" i="37"/>
  <c r="O28" i="37"/>
  <c r="O29" i="37"/>
  <c r="O30" i="37"/>
  <c r="O31" i="37"/>
  <c r="O35" i="37"/>
  <c r="O36" i="37"/>
  <c r="O37" i="37"/>
  <c r="O38" i="37"/>
  <c r="M28" i="37"/>
  <c r="M29" i="37"/>
  <c r="M30" i="37"/>
  <c r="M31" i="37"/>
  <c r="M35" i="37"/>
  <c r="M36" i="37"/>
  <c r="M37" i="37"/>
  <c r="M38" i="37"/>
  <c r="K28" i="37"/>
  <c r="K29" i="37"/>
  <c r="K30" i="37"/>
  <c r="K31" i="37"/>
  <c r="K35" i="37"/>
  <c r="K36" i="37"/>
  <c r="K37" i="37"/>
  <c r="K38" i="37"/>
  <c r="I28" i="37"/>
  <c r="I29" i="37"/>
  <c r="I30" i="37"/>
  <c r="I31" i="37"/>
  <c r="I35" i="37"/>
  <c r="I36" i="37"/>
  <c r="I37" i="37"/>
  <c r="I38" i="37"/>
  <c r="G28" i="37"/>
  <c r="G29" i="37" s="1"/>
  <c r="G30" i="37"/>
  <c r="G31" i="37"/>
  <c r="G35" i="37"/>
  <c r="G36" i="37"/>
  <c r="G37" i="37"/>
  <c r="G38" i="37"/>
  <c r="E28" i="37"/>
  <c r="E29" i="37" s="1"/>
  <c r="E30" i="37"/>
  <c r="E31" i="37"/>
  <c r="E35" i="37"/>
  <c r="E36" i="37"/>
  <c r="E37" i="37"/>
  <c r="E38" i="37"/>
  <c r="U20" i="32"/>
  <c r="W20" i="32"/>
  <c r="U21" i="32"/>
  <c r="W21" i="32"/>
  <c r="U22" i="32"/>
  <c r="W22" i="32"/>
  <c r="U23" i="32"/>
  <c r="W23" i="32"/>
  <c r="Q20" i="32"/>
  <c r="S20" i="32"/>
  <c r="Q21" i="32"/>
  <c r="S21" i="32"/>
  <c r="Q22" i="32"/>
  <c r="S22" i="32"/>
  <c r="Q23" i="32"/>
  <c r="S23" i="32"/>
  <c r="M20" i="32"/>
  <c r="O20" i="32"/>
  <c r="M21" i="32"/>
  <c r="O21" i="32"/>
  <c r="M22" i="32"/>
  <c r="O22" i="32"/>
  <c r="M23" i="32"/>
  <c r="O23" i="32"/>
  <c r="I20" i="32"/>
  <c r="K20" i="32"/>
  <c r="I21" i="32"/>
  <c r="K21" i="32"/>
  <c r="I22" i="32"/>
  <c r="K22" i="32"/>
  <c r="I23" i="32"/>
  <c r="K23" i="32"/>
  <c r="G20" i="32"/>
  <c r="G21" i="32"/>
  <c r="G22" i="32"/>
  <c r="G23" i="32"/>
  <c r="E20" i="32"/>
  <c r="E21" i="32"/>
  <c r="E22" i="32"/>
  <c r="E23" i="32"/>
  <c r="Q20" i="30"/>
  <c r="S20" i="30"/>
  <c r="Q21" i="30"/>
  <c r="S21" i="30"/>
  <c r="Q22" i="30"/>
  <c r="S22" i="30"/>
  <c r="Q23" i="30"/>
  <c r="S23" i="30"/>
  <c r="M20" i="30"/>
  <c r="O20" i="30"/>
  <c r="M21" i="30"/>
  <c r="O21" i="30"/>
  <c r="M22" i="30"/>
  <c r="O22" i="30"/>
  <c r="M23" i="30"/>
  <c r="O23" i="30"/>
  <c r="I20" i="30"/>
  <c r="K20" i="30"/>
  <c r="I21" i="30"/>
  <c r="K21" i="30"/>
  <c r="I22" i="30"/>
  <c r="K22" i="30"/>
  <c r="I23" i="30"/>
  <c r="K23" i="30"/>
  <c r="G20" i="30"/>
  <c r="G21" i="30"/>
  <c r="G22" i="30"/>
  <c r="G23" i="30"/>
  <c r="E20" i="30"/>
  <c r="E21" i="30"/>
  <c r="E22" i="30"/>
  <c r="E23" i="30"/>
  <c r="U20" i="29"/>
  <c r="W20" i="29"/>
  <c r="U21" i="29"/>
  <c r="W21" i="29"/>
  <c r="U22" i="29"/>
  <c r="W22" i="29"/>
  <c r="U23" i="29"/>
  <c r="W23" i="29"/>
  <c r="Q20" i="29"/>
  <c r="S20" i="29"/>
  <c r="Q21" i="29"/>
  <c r="S21" i="29"/>
  <c r="Q22" i="29"/>
  <c r="S22" i="29"/>
  <c r="Q23" i="29"/>
  <c r="S23" i="29"/>
  <c r="M20" i="29"/>
  <c r="O20" i="29"/>
  <c r="M21" i="29"/>
  <c r="O21" i="29"/>
  <c r="M22" i="29"/>
  <c r="O22" i="29"/>
  <c r="M23" i="29"/>
  <c r="O23" i="29"/>
  <c r="I20" i="29"/>
  <c r="I21" i="29"/>
  <c r="I22" i="29"/>
  <c r="I23" i="29"/>
  <c r="G20" i="29"/>
  <c r="G21" i="29"/>
  <c r="G22" i="29"/>
  <c r="G23" i="29"/>
  <c r="E20" i="29"/>
  <c r="E21" i="29"/>
  <c r="E22" i="29"/>
  <c r="E23" i="29"/>
  <c r="K20" i="28"/>
  <c r="M20" i="28"/>
  <c r="O20" i="28"/>
  <c r="K21" i="28"/>
  <c r="M21" i="28"/>
  <c r="O21" i="28"/>
  <c r="K22" i="28"/>
  <c r="M22" i="28"/>
  <c r="O22" i="28"/>
  <c r="K23" i="28"/>
  <c r="M23" i="28"/>
  <c r="O23" i="28"/>
  <c r="I20" i="28"/>
  <c r="I21" i="28"/>
  <c r="I22" i="28"/>
  <c r="I23" i="28"/>
  <c r="G20" i="28"/>
  <c r="G21" i="28"/>
  <c r="G22" i="28"/>
  <c r="G23" i="28"/>
  <c r="E20" i="28"/>
  <c r="E21" i="28"/>
  <c r="E22" i="28"/>
  <c r="E23" i="28"/>
  <c r="E20" i="27"/>
  <c r="E21" i="27"/>
  <c r="E22" i="27"/>
  <c r="E23" i="27"/>
  <c r="E20" i="24"/>
  <c r="E21" i="24"/>
  <c r="E22" i="24"/>
  <c r="E23" i="24"/>
  <c r="E20" i="23"/>
  <c r="E21" i="23"/>
  <c r="E22" i="23"/>
  <c r="E23" i="23"/>
  <c r="E20" i="22"/>
  <c r="E21" i="22"/>
  <c r="E22" i="22"/>
  <c r="E23" i="22"/>
  <c r="E20" i="21"/>
  <c r="E22" i="21"/>
  <c r="E23" i="21"/>
  <c r="E27" i="20"/>
  <c r="E28" i="20"/>
  <c r="E29" i="20"/>
  <c r="E30" i="20"/>
  <c r="E34" i="20"/>
  <c r="E36" i="20"/>
  <c r="E37" i="20"/>
  <c r="E20" i="19"/>
  <c r="E21" i="19"/>
  <c r="E22" i="19"/>
  <c r="E23" i="19"/>
  <c r="E20" i="18"/>
  <c r="E21" i="18" s="1"/>
  <c r="E22" i="18"/>
  <c r="E23" i="18"/>
  <c r="E20" i="17"/>
  <c r="E21" i="17"/>
  <c r="E22" i="17"/>
  <c r="E23" i="17"/>
  <c r="E27" i="16"/>
  <c r="E28" i="16"/>
  <c r="E29" i="16"/>
  <c r="E30" i="16"/>
  <c r="E34" i="16"/>
  <c r="E36" i="16"/>
  <c r="E37" i="16"/>
  <c r="E20" i="11"/>
  <c r="E21" i="11"/>
  <c r="E22" i="11"/>
  <c r="E23" i="11"/>
  <c r="E28" i="10"/>
  <c r="E29" i="10" s="1"/>
  <c r="E30" i="10"/>
  <c r="E31" i="10"/>
  <c r="E35" i="10"/>
  <c r="E38" i="10"/>
  <c r="E26" i="9"/>
  <c r="E27" i="9"/>
  <c r="E28" i="9"/>
  <c r="E29" i="9"/>
  <c r="E33" i="9"/>
  <c r="E34" i="9"/>
  <c r="E35" i="9"/>
  <c r="E36" i="9"/>
  <c r="E20" i="8"/>
  <c r="E21" i="8"/>
  <c r="E22" i="8"/>
  <c r="E23" i="8"/>
  <c r="E20" i="7"/>
  <c r="E21" i="7" s="1"/>
  <c r="E22" i="7"/>
  <c r="E23" i="7"/>
  <c r="E20" i="6"/>
  <c r="E21" i="6"/>
  <c r="E22" i="6"/>
  <c r="E23" i="6"/>
  <c r="E20" i="5"/>
  <c r="E21" i="5"/>
  <c r="E22" i="5"/>
  <c r="E23" i="5"/>
  <c r="E20" i="4"/>
  <c r="E21" i="4"/>
  <c r="E22" i="4"/>
  <c r="E23" i="4"/>
  <c r="U38" i="46" l="1"/>
  <c r="E21" i="21"/>
  <c r="E35" i="20"/>
  <c r="E35" i="16"/>
  <c r="E36" i="10"/>
  <c r="E37" i="10" l="1"/>
  <c r="C44" i="46" l="1"/>
  <c r="C40" i="46"/>
  <c r="C33" i="46"/>
  <c r="C26" i="46"/>
  <c r="C25" i="46"/>
  <c r="D9" i="46"/>
  <c r="C19" i="41"/>
  <c r="C18" i="41"/>
  <c r="D10" i="41"/>
  <c r="C45" i="37"/>
  <c r="C41" i="37"/>
  <c r="C34" i="37"/>
  <c r="C27" i="37"/>
  <c r="D10" i="37"/>
  <c r="C19" i="32"/>
  <c r="C18" i="32"/>
  <c r="D10" i="32"/>
  <c r="C19" i="30"/>
  <c r="C18" i="30"/>
  <c r="D10" i="30"/>
  <c r="C19" i="29"/>
  <c r="C18" i="29"/>
  <c r="D10" i="29"/>
  <c r="C26" i="28"/>
  <c r="C19" i="28"/>
  <c r="C18" i="28"/>
  <c r="D10" i="28"/>
  <c r="C19" i="27"/>
  <c r="C18" i="27"/>
  <c r="D10" i="27"/>
  <c r="C19" i="24"/>
  <c r="C18" i="24"/>
  <c r="D10" i="24"/>
  <c r="C19" i="23"/>
  <c r="C18" i="23"/>
  <c r="D10" i="23"/>
  <c r="C19" i="22"/>
  <c r="C18" i="22"/>
  <c r="D10" i="22"/>
  <c r="D10" i="21"/>
  <c r="C40" i="20" l="1"/>
  <c r="C33" i="20"/>
  <c r="C26" i="20"/>
  <c r="C25" i="20"/>
  <c r="D9" i="20"/>
  <c r="C19" i="19"/>
  <c r="C18" i="19"/>
  <c r="D10" i="19"/>
  <c r="C19" i="18"/>
  <c r="C18" i="18"/>
  <c r="D10" i="18"/>
  <c r="C19" i="17"/>
  <c r="C18" i="17"/>
  <c r="D10" i="17"/>
  <c r="C40" i="16"/>
  <c r="C33" i="16"/>
  <c r="C26" i="16"/>
  <c r="C25" i="16"/>
  <c r="D9" i="16"/>
  <c r="C17" i="14"/>
  <c r="D9" i="14"/>
  <c r="C14" i="13"/>
  <c r="C18" i="13"/>
  <c r="C17" i="13"/>
  <c r="D9" i="13"/>
  <c r="C17" i="12"/>
  <c r="D9" i="12"/>
  <c r="C26" i="11"/>
  <c r="C19" i="11"/>
  <c r="C18" i="11"/>
  <c r="D10" i="11"/>
  <c r="C45" i="10"/>
  <c r="C41" i="10"/>
  <c r="C34" i="10"/>
  <c r="C27" i="10"/>
  <c r="D10" i="10"/>
  <c r="E19" i="3"/>
  <c r="C19" i="3"/>
  <c r="F10" i="3"/>
  <c r="D10" i="3"/>
  <c r="D10" i="4"/>
  <c r="D10" i="5"/>
  <c r="D10" i="6"/>
  <c r="D10" i="7"/>
  <c r="D10" i="8"/>
  <c r="D9" i="9"/>
  <c r="C43" i="9"/>
  <c r="C39" i="9"/>
  <c r="C32" i="9"/>
  <c r="C25" i="9"/>
  <c r="C24" i="9"/>
  <c r="C27" i="9" s="1"/>
  <c r="C26" i="8"/>
  <c r="C19" i="8"/>
  <c r="C18" i="8"/>
  <c r="C24" i="8" s="1"/>
  <c r="C19" i="7"/>
  <c r="C18" i="7"/>
  <c r="C24" i="7" s="1"/>
  <c r="C15" i="7"/>
  <c r="C19" i="6"/>
  <c r="C18" i="6"/>
  <c r="C24" i="6" s="1"/>
  <c r="C15" i="6"/>
  <c r="C19" i="5"/>
  <c r="C18" i="5"/>
  <c r="C19" i="4"/>
  <c r="C18" i="4"/>
  <c r="C28" i="9" l="1"/>
  <c r="C26" i="9"/>
  <c r="C30" i="9"/>
  <c r="C29" i="9"/>
  <c r="C20" i="8"/>
  <c r="C21" i="8"/>
  <c r="C22" i="8"/>
  <c r="C23" i="8"/>
  <c r="C20" i="7"/>
  <c r="C21" i="7"/>
  <c r="C22" i="7"/>
  <c r="C23" i="7"/>
  <c r="C20" i="6"/>
  <c r="C21" i="6"/>
  <c r="C22" i="6"/>
  <c r="C23" i="6"/>
  <c r="E18" i="3"/>
  <c r="E24" i="3" s="1"/>
  <c r="E15" i="3"/>
  <c r="C18" i="3"/>
  <c r="E20" i="3" l="1"/>
  <c r="E21" i="3"/>
  <c r="E22" i="3"/>
  <c r="E23" i="3"/>
  <c r="BA17" i="37" l="1"/>
  <c r="BA18" i="37" s="1"/>
  <c r="BC12" i="27"/>
  <c r="BC13" i="27" s="1"/>
  <c r="BC16" i="27" s="1"/>
  <c r="AY12" i="27"/>
  <c r="AY13" i="27" s="1"/>
  <c r="AY16" i="27" s="1"/>
  <c r="BA12" i="24"/>
  <c r="BA13" i="24" s="1"/>
  <c r="BA16" i="24" s="1"/>
  <c r="BC12" i="23"/>
  <c r="BC13" i="23" s="1"/>
  <c r="BC16" i="23" s="1"/>
  <c r="AY12" i="23"/>
  <c r="AY13" i="23" s="1"/>
  <c r="AY16" i="23" s="1"/>
  <c r="BA12" i="22"/>
  <c r="BA13" i="22" s="1"/>
  <c r="BA16" i="22" s="1"/>
  <c r="BC12" i="21"/>
  <c r="BC13" i="21" s="1"/>
  <c r="BC16" i="21" s="1"/>
  <c r="AY12" i="21"/>
  <c r="AY13" i="21" s="1"/>
  <c r="AY16" i="21" s="1"/>
  <c r="BC16" i="20"/>
  <c r="BC17" i="20" s="1"/>
  <c r="AY16" i="20"/>
  <c r="AY17" i="20" s="1"/>
  <c r="BA12" i="19"/>
  <c r="BA13" i="19" s="1"/>
  <c r="BA16" i="19" s="1"/>
  <c r="BC12" i="18"/>
  <c r="BC13" i="18" s="1"/>
  <c r="BC16" i="18" s="1"/>
  <c r="AY12" i="18"/>
  <c r="AY13" i="18" s="1"/>
  <c r="AY16" i="18" s="1"/>
  <c r="BA12" i="17"/>
  <c r="BA13" i="17" s="1"/>
  <c r="BA16" i="17" s="1"/>
  <c r="BA16" i="16"/>
  <c r="BA17" i="16" s="1"/>
  <c r="BC11" i="14"/>
  <c r="BC12" i="14" s="1"/>
  <c r="BC15" i="14" s="1"/>
  <c r="BD20" i="14" s="1"/>
  <c r="AY11" i="14"/>
  <c r="AY12" i="14" s="1"/>
  <c r="AY15" i="14" s="1"/>
  <c r="AZ20" i="14" s="1"/>
  <c r="BA11" i="13"/>
  <c r="BA12" i="13" s="1"/>
  <c r="BA15" i="13" s="1"/>
  <c r="BB20" i="13" s="1"/>
  <c r="BC11" i="12"/>
  <c r="BC12" i="12" s="1"/>
  <c r="BC15" i="12" s="1"/>
  <c r="BD20" i="12" s="1"/>
  <c r="AY11" i="12"/>
  <c r="AY12" i="12" s="1"/>
  <c r="AY15" i="12" s="1"/>
  <c r="AZ20" i="12" s="1"/>
  <c r="BC12" i="11"/>
  <c r="BC13" i="11" s="1"/>
  <c r="BC16" i="11" s="1"/>
  <c r="AY12" i="11"/>
  <c r="AY13" i="11" s="1"/>
  <c r="AY16" i="11" s="1"/>
  <c r="BA12" i="6"/>
  <c r="BA13" i="6" s="1"/>
  <c r="BA16" i="6" s="1"/>
  <c r="BC12" i="5"/>
  <c r="BC13" i="5" s="1"/>
  <c r="BC16" i="5" s="1"/>
  <c r="AY12" i="5"/>
  <c r="AY13" i="5" s="1"/>
  <c r="AY16" i="5" s="1"/>
  <c r="BA12" i="4"/>
  <c r="BA13" i="4" s="1"/>
  <c r="BA16" i="4" s="1"/>
  <c r="BA16" i="46"/>
  <c r="BA17" i="46" s="1"/>
  <c r="AW16" i="46"/>
  <c r="AW17" i="46" s="1"/>
  <c r="AS16" i="46"/>
  <c r="AS17" i="46" s="1"/>
  <c r="BA12" i="41"/>
  <c r="BA13" i="41" s="1"/>
  <c r="BA16" i="41" s="1"/>
  <c r="AW12" i="41"/>
  <c r="AW13" i="41" s="1"/>
  <c r="AW16" i="41" s="1"/>
  <c r="AS12" i="41"/>
  <c r="AS13" i="41" s="1"/>
  <c r="AS16" i="41" s="1"/>
  <c r="BC12" i="32"/>
  <c r="BC13" i="32" s="1"/>
  <c r="BC16" i="32" s="1"/>
  <c r="AY12" i="32"/>
  <c r="AY13" i="32" s="1"/>
  <c r="AY16" i="32" s="1"/>
  <c r="AU12" i="32"/>
  <c r="AU13" i="32" s="1"/>
  <c r="AU16" i="32" s="1"/>
  <c r="BA12" i="29"/>
  <c r="BA13" i="29" s="1"/>
  <c r="BA16" i="29" s="1"/>
  <c r="AW12" i="29"/>
  <c r="AW13" i="29" s="1"/>
  <c r="AW16" i="29" s="1"/>
  <c r="BA12" i="28"/>
  <c r="BA13" i="28" s="1"/>
  <c r="BA16" i="28" s="1"/>
  <c r="AW12" i="28"/>
  <c r="AW13" i="28" s="1"/>
  <c r="AW16" i="28" s="1"/>
  <c r="BC17" i="10"/>
  <c r="BC18" i="10" s="1"/>
  <c r="AY17" i="10"/>
  <c r="AY18" i="10" s="1"/>
  <c r="AU17" i="10"/>
  <c r="AU18" i="10" s="1"/>
  <c r="BC16" i="9"/>
  <c r="BC17" i="9" s="1"/>
  <c r="AY16" i="9"/>
  <c r="AY17" i="9" s="1"/>
  <c r="BC12" i="8"/>
  <c r="BC13" i="8" s="1"/>
  <c r="BC16" i="8" s="1"/>
  <c r="AY12" i="8"/>
  <c r="AY13" i="8" s="1"/>
  <c r="AY16" i="8" s="1"/>
  <c r="AU12" i="8"/>
  <c r="AU13" i="8" s="1"/>
  <c r="AU16" i="8" s="1"/>
  <c r="AQ12" i="41"/>
  <c r="AQ13" i="41" s="1"/>
  <c r="AQ16" i="41" s="1"/>
  <c r="BC17" i="37"/>
  <c r="BC18" i="37" s="1"/>
  <c r="AY17" i="37"/>
  <c r="AY18" i="37" s="1"/>
  <c r="BA12" i="27"/>
  <c r="BA13" i="27" s="1"/>
  <c r="BA16" i="27" s="1"/>
  <c r="BC12" i="24"/>
  <c r="BC13" i="24" s="1"/>
  <c r="BC16" i="24" s="1"/>
  <c r="AY12" i="24"/>
  <c r="AY13" i="24" s="1"/>
  <c r="AY16" i="24" s="1"/>
  <c r="BA12" i="23"/>
  <c r="BA13" i="23" s="1"/>
  <c r="BA16" i="23" s="1"/>
  <c r="BC12" i="22"/>
  <c r="BC13" i="22" s="1"/>
  <c r="BC16" i="22" s="1"/>
  <c r="AY12" i="22"/>
  <c r="AY13" i="22" s="1"/>
  <c r="AY16" i="22" s="1"/>
  <c r="BA12" i="21"/>
  <c r="BA13" i="21" s="1"/>
  <c r="BA16" i="21" s="1"/>
  <c r="BA16" i="20"/>
  <c r="BA17" i="20" s="1"/>
  <c r="BC12" i="19"/>
  <c r="BC13" i="19" s="1"/>
  <c r="BC16" i="19" s="1"/>
  <c r="AY12" i="19"/>
  <c r="AY13" i="19" s="1"/>
  <c r="AY16" i="19" s="1"/>
  <c r="BA12" i="18"/>
  <c r="BA13" i="18" s="1"/>
  <c r="BA16" i="18" s="1"/>
  <c r="BC12" i="17"/>
  <c r="BC13" i="17" s="1"/>
  <c r="BC16" i="17" s="1"/>
  <c r="AY12" i="17"/>
  <c r="AY13" i="17" s="1"/>
  <c r="AY16" i="17" s="1"/>
  <c r="BC16" i="16"/>
  <c r="BC17" i="16" s="1"/>
  <c r="AY16" i="16"/>
  <c r="AY17" i="16" s="1"/>
  <c r="BA11" i="14"/>
  <c r="BA12" i="14" s="1"/>
  <c r="BA15" i="14" s="1"/>
  <c r="BB20" i="14" s="1"/>
  <c r="BC11" i="13"/>
  <c r="BC12" i="13" s="1"/>
  <c r="BC15" i="13" s="1"/>
  <c r="BD20" i="13" s="1"/>
  <c r="AY11" i="13"/>
  <c r="AY12" i="13" s="1"/>
  <c r="AY15" i="13" s="1"/>
  <c r="AZ20" i="13" s="1"/>
  <c r="BA11" i="12"/>
  <c r="BA12" i="12" s="1"/>
  <c r="BA15" i="12" s="1"/>
  <c r="BB20" i="12" s="1"/>
  <c r="BA12" i="11"/>
  <c r="BA13" i="11" s="1"/>
  <c r="BA16" i="11" s="1"/>
  <c r="BC12" i="6"/>
  <c r="BC13" i="6" s="1"/>
  <c r="BC16" i="6" s="1"/>
  <c r="AY12" i="6"/>
  <c r="AY13" i="6" s="1"/>
  <c r="AY16" i="6" s="1"/>
  <c r="BA12" i="5"/>
  <c r="BA13" i="5" s="1"/>
  <c r="BA16" i="5" s="1"/>
  <c r="BC12" i="4"/>
  <c r="BC13" i="4" s="1"/>
  <c r="BC16" i="4" s="1"/>
  <c r="AY12" i="4"/>
  <c r="AY13" i="4" s="1"/>
  <c r="AY16" i="4" s="1"/>
  <c r="BC16" i="46"/>
  <c r="BC17" i="46" s="1"/>
  <c r="AY16" i="46"/>
  <c r="AY17" i="46" s="1"/>
  <c r="AU16" i="46"/>
  <c r="AU17" i="46" s="1"/>
  <c r="BC12" i="41"/>
  <c r="BC13" i="41" s="1"/>
  <c r="BC16" i="41" s="1"/>
  <c r="AY12" i="41"/>
  <c r="AY13" i="41" s="1"/>
  <c r="AY16" i="41" s="1"/>
  <c r="AU12" i="41"/>
  <c r="AU13" i="41" s="1"/>
  <c r="AU16" i="41" s="1"/>
  <c r="BA12" i="32"/>
  <c r="BA13" i="32" s="1"/>
  <c r="BA16" i="32" s="1"/>
  <c r="AW12" i="32"/>
  <c r="AW13" i="32" s="1"/>
  <c r="AW16" i="32" s="1"/>
  <c r="BC12" i="29"/>
  <c r="BC13" i="29" s="1"/>
  <c r="BC16" i="29" s="1"/>
  <c r="AY12" i="29"/>
  <c r="AY13" i="29" s="1"/>
  <c r="AY16" i="29" s="1"/>
  <c r="AU12" i="29"/>
  <c r="AU13" i="29" s="1"/>
  <c r="AU16" i="29" s="1"/>
  <c r="BC12" i="28"/>
  <c r="BC13" i="28" s="1"/>
  <c r="BC16" i="28" s="1"/>
  <c r="AY12" i="28"/>
  <c r="AY13" i="28" s="1"/>
  <c r="AY16" i="28" s="1"/>
  <c r="AU12" i="28"/>
  <c r="AU13" i="28" s="1"/>
  <c r="AU16" i="28" s="1"/>
  <c r="BA17" i="10"/>
  <c r="BA18" i="10" s="1"/>
  <c r="AW17" i="10"/>
  <c r="AW18" i="10" s="1"/>
  <c r="BA16" i="9"/>
  <c r="BA17" i="9" s="1"/>
  <c r="BA12" i="8"/>
  <c r="BA13" i="8" s="1"/>
  <c r="BA16" i="8" s="1"/>
  <c r="AW12" i="8"/>
  <c r="AW13" i="8" s="1"/>
  <c r="AW16" i="8" s="1"/>
  <c r="AQ16" i="46"/>
  <c r="AQ17" i="46" s="1"/>
  <c r="AW17" i="37"/>
  <c r="AW18" i="37" s="1"/>
  <c r="AS17" i="37"/>
  <c r="AS18" i="37" s="1"/>
  <c r="AO17" i="37"/>
  <c r="AO18" i="37" s="1"/>
  <c r="AK17" i="37"/>
  <c r="AK18" i="37" s="1"/>
  <c r="BA12" i="30"/>
  <c r="BA13" i="30" s="1"/>
  <c r="BA16" i="30" s="1"/>
  <c r="AW12" i="30"/>
  <c r="AW13" i="30" s="1"/>
  <c r="AW16" i="30" s="1"/>
  <c r="AS12" i="30"/>
  <c r="AS13" i="30" s="1"/>
  <c r="AS16" i="30" s="1"/>
  <c r="AO12" i="30"/>
  <c r="AO13" i="30" s="1"/>
  <c r="AO16" i="30" s="1"/>
  <c r="AQ12" i="28"/>
  <c r="AQ13" i="28" s="1"/>
  <c r="AQ16" i="28" s="1"/>
  <c r="AM12" i="28"/>
  <c r="AM13" i="28" s="1"/>
  <c r="AM16" i="28" s="1"/>
  <c r="AI12" i="28"/>
  <c r="AI13" i="28" s="1"/>
  <c r="AI16" i="28" s="1"/>
  <c r="AU12" i="27"/>
  <c r="AU13" i="27" s="1"/>
  <c r="AU16" i="27" s="1"/>
  <c r="AQ12" i="27"/>
  <c r="AQ13" i="27" s="1"/>
  <c r="AQ16" i="27" s="1"/>
  <c r="AM12" i="27"/>
  <c r="AM13" i="27" s="1"/>
  <c r="AM16" i="27" s="1"/>
  <c r="AI12" i="27"/>
  <c r="AI13" i="27" s="1"/>
  <c r="AI16" i="27" s="1"/>
  <c r="AU12" i="24"/>
  <c r="AU13" i="24" s="1"/>
  <c r="AU16" i="24" s="1"/>
  <c r="AQ12" i="24"/>
  <c r="AQ13" i="24" s="1"/>
  <c r="AQ16" i="24" s="1"/>
  <c r="AM12" i="24"/>
  <c r="AM13" i="24" s="1"/>
  <c r="AM16" i="24" s="1"/>
  <c r="AI12" i="24"/>
  <c r="AI13" i="24" s="1"/>
  <c r="AI16" i="24" s="1"/>
  <c r="AU12" i="23"/>
  <c r="AU13" i="23" s="1"/>
  <c r="AU16" i="23" s="1"/>
  <c r="AQ12" i="23"/>
  <c r="AQ13" i="23" s="1"/>
  <c r="AQ16" i="23" s="1"/>
  <c r="AM12" i="23"/>
  <c r="AM13" i="23" s="1"/>
  <c r="AM16" i="23" s="1"/>
  <c r="AI12" i="23"/>
  <c r="AI13" i="23" s="1"/>
  <c r="AI16" i="23" s="1"/>
  <c r="AU12" i="22"/>
  <c r="AU13" i="22" s="1"/>
  <c r="AU16" i="22" s="1"/>
  <c r="AQ12" i="22"/>
  <c r="AQ13" i="22" s="1"/>
  <c r="AQ16" i="22" s="1"/>
  <c r="AM12" i="22"/>
  <c r="AM13" i="22" s="1"/>
  <c r="AM16" i="22" s="1"/>
  <c r="AI12" i="22"/>
  <c r="AI13" i="22" s="1"/>
  <c r="AI16" i="22" s="1"/>
  <c r="AU12" i="21"/>
  <c r="AU13" i="21" s="1"/>
  <c r="AU16" i="21" s="1"/>
  <c r="AQ12" i="21"/>
  <c r="AQ13" i="21" s="1"/>
  <c r="AQ16" i="21" s="1"/>
  <c r="AM12" i="21"/>
  <c r="AM13" i="21" s="1"/>
  <c r="AM16" i="21" s="1"/>
  <c r="AI12" i="21"/>
  <c r="AI13" i="21" s="1"/>
  <c r="AI16" i="21" s="1"/>
  <c r="AU16" i="20"/>
  <c r="AU17" i="20" s="1"/>
  <c r="AQ16" i="20"/>
  <c r="AQ17" i="20" s="1"/>
  <c r="AM16" i="20"/>
  <c r="AM17" i="20" s="1"/>
  <c r="AI16" i="20"/>
  <c r="AI17" i="20" s="1"/>
  <c r="AU12" i="19"/>
  <c r="AU13" i="19" s="1"/>
  <c r="AU16" i="19" s="1"/>
  <c r="AQ12" i="19"/>
  <c r="AQ13" i="19" s="1"/>
  <c r="AQ16" i="19" s="1"/>
  <c r="AM12" i="19"/>
  <c r="AM13" i="19" s="1"/>
  <c r="AM16" i="19" s="1"/>
  <c r="AI12" i="19"/>
  <c r="AI13" i="19" s="1"/>
  <c r="AI16" i="19" s="1"/>
  <c r="AU12" i="18"/>
  <c r="AU13" i="18" s="1"/>
  <c r="AU16" i="18" s="1"/>
  <c r="AQ12" i="18"/>
  <c r="AQ13" i="18" s="1"/>
  <c r="AQ16" i="18" s="1"/>
  <c r="AM12" i="18"/>
  <c r="AM13" i="18" s="1"/>
  <c r="AM16" i="18" s="1"/>
  <c r="AI12" i="18"/>
  <c r="AI13" i="18" s="1"/>
  <c r="AI16" i="18" s="1"/>
  <c r="AU12" i="17"/>
  <c r="AU13" i="17" s="1"/>
  <c r="AU16" i="17" s="1"/>
  <c r="AQ12" i="17"/>
  <c r="AQ13" i="17" s="1"/>
  <c r="AQ16" i="17" s="1"/>
  <c r="AM12" i="17"/>
  <c r="AM13" i="17" s="1"/>
  <c r="AM16" i="17" s="1"/>
  <c r="AI12" i="17"/>
  <c r="AI13" i="17" s="1"/>
  <c r="AI16" i="17" s="1"/>
  <c r="AU16" i="16"/>
  <c r="AU17" i="16" s="1"/>
  <c r="AQ16" i="16"/>
  <c r="AQ17" i="16" s="1"/>
  <c r="AM16" i="16"/>
  <c r="AM17" i="16" s="1"/>
  <c r="AI16" i="16"/>
  <c r="AI17" i="16" s="1"/>
  <c r="AU11" i="14"/>
  <c r="AU12" i="14" s="1"/>
  <c r="AU15" i="14" s="1"/>
  <c r="AV20" i="14" s="1"/>
  <c r="AQ11" i="14"/>
  <c r="AQ12" i="14" s="1"/>
  <c r="AQ15" i="14" s="1"/>
  <c r="AR20" i="14" s="1"/>
  <c r="AM11" i="14"/>
  <c r="AM12" i="14" s="1"/>
  <c r="AM15" i="14" s="1"/>
  <c r="AN20" i="14" s="1"/>
  <c r="AI11" i="14"/>
  <c r="AI12" i="14" s="1"/>
  <c r="AI15" i="14" s="1"/>
  <c r="AJ20" i="14" s="1"/>
  <c r="AU11" i="13"/>
  <c r="AU12" i="13" s="1"/>
  <c r="AU15" i="13" s="1"/>
  <c r="AV20" i="13" s="1"/>
  <c r="AQ11" i="13"/>
  <c r="AQ12" i="13" s="1"/>
  <c r="AQ15" i="13" s="1"/>
  <c r="AR20" i="13" s="1"/>
  <c r="AM11" i="13"/>
  <c r="AM12" i="13" s="1"/>
  <c r="AM15" i="13" s="1"/>
  <c r="AN20" i="13" s="1"/>
  <c r="AI11" i="13"/>
  <c r="AI12" i="13" s="1"/>
  <c r="AI15" i="13" s="1"/>
  <c r="AJ20" i="13" s="1"/>
  <c r="AU11" i="12"/>
  <c r="AU12" i="12" s="1"/>
  <c r="AU15" i="12" s="1"/>
  <c r="AV20" i="12" s="1"/>
  <c r="AQ11" i="12"/>
  <c r="AQ12" i="12" s="1"/>
  <c r="AQ15" i="12" s="1"/>
  <c r="AR20" i="12" s="1"/>
  <c r="AM11" i="12"/>
  <c r="AM12" i="12" s="1"/>
  <c r="AM15" i="12" s="1"/>
  <c r="AN20" i="12" s="1"/>
  <c r="AI11" i="12"/>
  <c r="AI12" i="12" s="1"/>
  <c r="AI15" i="12" s="1"/>
  <c r="AJ20" i="12" s="1"/>
  <c r="AU12" i="11"/>
  <c r="AU13" i="11" s="1"/>
  <c r="AU16" i="11" s="1"/>
  <c r="AQ12" i="11"/>
  <c r="AQ13" i="11" s="1"/>
  <c r="AQ16" i="11" s="1"/>
  <c r="AM12" i="11"/>
  <c r="AM13" i="11" s="1"/>
  <c r="AM16" i="11" s="1"/>
  <c r="AI12" i="11"/>
  <c r="AI13" i="11" s="1"/>
  <c r="AI16" i="11" s="1"/>
  <c r="AQ17" i="10"/>
  <c r="AQ18" i="10" s="1"/>
  <c r="AM17" i="10"/>
  <c r="AM18" i="10" s="1"/>
  <c r="AI17" i="10"/>
  <c r="AI18" i="10" s="1"/>
  <c r="AU16" i="9"/>
  <c r="AU17" i="9" s="1"/>
  <c r="AQ16" i="9"/>
  <c r="AQ17" i="9" s="1"/>
  <c r="AM16" i="9"/>
  <c r="AM17" i="9" s="1"/>
  <c r="AI16" i="9"/>
  <c r="AI17" i="9" s="1"/>
  <c r="AQ12" i="8"/>
  <c r="AQ13" i="8" s="1"/>
  <c r="AQ16" i="8" s="1"/>
  <c r="AM12" i="8"/>
  <c r="AM13" i="8" s="1"/>
  <c r="AM16" i="8" s="1"/>
  <c r="AI12" i="8"/>
  <c r="AI13" i="8" s="1"/>
  <c r="AI16" i="8" s="1"/>
  <c r="BC12" i="7"/>
  <c r="BC13" i="7" s="1"/>
  <c r="BC16" i="7" s="1"/>
  <c r="AY12" i="7"/>
  <c r="AY13" i="7" s="1"/>
  <c r="AY16" i="7" s="1"/>
  <c r="AU12" i="7"/>
  <c r="AU13" i="7" s="1"/>
  <c r="AU16" i="7" s="1"/>
  <c r="AQ12" i="7"/>
  <c r="AQ13" i="7" s="1"/>
  <c r="AQ16" i="7" s="1"/>
  <c r="AM12" i="7"/>
  <c r="AM13" i="7" s="1"/>
  <c r="AM16" i="7" s="1"/>
  <c r="AI12" i="7"/>
  <c r="AI13" i="7" s="1"/>
  <c r="AI16" i="7" s="1"/>
  <c r="AW12" i="6"/>
  <c r="AW13" i="6" s="1"/>
  <c r="AW16" i="6" s="1"/>
  <c r="AS12" i="6"/>
  <c r="AS13" i="6" s="1"/>
  <c r="AS16" i="6" s="1"/>
  <c r="AO12" i="6"/>
  <c r="AO13" i="6" s="1"/>
  <c r="AO16" i="6" s="1"/>
  <c r="AK12" i="6"/>
  <c r="AK13" i="6" s="1"/>
  <c r="AK16" i="6" s="1"/>
  <c r="AW12" i="5"/>
  <c r="AW13" i="5" s="1"/>
  <c r="AW16" i="5" s="1"/>
  <c r="AS12" i="5"/>
  <c r="AS13" i="5" s="1"/>
  <c r="AS16" i="5" s="1"/>
  <c r="AO12" i="5"/>
  <c r="AO13" i="5" s="1"/>
  <c r="AO16" i="5" s="1"/>
  <c r="AK12" i="5"/>
  <c r="AK13" i="5" s="1"/>
  <c r="AK16" i="5" s="1"/>
  <c r="AW12" i="4"/>
  <c r="AW13" i="4" s="1"/>
  <c r="AW16" i="4" s="1"/>
  <c r="AS12" i="4"/>
  <c r="AS13" i="4" s="1"/>
  <c r="AS16" i="4" s="1"/>
  <c r="AO12" i="4"/>
  <c r="AO13" i="4" s="1"/>
  <c r="AO16" i="4" s="1"/>
  <c r="AK12" i="4"/>
  <c r="AK13" i="4" s="1"/>
  <c r="AK16" i="4" s="1"/>
  <c r="BA12" i="3"/>
  <c r="BA13" i="3" s="1"/>
  <c r="BA16" i="3" s="1"/>
  <c r="AW12" i="3"/>
  <c r="AW13" i="3" s="1"/>
  <c r="AW16" i="3" s="1"/>
  <c r="AS12" i="3"/>
  <c r="AS13" i="3" s="1"/>
  <c r="AS16" i="3" s="1"/>
  <c r="AO12" i="3"/>
  <c r="AO13" i="3" s="1"/>
  <c r="AO16" i="3" s="1"/>
  <c r="AU17" i="37"/>
  <c r="AU18" i="37" s="1"/>
  <c r="AQ17" i="37"/>
  <c r="AQ18" i="37" s="1"/>
  <c r="AM17" i="37"/>
  <c r="AM18" i="37" s="1"/>
  <c r="AI17" i="37"/>
  <c r="AI18" i="37" s="1"/>
  <c r="BC12" i="30"/>
  <c r="BC13" i="30" s="1"/>
  <c r="BC16" i="30" s="1"/>
  <c r="AY12" i="30"/>
  <c r="AY13" i="30" s="1"/>
  <c r="AY16" i="30" s="1"/>
  <c r="AU12" i="30"/>
  <c r="AU13" i="30" s="1"/>
  <c r="AU16" i="30" s="1"/>
  <c r="AQ12" i="30"/>
  <c r="AQ13" i="30" s="1"/>
  <c r="AQ16" i="30" s="1"/>
  <c r="AM12" i="30"/>
  <c r="AM13" i="30" s="1"/>
  <c r="AM16" i="30" s="1"/>
  <c r="AS12" i="28"/>
  <c r="AS13" i="28" s="1"/>
  <c r="AS16" i="28" s="1"/>
  <c r="AO12" i="28"/>
  <c r="AO13" i="28" s="1"/>
  <c r="AO16" i="28" s="1"/>
  <c r="AK12" i="28"/>
  <c r="AK13" i="28" s="1"/>
  <c r="AK16" i="28" s="1"/>
  <c r="AG12" i="28"/>
  <c r="AG13" i="28" s="1"/>
  <c r="AG16" i="28" s="1"/>
  <c r="AW12" i="27"/>
  <c r="AW13" i="27" s="1"/>
  <c r="AW16" i="27" s="1"/>
  <c r="AS12" i="27"/>
  <c r="AS13" i="27" s="1"/>
  <c r="AS16" i="27" s="1"/>
  <c r="AO12" i="27"/>
  <c r="AO13" i="27" s="1"/>
  <c r="AO16" i="27" s="1"/>
  <c r="AK12" i="27"/>
  <c r="AK13" i="27" s="1"/>
  <c r="AK16" i="27" s="1"/>
  <c r="AW12" i="24"/>
  <c r="AW13" i="24" s="1"/>
  <c r="AW16" i="24" s="1"/>
  <c r="AS12" i="24"/>
  <c r="AS13" i="24" s="1"/>
  <c r="AS16" i="24" s="1"/>
  <c r="AO12" i="24"/>
  <c r="AO13" i="24" s="1"/>
  <c r="AO16" i="24" s="1"/>
  <c r="AK12" i="24"/>
  <c r="AK13" i="24" s="1"/>
  <c r="AK16" i="24" s="1"/>
  <c r="AW12" i="23"/>
  <c r="AW13" i="23" s="1"/>
  <c r="AW16" i="23" s="1"/>
  <c r="AS12" i="23"/>
  <c r="AS13" i="23" s="1"/>
  <c r="AS16" i="23" s="1"/>
  <c r="AO12" i="23"/>
  <c r="AO13" i="23" s="1"/>
  <c r="AO16" i="23" s="1"/>
  <c r="AK12" i="23"/>
  <c r="AK13" i="23" s="1"/>
  <c r="AK16" i="23" s="1"/>
  <c r="AW12" i="22"/>
  <c r="AW13" i="22" s="1"/>
  <c r="AW16" i="22" s="1"/>
  <c r="AS12" i="22"/>
  <c r="AS13" i="22" s="1"/>
  <c r="AS16" i="22" s="1"/>
  <c r="AO12" i="22"/>
  <c r="AO13" i="22" s="1"/>
  <c r="AO16" i="22" s="1"/>
  <c r="AK12" i="22"/>
  <c r="AK13" i="22" s="1"/>
  <c r="AK16" i="22" s="1"/>
  <c r="AW12" i="21"/>
  <c r="AW13" i="21" s="1"/>
  <c r="AW16" i="21" s="1"/>
  <c r="AS12" i="21"/>
  <c r="AS13" i="21" s="1"/>
  <c r="AS16" i="21" s="1"/>
  <c r="AO12" i="21"/>
  <c r="AO13" i="21" s="1"/>
  <c r="AO16" i="21" s="1"/>
  <c r="AK12" i="21"/>
  <c r="AK13" i="21" s="1"/>
  <c r="AK16" i="21" s="1"/>
  <c r="AW16" i="20"/>
  <c r="AW17" i="20" s="1"/>
  <c r="AS16" i="20"/>
  <c r="AS17" i="20" s="1"/>
  <c r="AO16" i="20"/>
  <c r="AO17" i="20" s="1"/>
  <c r="AK16" i="20"/>
  <c r="AK17" i="20" s="1"/>
  <c r="AW12" i="19"/>
  <c r="AW13" i="19" s="1"/>
  <c r="AW16" i="19" s="1"/>
  <c r="AS12" i="19"/>
  <c r="AS13" i="19" s="1"/>
  <c r="AS16" i="19" s="1"/>
  <c r="AO12" i="19"/>
  <c r="AO13" i="19" s="1"/>
  <c r="AO16" i="19" s="1"/>
  <c r="AK12" i="19"/>
  <c r="AK13" i="19" s="1"/>
  <c r="AK16" i="19" s="1"/>
  <c r="AW12" i="18"/>
  <c r="AW13" i="18" s="1"/>
  <c r="AW16" i="18" s="1"/>
  <c r="AS12" i="18"/>
  <c r="AS13" i="18" s="1"/>
  <c r="AS16" i="18" s="1"/>
  <c r="AO12" i="18"/>
  <c r="AO13" i="18" s="1"/>
  <c r="AO16" i="18" s="1"/>
  <c r="AK12" i="18"/>
  <c r="AK13" i="18" s="1"/>
  <c r="AK16" i="18" s="1"/>
  <c r="AW12" i="17"/>
  <c r="AW13" i="17" s="1"/>
  <c r="AW16" i="17" s="1"/>
  <c r="AS12" i="17"/>
  <c r="AS13" i="17" s="1"/>
  <c r="AS16" i="17" s="1"/>
  <c r="AO12" i="17"/>
  <c r="AO13" i="17" s="1"/>
  <c r="AO16" i="17" s="1"/>
  <c r="AK12" i="17"/>
  <c r="AK13" i="17" s="1"/>
  <c r="AK16" i="17" s="1"/>
  <c r="AW16" i="16"/>
  <c r="AW17" i="16" s="1"/>
  <c r="AS16" i="16"/>
  <c r="AS17" i="16" s="1"/>
  <c r="AO16" i="16"/>
  <c r="AO17" i="16" s="1"/>
  <c r="AK16" i="16"/>
  <c r="AK17" i="16" s="1"/>
  <c r="AW11" i="14"/>
  <c r="AW12" i="14" s="1"/>
  <c r="AW15" i="14" s="1"/>
  <c r="AX20" i="14" s="1"/>
  <c r="AS11" i="14"/>
  <c r="AS12" i="14" s="1"/>
  <c r="AS15" i="14" s="1"/>
  <c r="AT20" i="14" s="1"/>
  <c r="AO11" i="14"/>
  <c r="AO12" i="14" s="1"/>
  <c r="AO15" i="14" s="1"/>
  <c r="AP20" i="14" s="1"/>
  <c r="AK11" i="14"/>
  <c r="AK12" i="14" s="1"/>
  <c r="AK15" i="14" s="1"/>
  <c r="AL20" i="14" s="1"/>
  <c r="AW11" i="13"/>
  <c r="AW12" i="13" s="1"/>
  <c r="AW15" i="13" s="1"/>
  <c r="AX20" i="13" s="1"/>
  <c r="AS11" i="13"/>
  <c r="AS12" i="13" s="1"/>
  <c r="AS15" i="13" s="1"/>
  <c r="AT20" i="13" s="1"/>
  <c r="AO11" i="13"/>
  <c r="AO12" i="13" s="1"/>
  <c r="AO15" i="13" s="1"/>
  <c r="AP20" i="13" s="1"/>
  <c r="AK11" i="13"/>
  <c r="AK12" i="13" s="1"/>
  <c r="AK15" i="13" s="1"/>
  <c r="AL20" i="13" s="1"/>
  <c r="AW11" i="12"/>
  <c r="AW12" i="12" s="1"/>
  <c r="AW15" i="12" s="1"/>
  <c r="AX20" i="12" s="1"/>
  <c r="AS11" i="12"/>
  <c r="AS12" i="12" s="1"/>
  <c r="AS15" i="12" s="1"/>
  <c r="AT20" i="12" s="1"/>
  <c r="AO11" i="12"/>
  <c r="AO12" i="12" s="1"/>
  <c r="AO15" i="12" s="1"/>
  <c r="AP20" i="12" s="1"/>
  <c r="AK11" i="12"/>
  <c r="AK12" i="12" s="1"/>
  <c r="AK15" i="12" s="1"/>
  <c r="AL20" i="12" s="1"/>
  <c r="AW12" i="11"/>
  <c r="AW13" i="11" s="1"/>
  <c r="AW16" i="11" s="1"/>
  <c r="AS12" i="11"/>
  <c r="AS13" i="11" s="1"/>
  <c r="AS16" i="11" s="1"/>
  <c r="AO12" i="11"/>
  <c r="AO13" i="11" s="1"/>
  <c r="AO16" i="11" s="1"/>
  <c r="AK12" i="11"/>
  <c r="AK13" i="11" s="1"/>
  <c r="AK16" i="11" s="1"/>
  <c r="AS17" i="10"/>
  <c r="AS18" i="10" s="1"/>
  <c r="AO17" i="10"/>
  <c r="AO18" i="10" s="1"/>
  <c r="AK17" i="10"/>
  <c r="AK18" i="10" s="1"/>
  <c r="AG17" i="10"/>
  <c r="AG18" i="10" s="1"/>
  <c r="AW16" i="9"/>
  <c r="AW17" i="9" s="1"/>
  <c r="AS16" i="9"/>
  <c r="AS17" i="9" s="1"/>
  <c r="AO16" i="9"/>
  <c r="AO17" i="9" s="1"/>
  <c r="AK16" i="9"/>
  <c r="AK17" i="9" s="1"/>
  <c r="AS12" i="8"/>
  <c r="AS13" i="8" s="1"/>
  <c r="AS16" i="8" s="1"/>
  <c r="AO12" i="8"/>
  <c r="AO13" i="8" s="1"/>
  <c r="AO16" i="8" s="1"/>
  <c r="AK12" i="8"/>
  <c r="AK13" i="8" s="1"/>
  <c r="AK16" i="8" s="1"/>
  <c r="AG12" i="8"/>
  <c r="AG13" i="8" s="1"/>
  <c r="AG16" i="8" s="1"/>
  <c r="BA12" i="7"/>
  <c r="BA13" i="7" s="1"/>
  <c r="BA16" i="7" s="1"/>
  <c r="AW12" i="7"/>
  <c r="AW13" i="7" s="1"/>
  <c r="AW16" i="7" s="1"/>
  <c r="AS12" i="7"/>
  <c r="AS13" i="7" s="1"/>
  <c r="AS16" i="7" s="1"/>
  <c r="AO12" i="7"/>
  <c r="AO13" i="7" s="1"/>
  <c r="AO16" i="7" s="1"/>
  <c r="AK12" i="7"/>
  <c r="AK13" i="7" s="1"/>
  <c r="AK16" i="7" s="1"/>
  <c r="AU12" i="6"/>
  <c r="AU13" i="6" s="1"/>
  <c r="AU16" i="6" s="1"/>
  <c r="AQ12" i="6"/>
  <c r="AQ13" i="6" s="1"/>
  <c r="AQ16" i="6" s="1"/>
  <c r="AM12" i="6"/>
  <c r="AM13" i="6" s="1"/>
  <c r="AM16" i="6" s="1"/>
  <c r="AI12" i="6"/>
  <c r="AI13" i="6" s="1"/>
  <c r="AI16" i="6" s="1"/>
  <c r="AU12" i="5"/>
  <c r="AU13" i="5" s="1"/>
  <c r="AU16" i="5" s="1"/>
  <c r="AQ12" i="5"/>
  <c r="AQ13" i="5" s="1"/>
  <c r="AQ16" i="5" s="1"/>
  <c r="AM12" i="5"/>
  <c r="AM13" i="5" s="1"/>
  <c r="AM16" i="5" s="1"/>
  <c r="AI12" i="5"/>
  <c r="AI13" i="5" s="1"/>
  <c r="AI16" i="5" s="1"/>
  <c r="AU12" i="4"/>
  <c r="AU13" i="4" s="1"/>
  <c r="AU16" i="4" s="1"/>
  <c r="AQ12" i="4"/>
  <c r="AQ13" i="4" s="1"/>
  <c r="AQ16" i="4" s="1"/>
  <c r="AM12" i="4"/>
  <c r="AM13" i="4" s="1"/>
  <c r="AM16" i="4" s="1"/>
  <c r="AI12" i="4"/>
  <c r="AI13" i="4" s="1"/>
  <c r="AI16" i="4" s="1"/>
  <c r="BC12" i="3"/>
  <c r="BC13" i="3" s="1"/>
  <c r="BC16" i="3" s="1"/>
  <c r="AY12" i="3"/>
  <c r="AY13" i="3" s="1"/>
  <c r="AY16" i="3" s="1"/>
  <c r="AU12" i="3"/>
  <c r="AU13" i="3" s="1"/>
  <c r="AU16" i="3" s="1"/>
  <c r="AQ12" i="3"/>
  <c r="AQ13" i="3" s="1"/>
  <c r="AQ16" i="3" s="1"/>
  <c r="AM12" i="3"/>
  <c r="AM13" i="3" s="1"/>
  <c r="AM16" i="3" s="1"/>
  <c r="AI12" i="3"/>
  <c r="AI13" i="3" s="1"/>
  <c r="AI16" i="3" s="1"/>
  <c r="AK12" i="3"/>
  <c r="AK13" i="3" s="1"/>
  <c r="AK16" i="3" s="1"/>
  <c r="AC12" i="22"/>
  <c r="AC13" i="22" s="1"/>
  <c r="AC16" i="22" s="1"/>
  <c r="AE12" i="8"/>
  <c r="AE13" i="8" s="1"/>
  <c r="AE16" i="8" s="1"/>
  <c r="AO16" i="46"/>
  <c r="AO17" i="46" s="1"/>
  <c r="AK16" i="46"/>
  <c r="AK17" i="46" s="1"/>
  <c r="AG16" i="46"/>
  <c r="AG17" i="46" s="1"/>
  <c r="AC16" i="46"/>
  <c r="AC17" i="46" s="1"/>
  <c r="Y16" i="46"/>
  <c r="Y17" i="46" s="1"/>
  <c r="AO12" i="41"/>
  <c r="AO13" i="41" s="1"/>
  <c r="AO16" i="41" s="1"/>
  <c r="AK12" i="41"/>
  <c r="AK13" i="41" s="1"/>
  <c r="AK16" i="41" s="1"/>
  <c r="AG12" i="41"/>
  <c r="AG13" i="41" s="1"/>
  <c r="AG16" i="41" s="1"/>
  <c r="AC12" i="41"/>
  <c r="AC13" i="41" s="1"/>
  <c r="AC16" i="41" s="1"/>
  <c r="Y12" i="41"/>
  <c r="Y13" i="41" s="1"/>
  <c r="Y16" i="41" s="1"/>
  <c r="AG17" i="37"/>
  <c r="AG18" i="37" s="1"/>
  <c r="AC17" i="37"/>
  <c r="AC18" i="37" s="1"/>
  <c r="Y17" i="37"/>
  <c r="Y18" i="37" s="1"/>
  <c r="U17" i="37"/>
  <c r="U18" i="37" s="1"/>
  <c r="AQ12" i="32"/>
  <c r="AQ13" i="32" s="1"/>
  <c r="AQ16" i="32" s="1"/>
  <c r="AM12" i="32"/>
  <c r="AM13" i="32" s="1"/>
  <c r="AM16" i="32" s="1"/>
  <c r="AI12" i="32"/>
  <c r="AI13" i="32" s="1"/>
  <c r="AI16" i="32" s="1"/>
  <c r="AE12" i="32"/>
  <c r="AE13" i="32" s="1"/>
  <c r="AE16" i="32" s="1"/>
  <c r="AA12" i="32"/>
  <c r="AA13" i="32" s="1"/>
  <c r="AA16" i="32" s="1"/>
  <c r="U12" i="30"/>
  <c r="U13" i="30" s="1"/>
  <c r="U16" i="30" s="1"/>
  <c r="Y12" i="30"/>
  <c r="Y13" i="30" s="1"/>
  <c r="Y16" i="30" s="1"/>
  <c r="AC12" i="30"/>
  <c r="AC13" i="30" s="1"/>
  <c r="AC16" i="30" s="1"/>
  <c r="AG12" i="30"/>
  <c r="AG13" i="30" s="1"/>
  <c r="AG16" i="30" s="1"/>
  <c r="AK12" i="30"/>
  <c r="AK13" i="30" s="1"/>
  <c r="AK16" i="30" s="1"/>
  <c r="AQ12" i="29"/>
  <c r="AQ13" i="29" s="1"/>
  <c r="AQ16" i="29" s="1"/>
  <c r="AM12" i="29"/>
  <c r="AM13" i="29" s="1"/>
  <c r="AM16" i="29" s="1"/>
  <c r="AI12" i="29"/>
  <c r="AI13" i="29" s="1"/>
  <c r="AI16" i="29" s="1"/>
  <c r="AE12" i="29"/>
  <c r="AE13" i="29" s="1"/>
  <c r="AE16" i="29" s="1"/>
  <c r="AA12" i="29"/>
  <c r="AA13" i="29" s="1"/>
  <c r="AA16" i="29" s="1"/>
  <c r="AA12" i="28"/>
  <c r="AA13" i="28" s="1"/>
  <c r="AA16" i="28" s="1"/>
  <c r="W12" i="28"/>
  <c r="W13" i="28" s="1"/>
  <c r="W16" i="28" s="1"/>
  <c r="S12" i="28"/>
  <c r="S13" i="28" s="1"/>
  <c r="S16" i="28" s="1"/>
  <c r="AE12" i="27"/>
  <c r="AE13" i="27" s="1"/>
  <c r="AE16" i="27" s="1"/>
  <c r="AA12" i="27"/>
  <c r="AA13" i="27" s="1"/>
  <c r="AA16" i="27" s="1"/>
  <c r="W12" i="27"/>
  <c r="W13" i="27" s="1"/>
  <c r="W16" i="27" s="1"/>
  <c r="S12" i="27"/>
  <c r="S13" i="27" s="1"/>
  <c r="S16" i="27" s="1"/>
  <c r="AE12" i="24"/>
  <c r="AE13" i="24" s="1"/>
  <c r="AE16" i="24" s="1"/>
  <c r="AA12" i="24"/>
  <c r="AA13" i="24" s="1"/>
  <c r="AA16" i="24" s="1"/>
  <c r="W12" i="24"/>
  <c r="W13" i="24" s="1"/>
  <c r="W16" i="24" s="1"/>
  <c r="S12" i="24"/>
  <c r="S13" i="24" s="1"/>
  <c r="S16" i="24" s="1"/>
  <c r="AE12" i="23"/>
  <c r="AE13" i="23" s="1"/>
  <c r="AE16" i="23" s="1"/>
  <c r="AA12" i="23"/>
  <c r="AA13" i="23" s="1"/>
  <c r="AA16" i="23" s="1"/>
  <c r="W12" i="23"/>
  <c r="W13" i="23" s="1"/>
  <c r="W16" i="23" s="1"/>
  <c r="S12" i="23"/>
  <c r="S13" i="23" s="1"/>
  <c r="S16" i="23" s="1"/>
  <c r="AG12" i="22"/>
  <c r="AG13" i="22" s="1"/>
  <c r="AG16" i="22" s="1"/>
  <c r="AA12" i="22"/>
  <c r="AA13" i="22" s="1"/>
  <c r="AA16" i="22" s="1"/>
  <c r="W12" i="22"/>
  <c r="W13" i="22" s="1"/>
  <c r="W16" i="22" s="1"/>
  <c r="S12" i="22"/>
  <c r="S13" i="22" s="1"/>
  <c r="S16" i="22" s="1"/>
  <c r="AG12" i="21"/>
  <c r="AG13" i="21" s="1"/>
  <c r="AG16" i="21" s="1"/>
  <c r="AC12" i="21"/>
  <c r="AC13" i="21" s="1"/>
  <c r="AC16" i="21" s="1"/>
  <c r="Y12" i="21"/>
  <c r="Y13" i="21" s="1"/>
  <c r="Y16" i="21" s="1"/>
  <c r="U12" i="21"/>
  <c r="U13" i="21" s="1"/>
  <c r="U16" i="21" s="1"/>
  <c r="AG16" i="20"/>
  <c r="AG17" i="20" s="1"/>
  <c r="AC16" i="20"/>
  <c r="AC17" i="20" s="1"/>
  <c r="Y16" i="20"/>
  <c r="Y17" i="20" s="1"/>
  <c r="U16" i="20"/>
  <c r="U17" i="20" s="1"/>
  <c r="AG12" i="19"/>
  <c r="AG13" i="19" s="1"/>
  <c r="AG16" i="19" s="1"/>
  <c r="AC12" i="19"/>
  <c r="AC13" i="19" s="1"/>
  <c r="AC16" i="19" s="1"/>
  <c r="Y12" i="19"/>
  <c r="Y13" i="19" s="1"/>
  <c r="Y16" i="19" s="1"/>
  <c r="U12" i="19"/>
  <c r="U13" i="19" s="1"/>
  <c r="U16" i="19" s="1"/>
  <c r="AG12" i="18"/>
  <c r="AG13" i="18" s="1"/>
  <c r="AG16" i="18" s="1"/>
  <c r="AC12" i="18"/>
  <c r="AC13" i="18" s="1"/>
  <c r="AC16" i="18" s="1"/>
  <c r="Y12" i="18"/>
  <c r="Y13" i="18" s="1"/>
  <c r="Y16" i="18" s="1"/>
  <c r="U12" i="18"/>
  <c r="U13" i="18" s="1"/>
  <c r="U16" i="18" s="1"/>
  <c r="AG12" i="17"/>
  <c r="AG13" i="17" s="1"/>
  <c r="AG16" i="17" s="1"/>
  <c r="AC12" i="17"/>
  <c r="AC13" i="17" s="1"/>
  <c r="AC16" i="17" s="1"/>
  <c r="Y12" i="17"/>
  <c r="Y13" i="17" s="1"/>
  <c r="Y16" i="17" s="1"/>
  <c r="U12" i="17"/>
  <c r="U13" i="17" s="1"/>
  <c r="U16" i="17" s="1"/>
  <c r="AG16" i="16"/>
  <c r="AG17" i="16" s="1"/>
  <c r="AC16" i="16"/>
  <c r="AC17" i="16" s="1"/>
  <c r="Y16" i="16"/>
  <c r="Y17" i="16" s="1"/>
  <c r="U16" i="16"/>
  <c r="U17" i="16" s="1"/>
  <c r="AG11" i="14"/>
  <c r="AG12" i="14" s="1"/>
  <c r="AG15" i="14" s="1"/>
  <c r="AH20" i="14" s="1"/>
  <c r="AC11" i="14"/>
  <c r="AC12" i="14" s="1"/>
  <c r="AC15" i="14" s="1"/>
  <c r="AD20" i="14" s="1"/>
  <c r="Y11" i="14"/>
  <c r="Y12" i="14" s="1"/>
  <c r="Y15" i="14" s="1"/>
  <c r="Z20" i="14" s="1"/>
  <c r="U11" i="14"/>
  <c r="U12" i="14" s="1"/>
  <c r="U15" i="14" s="1"/>
  <c r="V20" i="14" s="1"/>
  <c r="AG11" i="13"/>
  <c r="AG12" i="13" s="1"/>
  <c r="AG15" i="13" s="1"/>
  <c r="AH20" i="13" s="1"/>
  <c r="AC11" i="13"/>
  <c r="AC12" i="13" s="1"/>
  <c r="AC15" i="13" s="1"/>
  <c r="AD20" i="13" s="1"/>
  <c r="Y11" i="13"/>
  <c r="Y12" i="13" s="1"/>
  <c r="Y15" i="13" s="1"/>
  <c r="Z20" i="13" s="1"/>
  <c r="U11" i="13"/>
  <c r="U12" i="13" s="1"/>
  <c r="U15" i="13" s="1"/>
  <c r="V20" i="13" s="1"/>
  <c r="AG11" i="12"/>
  <c r="AG12" i="12" s="1"/>
  <c r="AG15" i="12" s="1"/>
  <c r="AH20" i="12" s="1"/>
  <c r="AC11" i="12"/>
  <c r="AC12" i="12" s="1"/>
  <c r="AC15" i="12" s="1"/>
  <c r="AD20" i="12" s="1"/>
  <c r="Y11" i="12"/>
  <c r="Y12" i="12" s="1"/>
  <c r="Y15" i="12" s="1"/>
  <c r="Z20" i="12" s="1"/>
  <c r="U11" i="12"/>
  <c r="U12" i="12" s="1"/>
  <c r="U15" i="12" s="1"/>
  <c r="V20" i="12" s="1"/>
  <c r="AG12" i="11"/>
  <c r="AG13" i="11" s="1"/>
  <c r="AG16" i="11" s="1"/>
  <c r="AC12" i="11"/>
  <c r="AC13" i="11" s="1"/>
  <c r="AC16" i="11" s="1"/>
  <c r="Y12" i="11"/>
  <c r="Y13" i="11" s="1"/>
  <c r="Y16" i="11" s="1"/>
  <c r="U12" i="11"/>
  <c r="U13" i="11" s="1"/>
  <c r="U16" i="11" s="1"/>
  <c r="AE17" i="10"/>
  <c r="AE18" i="10" s="1"/>
  <c r="AA17" i="10"/>
  <c r="AA18" i="10" s="1"/>
  <c r="W17" i="10"/>
  <c r="W18" i="10" s="1"/>
  <c r="S17" i="10"/>
  <c r="S18" i="10" s="1"/>
  <c r="AG16" i="9"/>
  <c r="AG17" i="9" s="1"/>
  <c r="AC16" i="9"/>
  <c r="AC17" i="9" s="1"/>
  <c r="Y16" i="9"/>
  <c r="Y17" i="9" s="1"/>
  <c r="U16" i="9"/>
  <c r="U17" i="9" s="1"/>
  <c r="AC12" i="8"/>
  <c r="AC13" i="8" s="1"/>
  <c r="AC16" i="8" s="1"/>
  <c r="Y12" i="8"/>
  <c r="Y13" i="8" s="1"/>
  <c r="Y16" i="8" s="1"/>
  <c r="U12" i="8"/>
  <c r="U13" i="8" s="1"/>
  <c r="U16" i="8" s="1"/>
  <c r="Q12" i="8"/>
  <c r="Q13" i="8" s="1"/>
  <c r="Q16" i="8" s="1"/>
  <c r="AG12" i="7"/>
  <c r="AG13" i="7" s="1"/>
  <c r="AG16" i="7" s="1"/>
  <c r="AC12" i="7"/>
  <c r="AC13" i="7" s="1"/>
  <c r="AC16" i="7" s="1"/>
  <c r="Y12" i="7"/>
  <c r="Y13" i="7" s="1"/>
  <c r="Y16" i="7" s="1"/>
  <c r="U12" i="7"/>
  <c r="U13" i="7" s="1"/>
  <c r="U16" i="7" s="1"/>
  <c r="AG12" i="6"/>
  <c r="AG13" i="6" s="1"/>
  <c r="AG16" i="6" s="1"/>
  <c r="AC12" i="6"/>
  <c r="AC13" i="6" s="1"/>
  <c r="AC16" i="6" s="1"/>
  <c r="Y12" i="6"/>
  <c r="Y13" i="6" s="1"/>
  <c r="Y16" i="6" s="1"/>
  <c r="U12" i="6"/>
  <c r="U13" i="6" s="1"/>
  <c r="U16" i="6" s="1"/>
  <c r="AG12" i="5"/>
  <c r="AG13" i="5" s="1"/>
  <c r="AG16" i="5" s="1"/>
  <c r="AC12" i="5"/>
  <c r="AC13" i="5" s="1"/>
  <c r="AC16" i="5" s="1"/>
  <c r="Y12" i="5"/>
  <c r="Y13" i="5" s="1"/>
  <c r="Y16" i="5" s="1"/>
  <c r="U12" i="5"/>
  <c r="U13" i="5" s="1"/>
  <c r="U16" i="5" s="1"/>
  <c r="AG12" i="4"/>
  <c r="AG13" i="4" s="1"/>
  <c r="AG16" i="4" s="1"/>
  <c r="AC12" i="4"/>
  <c r="AC13" i="4" s="1"/>
  <c r="AC16" i="4" s="1"/>
  <c r="Y12" i="4"/>
  <c r="Y13" i="4" s="1"/>
  <c r="Y16" i="4" s="1"/>
  <c r="U12" i="4"/>
  <c r="U13" i="4" s="1"/>
  <c r="U16" i="4" s="1"/>
  <c r="AG12" i="3"/>
  <c r="AG13" i="3" s="1"/>
  <c r="AG16" i="3" s="1"/>
  <c r="AC12" i="3"/>
  <c r="AC13" i="3" s="1"/>
  <c r="AC16" i="3" s="1"/>
  <c r="Y12" i="3"/>
  <c r="Y13" i="3" s="1"/>
  <c r="Y16" i="3" s="1"/>
  <c r="U12" i="3"/>
  <c r="U13" i="3" s="1"/>
  <c r="U16" i="3" s="1"/>
  <c r="Q12" i="27"/>
  <c r="Q13" i="27" s="1"/>
  <c r="Q16" i="27" s="1"/>
  <c r="M12" i="27"/>
  <c r="M13" i="27" s="1"/>
  <c r="M16" i="27" s="1"/>
  <c r="Q12" i="24"/>
  <c r="Q13" i="24" s="1"/>
  <c r="Q16" i="24" s="1"/>
  <c r="M12" i="24"/>
  <c r="M13" i="24" s="1"/>
  <c r="M16" i="24" s="1"/>
  <c r="Q12" i="23"/>
  <c r="Q13" i="23" s="1"/>
  <c r="Q16" i="23" s="1"/>
  <c r="M12" i="23"/>
  <c r="M13" i="23" s="1"/>
  <c r="M16" i="23" s="1"/>
  <c r="Q12" i="22"/>
  <c r="Q13" i="22" s="1"/>
  <c r="Q16" i="22" s="1"/>
  <c r="M12" i="22"/>
  <c r="M13" i="22" s="1"/>
  <c r="M16" i="22" s="1"/>
  <c r="Q12" i="21"/>
  <c r="Q13" i="21" s="1"/>
  <c r="Q16" i="21" s="1"/>
  <c r="M12" i="21"/>
  <c r="M13" i="21" s="1"/>
  <c r="M16" i="21" s="1"/>
  <c r="I12" i="21"/>
  <c r="I13" i="21" s="1"/>
  <c r="I16" i="21" s="1"/>
  <c r="E12" i="21"/>
  <c r="E13" i="21" s="1"/>
  <c r="E16" i="21" s="1"/>
  <c r="Q16" i="20"/>
  <c r="Q17" i="20" s="1"/>
  <c r="M16" i="20"/>
  <c r="M17" i="20" s="1"/>
  <c r="Q12" i="19"/>
  <c r="Q13" i="19" s="1"/>
  <c r="Q16" i="19" s="1"/>
  <c r="M12" i="19"/>
  <c r="M13" i="19" s="1"/>
  <c r="M16" i="19" s="1"/>
  <c r="Q12" i="18"/>
  <c r="Q13" i="18" s="1"/>
  <c r="Q16" i="18" s="1"/>
  <c r="M12" i="18"/>
  <c r="M13" i="18" s="1"/>
  <c r="M16" i="18" s="1"/>
  <c r="Q12" i="17"/>
  <c r="Q13" i="17" s="1"/>
  <c r="Q16" i="17" s="1"/>
  <c r="M12" i="17"/>
  <c r="M13" i="17" s="1"/>
  <c r="M16" i="17" s="1"/>
  <c r="Q16" i="16"/>
  <c r="Q17" i="16" s="1"/>
  <c r="M16" i="16"/>
  <c r="M17" i="16" s="1"/>
  <c r="Q11" i="14"/>
  <c r="Q12" i="14" s="1"/>
  <c r="Q15" i="14" s="1"/>
  <c r="R20" i="14" s="1"/>
  <c r="M11" i="14"/>
  <c r="M12" i="14" s="1"/>
  <c r="M15" i="14" s="1"/>
  <c r="N20" i="14" s="1"/>
  <c r="Q11" i="13"/>
  <c r="Q12" i="13" s="1"/>
  <c r="Q15" i="13" s="1"/>
  <c r="R20" i="13" s="1"/>
  <c r="M11" i="13"/>
  <c r="M12" i="13" s="1"/>
  <c r="M15" i="13" s="1"/>
  <c r="N20" i="13" s="1"/>
  <c r="Q11" i="12"/>
  <c r="Q12" i="12" s="1"/>
  <c r="Q15" i="12" s="1"/>
  <c r="R20" i="12" s="1"/>
  <c r="M11" i="12"/>
  <c r="M12" i="12" s="1"/>
  <c r="M15" i="12" s="1"/>
  <c r="N20" i="12" s="1"/>
  <c r="Q12" i="11"/>
  <c r="Q13" i="11" s="1"/>
  <c r="Q16" i="11" s="1"/>
  <c r="M12" i="11"/>
  <c r="M13" i="11" s="1"/>
  <c r="M16" i="11" s="1"/>
  <c r="Q17" i="10"/>
  <c r="Q18" i="10" s="1"/>
  <c r="M17" i="10"/>
  <c r="M18" i="10" s="1"/>
  <c r="Q16" i="9"/>
  <c r="Q17" i="9" s="1"/>
  <c r="M16" i="9"/>
  <c r="M17" i="9" s="1"/>
  <c r="M12" i="8"/>
  <c r="M13" i="8" s="1"/>
  <c r="M16" i="8" s="1"/>
  <c r="Q12" i="7"/>
  <c r="Q13" i="7" s="1"/>
  <c r="Q16" i="7" s="1"/>
  <c r="M12" i="7"/>
  <c r="M13" i="7" s="1"/>
  <c r="M16" i="7" s="1"/>
  <c r="Q12" i="6"/>
  <c r="Q13" i="6" s="1"/>
  <c r="Q16" i="6" s="1"/>
  <c r="M12" i="6"/>
  <c r="M13" i="6" s="1"/>
  <c r="M16" i="6" s="1"/>
  <c r="Q12" i="5"/>
  <c r="Q13" i="5" s="1"/>
  <c r="Q16" i="5" s="1"/>
  <c r="M12" i="5"/>
  <c r="M13" i="5" s="1"/>
  <c r="M16" i="5" s="1"/>
  <c r="Q12" i="4"/>
  <c r="Q13" i="4" s="1"/>
  <c r="Q16" i="4" s="1"/>
  <c r="M12" i="4"/>
  <c r="M13" i="4" s="1"/>
  <c r="M16" i="4" s="1"/>
  <c r="Q12" i="3"/>
  <c r="Q13" i="3" s="1"/>
  <c r="Q16" i="3" s="1"/>
  <c r="M12" i="3"/>
  <c r="M13" i="3" s="1"/>
  <c r="M16" i="3" s="1"/>
  <c r="AE12" i="28"/>
  <c r="AE13" i="28" s="1"/>
  <c r="AE16" i="28" s="1"/>
  <c r="AM16" i="46"/>
  <c r="AM17" i="46" s="1"/>
  <c r="AI16" i="46"/>
  <c r="AI17" i="46" s="1"/>
  <c r="AE16" i="46"/>
  <c r="AE17" i="46" s="1"/>
  <c r="AA16" i="46"/>
  <c r="AA17" i="46" s="1"/>
  <c r="W16" i="46"/>
  <c r="W17" i="46" s="1"/>
  <c r="AM12" i="41"/>
  <c r="AM13" i="41" s="1"/>
  <c r="AM16" i="41" s="1"/>
  <c r="AI12" i="41"/>
  <c r="AI13" i="41" s="1"/>
  <c r="AI16" i="41" s="1"/>
  <c r="AE12" i="41"/>
  <c r="AE13" i="41" s="1"/>
  <c r="AE16" i="41" s="1"/>
  <c r="AA12" i="41"/>
  <c r="AA13" i="41" s="1"/>
  <c r="AA16" i="41" s="1"/>
  <c r="W12" i="41"/>
  <c r="W13" i="41" s="1"/>
  <c r="W16" i="41" s="1"/>
  <c r="AE17" i="37"/>
  <c r="AE18" i="37" s="1"/>
  <c r="AA17" i="37"/>
  <c r="AA18" i="37" s="1"/>
  <c r="W17" i="37"/>
  <c r="W18" i="37" s="1"/>
  <c r="S17" i="37"/>
  <c r="S18" i="37" s="1"/>
  <c r="AS12" i="32"/>
  <c r="AS13" i="32" s="1"/>
  <c r="AS16" i="32" s="1"/>
  <c r="AO12" i="32"/>
  <c r="AO13" i="32" s="1"/>
  <c r="AO16" i="32" s="1"/>
  <c r="AK12" i="32"/>
  <c r="AK13" i="32" s="1"/>
  <c r="AK16" i="32" s="1"/>
  <c r="AG12" i="32"/>
  <c r="AG13" i="32" s="1"/>
  <c r="AG16" i="32" s="1"/>
  <c r="AC12" i="32"/>
  <c r="AC13" i="32" s="1"/>
  <c r="AC16" i="32" s="1"/>
  <c r="Y12" i="32"/>
  <c r="Y13" i="32" s="1"/>
  <c r="Y16" i="32" s="1"/>
  <c r="W12" i="30"/>
  <c r="W13" i="30" s="1"/>
  <c r="W16" i="30" s="1"/>
  <c r="AA12" i="30"/>
  <c r="AA13" i="30" s="1"/>
  <c r="AA16" i="30" s="1"/>
  <c r="AE12" i="30"/>
  <c r="AE13" i="30" s="1"/>
  <c r="AE16" i="30" s="1"/>
  <c r="AI12" i="30"/>
  <c r="AI13" i="30" s="1"/>
  <c r="AI16" i="30" s="1"/>
  <c r="AS12" i="29"/>
  <c r="AS13" i="29" s="1"/>
  <c r="AS16" i="29" s="1"/>
  <c r="AO12" i="29"/>
  <c r="AO13" i="29" s="1"/>
  <c r="AO16" i="29" s="1"/>
  <c r="AK12" i="29"/>
  <c r="AK13" i="29" s="1"/>
  <c r="AK16" i="29" s="1"/>
  <c r="AG12" i="29"/>
  <c r="AG13" i="29" s="1"/>
  <c r="AG16" i="29" s="1"/>
  <c r="AC12" i="29"/>
  <c r="AC13" i="29" s="1"/>
  <c r="AC16" i="29" s="1"/>
  <c r="Y12" i="29"/>
  <c r="Y13" i="29" s="1"/>
  <c r="Y16" i="29" s="1"/>
  <c r="AC12" i="28"/>
  <c r="AC13" i="28" s="1"/>
  <c r="AC16" i="28" s="1"/>
  <c r="Y12" i="28"/>
  <c r="Y13" i="28" s="1"/>
  <c r="Y16" i="28" s="1"/>
  <c r="U12" i="28"/>
  <c r="U13" i="28" s="1"/>
  <c r="U16" i="28" s="1"/>
  <c r="Q12" i="28"/>
  <c r="Q13" i="28" s="1"/>
  <c r="Q16" i="28" s="1"/>
  <c r="AG12" i="27"/>
  <c r="AG13" i="27" s="1"/>
  <c r="AG16" i="27" s="1"/>
  <c r="AC12" i="27"/>
  <c r="AC13" i="27" s="1"/>
  <c r="AC16" i="27" s="1"/>
  <c r="Y12" i="27"/>
  <c r="Y13" i="27" s="1"/>
  <c r="Y16" i="27" s="1"/>
  <c r="U12" i="27"/>
  <c r="U13" i="27" s="1"/>
  <c r="U16" i="27" s="1"/>
  <c r="AG12" i="24"/>
  <c r="AG13" i="24" s="1"/>
  <c r="AG16" i="24" s="1"/>
  <c r="AC12" i="24"/>
  <c r="AC13" i="24" s="1"/>
  <c r="AC16" i="24" s="1"/>
  <c r="Y12" i="24"/>
  <c r="Y13" i="24" s="1"/>
  <c r="Y16" i="24" s="1"/>
  <c r="U12" i="24"/>
  <c r="U13" i="24" s="1"/>
  <c r="U16" i="24" s="1"/>
  <c r="AG12" i="23"/>
  <c r="AG13" i="23" s="1"/>
  <c r="AG16" i="23" s="1"/>
  <c r="AC12" i="23"/>
  <c r="AC13" i="23" s="1"/>
  <c r="AC16" i="23" s="1"/>
  <c r="Y12" i="23"/>
  <c r="Y13" i="23" s="1"/>
  <c r="Y16" i="23" s="1"/>
  <c r="U12" i="23"/>
  <c r="U13" i="23" s="1"/>
  <c r="U16" i="23" s="1"/>
  <c r="AE12" i="22"/>
  <c r="AE13" i="22" s="1"/>
  <c r="AE16" i="22" s="1"/>
  <c r="Y12" i="22"/>
  <c r="Y13" i="22" s="1"/>
  <c r="Y16" i="22" s="1"/>
  <c r="U12" i="22"/>
  <c r="U13" i="22" s="1"/>
  <c r="U16" i="22" s="1"/>
  <c r="AE12" i="21"/>
  <c r="AE13" i="21" s="1"/>
  <c r="AE16" i="21" s="1"/>
  <c r="AA12" i="21"/>
  <c r="AA13" i="21" s="1"/>
  <c r="AA16" i="21" s="1"/>
  <c r="W12" i="21"/>
  <c r="W13" i="21" s="1"/>
  <c r="W16" i="21" s="1"/>
  <c r="S12" i="21"/>
  <c r="S13" i="21" s="1"/>
  <c r="S16" i="21" s="1"/>
  <c r="AE16" i="20"/>
  <c r="AE17" i="20" s="1"/>
  <c r="AA16" i="20"/>
  <c r="AA17" i="20" s="1"/>
  <c r="W16" i="20"/>
  <c r="W17" i="20" s="1"/>
  <c r="S16" i="20"/>
  <c r="S17" i="20" s="1"/>
  <c r="AE12" i="19"/>
  <c r="AE13" i="19" s="1"/>
  <c r="AE16" i="19" s="1"/>
  <c r="AA12" i="19"/>
  <c r="AA13" i="19" s="1"/>
  <c r="AA16" i="19" s="1"/>
  <c r="W12" i="19"/>
  <c r="W13" i="19" s="1"/>
  <c r="W16" i="19" s="1"/>
  <c r="S12" i="19"/>
  <c r="S13" i="19" s="1"/>
  <c r="S16" i="19" s="1"/>
  <c r="AE12" i="18"/>
  <c r="AE13" i="18" s="1"/>
  <c r="AE16" i="18" s="1"/>
  <c r="AA12" i="18"/>
  <c r="AA13" i="18" s="1"/>
  <c r="AA16" i="18" s="1"/>
  <c r="W12" i="18"/>
  <c r="W13" i="18" s="1"/>
  <c r="W16" i="18" s="1"/>
  <c r="S12" i="18"/>
  <c r="S13" i="18" s="1"/>
  <c r="S16" i="18" s="1"/>
  <c r="AE12" i="17"/>
  <c r="AE13" i="17" s="1"/>
  <c r="AE16" i="17" s="1"/>
  <c r="AA12" i="17"/>
  <c r="AA13" i="17" s="1"/>
  <c r="AA16" i="17" s="1"/>
  <c r="W12" i="17"/>
  <c r="W13" i="17" s="1"/>
  <c r="W16" i="17" s="1"/>
  <c r="S12" i="17"/>
  <c r="S13" i="17" s="1"/>
  <c r="S16" i="17" s="1"/>
  <c r="AE16" i="16"/>
  <c r="AE17" i="16" s="1"/>
  <c r="AA16" i="16"/>
  <c r="AA17" i="16" s="1"/>
  <c r="W16" i="16"/>
  <c r="W17" i="16" s="1"/>
  <c r="S16" i="16"/>
  <c r="S17" i="16" s="1"/>
  <c r="AE11" i="14"/>
  <c r="AE12" i="14" s="1"/>
  <c r="AE15" i="14" s="1"/>
  <c r="AF20" i="14" s="1"/>
  <c r="AA11" i="14"/>
  <c r="AA12" i="14" s="1"/>
  <c r="AA15" i="14" s="1"/>
  <c r="AB20" i="14" s="1"/>
  <c r="W11" i="14"/>
  <c r="W12" i="14" s="1"/>
  <c r="W15" i="14" s="1"/>
  <c r="X20" i="14" s="1"/>
  <c r="S11" i="14"/>
  <c r="S12" i="14" s="1"/>
  <c r="S15" i="14" s="1"/>
  <c r="T20" i="14" s="1"/>
  <c r="AE11" i="13"/>
  <c r="AE12" i="13" s="1"/>
  <c r="AE15" i="13" s="1"/>
  <c r="AF20" i="13" s="1"/>
  <c r="AA11" i="13"/>
  <c r="AA12" i="13" s="1"/>
  <c r="AA15" i="13" s="1"/>
  <c r="AB20" i="13" s="1"/>
  <c r="W11" i="13"/>
  <c r="W12" i="13" s="1"/>
  <c r="W15" i="13" s="1"/>
  <c r="X20" i="13" s="1"/>
  <c r="S11" i="13"/>
  <c r="S12" i="13" s="1"/>
  <c r="S15" i="13" s="1"/>
  <c r="T20" i="13" s="1"/>
  <c r="AE11" i="12"/>
  <c r="AE12" i="12" s="1"/>
  <c r="AE15" i="12" s="1"/>
  <c r="AF20" i="12" s="1"/>
  <c r="AA11" i="12"/>
  <c r="AA12" i="12" s="1"/>
  <c r="AA15" i="12" s="1"/>
  <c r="AB20" i="12" s="1"/>
  <c r="W11" i="12"/>
  <c r="W12" i="12" s="1"/>
  <c r="W15" i="12" s="1"/>
  <c r="X20" i="12" s="1"/>
  <c r="S11" i="12"/>
  <c r="S12" i="12" s="1"/>
  <c r="S15" i="12" s="1"/>
  <c r="T20" i="12" s="1"/>
  <c r="AE12" i="11"/>
  <c r="AE13" i="11" s="1"/>
  <c r="AE16" i="11" s="1"/>
  <c r="AA12" i="11"/>
  <c r="AA13" i="11" s="1"/>
  <c r="AA16" i="11" s="1"/>
  <c r="W12" i="11"/>
  <c r="W13" i="11" s="1"/>
  <c r="W16" i="11" s="1"/>
  <c r="S12" i="11"/>
  <c r="S13" i="11" s="1"/>
  <c r="S16" i="11" s="1"/>
  <c r="AC17" i="10"/>
  <c r="AC18" i="10" s="1"/>
  <c r="Y17" i="10"/>
  <c r="Y18" i="10" s="1"/>
  <c r="U17" i="10"/>
  <c r="U18" i="10" s="1"/>
  <c r="AE16" i="9"/>
  <c r="AE17" i="9" s="1"/>
  <c r="AA16" i="9"/>
  <c r="AA17" i="9" s="1"/>
  <c r="W16" i="9"/>
  <c r="W17" i="9" s="1"/>
  <c r="S16" i="9"/>
  <c r="S17" i="9" s="1"/>
  <c r="AA12" i="8"/>
  <c r="AA13" i="8" s="1"/>
  <c r="AA16" i="8" s="1"/>
  <c r="W12" i="8"/>
  <c r="W13" i="8" s="1"/>
  <c r="W16" i="8" s="1"/>
  <c r="S12" i="8"/>
  <c r="S13" i="8" s="1"/>
  <c r="S16" i="8" s="1"/>
  <c r="O12" i="8"/>
  <c r="O13" i="8" s="1"/>
  <c r="O16" i="8" s="1"/>
  <c r="AE12" i="7"/>
  <c r="AE13" i="7" s="1"/>
  <c r="AE16" i="7" s="1"/>
  <c r="AA12" i="7"/>
  <c r="AA13" i="7" s="1"/>
  <c r="AA16" i="7" s="1"/>
  <c r="W12" i="7"/>
  <c r="W13" i="7" s="1"/>
  <c r="W16" i="7" s="1"/>
  <c r="S12" i="7"/>
  <c r="S13" i="7" s="1"/>
  <c r="S16" i="7" s="1"/>
  <c r="AE12" i="6"/>
  <c r="AE13" i="6" s="1"/>
  <c r="AE16" i="6" s="1"/>
  <c r="AA12" i="6"/>
  <c r="AA13" i="6" s="1"/>
  <c r="AA16" i="6" s="1"/>
  <c r="W12" i="6"/>
  <c r="W13" i="6" s="1"/>
  <c r="W16" i="6" s="1"/>
  <c r="S12" i="6"/>
  <c r="S13" i="6" s="1"/>
  <c r="S16" i="6" s="1"/>
  <c r="AE12" i="5"/>
  <c r="AE13" i="5" s="1"/>
  <c r="AE16" i="5" s="1"/>
  <c r="AA12" i="5"/>
  <c r="AA13" i="5" s="1"/>
  <c r="AA16" i="5" s="1"/>
  <c r="W12" i="5"/>
  <c r="W13" i="5" s="1"/>
  <c r="W16" i="5" s="1"/>
  <c r="S12" i="5"/>
  <c r="S13" i="5" s="1"/>
  <c r="S16" i="5" s="1"/>
  <c r="AE12" i="4"/>
  <c r="AE13" i="4" s="1"/>
  <c r="AE16" i="4" s="1"/>
  <c r="AA12" i="4"/>
  <c r="AA13" i="4" s="1"/>
  <c r="AA16" i="4" s="1"/>
  <c r="W12" i="4"/>
  <c r="W13" i="4" s="1"/>
  <c r="W16" i="4" s="1"/>
  <c r="S12" i="4"/>
  <c r="S13" i="4" s="1"/>
  <c r="S16" i="4" s="1"/>
  <c r="AE12" i="3"/>
  <c r="AE13" i="3" s="1"/>
  <c r="AE16" i="3" s="1"/>
  <c r="AA12" i="3"/>
  <c r="AA13" i="3" s="1"/>
  <c r="AA16" i="3" s="1"/>
  <c r="W12" i="3"/>
  <c r="W13" i="3" s="1"/>
  <c r="W16" i="3" s="1"/>
  <c r="S12" i="3"/>
  <c r="S13" i="3" s="1"/>
  <c r="S16" i="3" s="1"/>
  <c r="O12" i="27"/>
  <c r="O13" i="27" s="1"/>
  <c r="O16" i="27" s="1"/>
  <c r="K12" i="27"/>
  <c r="K13" i="27" s="1"/>
  <c r="K16" i="27" s="1"/>
  <c r="O12" i="24"/>
  <c r="O13" i="24" s="1"/>
  <c r="O16" i="24" s="1"/>
  <c r="K12" i="24"/>
  <c r="K13" i="24" s="1"/>
  <c r="K16" i="24" s="1"/>
  <c r="O12" i="23"/>
  <c r="O13" i="23" s="1"/>
  <c r="O16" i="23" s="1"/>
  <c r="K12" i="23"/>
  <c r="K13" i="23" s="1"/>
  <c r="K16" i="23" s="1"/>
  <c r="O12" i="22"/>
  <c r="O13" i="22" s="1"/>
  <c r="O16" i="22" s="1"/>
  <c r="K12" i="22"/>
  <c r="K13" i="22" s="1"/>
  <c r="K16" i="22" s="1"/>
  <c r="O12" i="21"/>
  <c r="O13" i="21" s="1"/>
  <c r="O16" i="21" s="1"/>
  <c r="K12" i="21"/>
  <c r="K13" i="21" s="1"/>
  <c r="K16" i="21" s="1"/>
  <c r="G12" i="21"/>
  <c r="G13" i="21" s="1"/>
  <c r="G16" i="21" s="1"/>
  <c r="C12" i="21"/>
  <c r="O16" i="20"/>
  <c r="O17" i="20" s="1"/>
  <c r="K16" i="20"/>
  <c r="K17" i="20" s="1"/>
  <c r="O12" i="19"/>
  <c r="O13" i="19" s="1"/>
  <c r="O16" i="19" s="1"/>
  <c r="K12" i="19"/>
  <c r="K13" i="19" s="1"/>
  <c r="K16" i="19" s="1"/>
  <c r="O12" i="18"/>
  <c r="O13" i="18" s="1"/>
  <c r="O16" i="18" s="1"/>
  <c r="K12" i="18"/>
  <c r="K13" i="18" s="1"/>
  <c r="K16" i="18" s="1"/>
  <c r="O12" i="17"/>
  <c r="O13" i="17" s="1"/>
  <c r="O16" i="17" s="1"/>
  <c r="K12" i="17"/>
  <c r="K13" i="17" s="1"/>
  <c r="K16" i="17" s="1"/>
  <c r="O16" i="16"/>
  <c r="O17" i="16" s="1"/>
  <c r="K16" i="16"/>
  <c r="K17" i="16" s="1"/>
  <c r="O11" i="14"/>
  <c r="O12" i="14" s="1"/>
  <c r="O15" i="14" s="1"/>
  <c r="P20" i="14" s="1"/>
  <c r="K11" i="14"/>
  <c r="K12" i="14" s="1"/>
  <c r="K15" i="14" s="1"/>
  <c r="L20" i="14" s="1"/>
  <c r="O11" i="13"/>
  <c r="O12" i="13" s="1"/>
  <c r="O15" i="13" s="1"/>
  <c r="P20" i="13" s="1"/>
  <c r="K11" i="13"/>
  <c r="K12" i="13" s="1"/>
  <c r="K15" i="13" s="1"/>
  <c r="L20" i="13" s="1"/>
  <c r="O11" i="12"/>
  <c r="O12" i="12" s="1"/>
  <c r="O15" i="12" s="1"/>
  <c r="P20" i="12" s="1"/>
  <c r="K11" i="12"/>
  <c r="K12" i="12" s="1"/>
  <c r="K15" i="12" s="1"/>
  <c r="L20" i="12" s="1"/>
  <c r="O12" i="11"/>
  <c r="O13" i="11" s="1"/>
  <c r="O16" i="11" s="1"/>
  <c r="K12" i="11"/>
  <c r="K13" i="11" s="1"/>
  <c r="K16" i="11" s="1"/>
  <c r="O17" i="10"/>
  <c r="O18" i="10" s="1"/>
  <c r="K17" i="10"/>
  <c r="K18" i="10" s="1"/>
  <c r="O16" i="9"/>
  <c r="O17" i="9" s="1"/>
  <c r="K16" i="9"/>
  <c r="K17" i="9" s="1"/>
  <c r="K12" i="8"/>
  <c r="K13" i="8" s="1"/>
  <c r="K16" i="8" s="1"/>
  <c r="O12" i="7"/>
  <c r="O13" i="7" s="1"/>
  <c r="O16" i="7" s="1"/>
  <c r="K12" i="7"/>
  <c r="K13" i="7" s="1"/>
  <c r="K16" i="7" s="1"/>
  <c r="O12" i="6"/>
  <c r="O13" i="6" s="1"/>
  <c r="O16" i="6" s="1"/>
  <c r="K12" i="6"/>
  <c r="K13" i="6" s="1"/>
  <c r="K16" i="6" s="1"/>
  <c r="O12" i="5"/>
  <c r="O13" i="5" s="1"/>
  <c r="O16" i="5" s="1"/>
  <c r="K12" i="5"/>
  <c r="K13" i="5" s="1"/>
  <c r="K16" i="5" s="1"/>
  <c r="O12" i="4"/>
  <c r="O13" i="4" s="1"/>
  <c r="O16" i="4" s="1"/>
  <c r="K12" i="4"/>
  <c r="K13" i="4" s="1"/>
  <c r="K16" i="4" s="1"/>
  <c r="O12" i="3"/>
  <c r="O13" i="3" s="1"/>
  <c r="O16" i="3" s="1"/>
  <c r="K12" i="3"/>
  <c r="K13" i="3" s="1"/>
  <c r="K16" i="3" s="1"/>
  <c r="G12" i="27"/>
  <c r="G13" i="27" s="1"/>
  <c r="G16" i="27" s="1"/>
  <c r="G12" i="24"/>
  <c r="G13" i="24" s="1"/>
  <c r="G16" i="24" s="1"/>
  <c r="G12" i="23"/>
  <c r="G13" i="23" s="1"/>
  <c r="G16" i="23" s="1"/>
  <c r="G12" i="22"/>
  <c r="G13" i="22" s="1"/>
  <c r="G16" i="22" s="1"/>
  <c r="G16" i="20"/>
  <c r="G17" i="20" s="1"/>
  <c r="G12" i="19"/>
  <c r="G13" i="19" s="1"/>
  <c r="G16" i="19" s="1"/>
  <c r="G12" i="18"/>
  <c r="G13" i="18" s="1"/>
  <c r="G16" i="18" s="1"/>
  <c r="G12" i="17"/>
  <c r="G13" i="17" s="1"/>
  <c r="G16" i="17" s="1"/>
  <c r="G16" i="16"/>
  <c r="G17" i="16" s="1"/>
  <c r="G11" i="14"/>
  <c r="G12" i="14" s="1"/>
  <c r="G15" i="14" s="1"/>
  <c r="H20" i="14" s="1"/>
  <c r="G11" i="13"/>
  <c r="G12" i="13" s="1"/>
  <c r="G15" i="13" s="1"/>
  <c r="H20" i="13" s="1"/>
  <c r="G11" i="12"/>
  <c r="G12" i="12" s="1"/>
  <c r="G15" i="12" s="1"/>
  <c r="H20" i="12" s="1"/>
  <c r="G12" i="11"/>
  <c r="G13" i="11" s="1"/>
  <c r="G16" i="11" s="1"/>
  <c r="G17" i="10"/>
  <c r="G18" i="10" s="1"/>
  <c r="G16" i="9"/>
  <c r="G17" i="9" s="1"/>
  <c r="G12" i="8"/>
  <c r="G13" i="8" s="1"/>
  <c r="G16" i="8" s="1"/>
  <c r="G12" i="7"/>
  <c r="G13" i="7" s="1"/>
  <c r="G16" i="7" s="1"/>
  <c r="G12" i="6"/>
  <c r="G13" i="6" s="1"/>
  <c r="G16" i="6" s="1"/>
  <c r="G12" i="5"/>
  <c r="G13" i="5" s="1"/>
  <c r="G16" i="5" s="1"/>
  <c r="G12" i="4"/>
  <c r="G13" i="4" s="1"/>
  <c r="G16" i="4" s="1"/>
  <c r="I12" i="27"/>
  <c r="I13" i="27" s="1"/>
  <c r="I16" i="27" s="1"/>
  <c r="I12" i="24"/>
  <c r="I13" i="24" s="1"/>
  <c r="I16" i="24" s="1"/>
  <c r="I12" i="23"/>
  <c r="I13" i="23" s="1"/>
  <c r="I16" i="23" s="1"/>
  <c r="I12" i="22"/>
  <c r="I13" i="22" s="1"/>
  <c r="I16" i="22" s="1"/>
  <c r="I16" i="20"/>
  <c r="I17" i="20" s="1"/>
  <c r="I12" i="19"/>
  <c r="I13" i="19" s="1"/>
  <c r="I16" i="19" s="1"/>
  <c r="I12" i="18"/>
  <c r="I13" i="18" s="1"/>
  <c r="I16" i="18" s="1"/>
  <c r="I12" i="17"/>
  <c r="I13" i="17" s="1"/>
  <c r="I16" i="17" s="1"/>
  <c r="I16" i="16"/>
  <c r="I17" i="16" s="1"/>
  <c r="I11" i="14"/>
  <c r="I12" i="14" s="1"/>
  <c r="I15" i="14" s="1"/>
  <c r="J20" i="14" s="1"/>
  <c r="I11" i="13"/>
  <c r="I12" i="13" s="1"/>
  <c r="I15" i="13" s="1"/>
  <c r="J20" i="13" s="1"/>
  <c r="I11" i="12"/>
  <c r="I12" i="12" s="1"/>
  <c r="I15" i="12" s="1"/>
  <c r="J20" i="12" s="1"/>
  <c r="I12" i="11"/>
  <c r="I13" i="11" s="1"/>
  <c r="I16" i="11" s="1"/>
  <c r="I17" i="10"/>
  <c r="I18" i="10" s="1"/>
  <c r="I16" i="9"/>
  <c r="I17" i="9" s="1"/>
  <c r="I12" i="8"/>
  <c r="I13" i="8" s="1"/>
  <c r="I16" i="8" s="1"/>
  <c r="I12" i="7"/>
  <c r="I13" i="7" s="1"/>
  <c r="I16" i="7" s="1"/>
  <c r="I12" i="6"/>
  <c r="I13" i="6" s="1"/>
  <c r="I16" i="6" s="1"/>
  <c r="I12" i="5"/>
  <c r="I13" i="5" s="1"/>
  <c r="I16" i="5" s="1"/>
  <c r="I12" i="4"/>
  <c r="I13" i="4" s="1"/>
  <c r="I16" i="4" s="1"/>
  <c r="I12" i="3"/>
  <c r="I13" i="3" s="1"/>
  <c r="I16" i="3" s="1"/>
  <c r="G12" i="3"/>
  <c r="G13" i="3" s="1"/>
  <c r="G16" i="3" s="1"/>
  <c r="I12" i="41"/>
  <c r="I13" i="41" s="1"/>
  <c r="I16" i="41" s="1"/>
  <c r="G12" i="41"/>
  <c r="G13" i="41" s="1"/>
  <c r="G16" i="41" s="1"/>
  <c r="E12" i="41"/>
  <c r="E13" i="41" s="1"/>
  <c r="E16" i="41" s="1"/>
  <c r="Q17" i="37"/>
  <c r="Q18" i="37" s="1"/>
  <c r="O17" i="37"/>
  <c r="O18" i="37" s="1"/>
  <c r="M17" i="37"/>
  <c r="M18" i="37" s="1"/>
  <c r="K17" i="37"/>
  <c r="K18" i="37" s="1"/>
  <c r="I17" i="37"/>
  <c r="I18" i="37" s="1"/>
  <c r="G17" i="37"/>
  <c r="G18" i="37" s="1"/>
  <c r="E17" i="37"/>
  <c r="E18" i="37" s="1"/>
  <c r="W12" i="32"/>
  <c r="W13" i="32" s="1"/>
  <c r="W16" i="32" s="1"/>
  <c r="S12" i="32"/>
  <c r="S13" i="32" s="1"/>
  <c r="S16" i="32" s="1"/>
  <c r="O12" i="32"/>
  <c r="O13" i="32" s="1"/>
  <c r="O16" i="32" s="1"/>
  <c r="K12" i="32"/>
  <c r="K13" i="32" s="1"/>
  <c r="K16" i="32" s="1"/>
  <c r="G12" i="32"/>
  <c r="G13" i="32" s="1"/>
  <c r="G16" i="32" s="1"/>
  <c r="E12" i="32"/>
  <c r="E13" i="32" s="1"/>
  <c r="E16" i="32" s="1"/>
  <c r="S12" i="30"/>
  <c r="S13" i="30" s="1"/>
  <c r="S16" i="30" s="1"/>
  <c r="O12" i="30"/>
  <c r="O13" i="30" s="1"/>
  <c r="O16" i="30" s="1"/>
  <c r="K12" i="30"/>
  <c r="K13" i="30" s="1"/>
  <c r="K16" i="30" s="1"/>
  <c r="G12" i="30"/>
  <c r="G13" i="30" s="1"/>
  <c r="G16" i="30" s="1"/>
  <c r="E12" i="30"/>
  <c r="E13" i="30" s="1"/>
  <c r="E16" i="30" s="1"/>
  <c r="W12" i="29"/>
  <c r="W13" i="29" s="1"/>
  <c r="W16" i="29" s="1"/>
  <c r="S12" i="29"/>
  <c r="S13" i="29" s="1"/>
  <c r="S16" i="29" s="1"/>
  <c r="O12" i="29"/>
  <c r="O13" i="29" s="1"/>
  <c r="O16" i="29" s="1"/>
  <c r="I12" i="29"/>
  <c r="I13" i="29" s="1"/>
  <c r="I16" i="29" s="1"/>
  <c r="M12" i="28"/>
  <c r="M13" i="28" s="1"/>
  <c r="M16" i="28" s="1"/>
  <c r="I12" i="28"/>
  <c r="I13" i="28" s="1"/>
  <c r="I16" i="28" s="1"/>
  <c r="E12" i="28"/>
  <c r="E13" i="28" s="1"/>
  <c r="E16" i="28" s="1"/>
  <c r="E12" i="27"/>
  <c r="E13" i="27" s="1"/>
  <c r="E16" i="27" s="1"/>
  <c r="E12" i="24"/>
  <c r="E13" i="24" s="1"/>
  <c r="E16" i="24" s="1"/>
  <c r="E12" i="23"/>
  <c r="E13" i="23" s="1"/>
  <c r="E16" i="23" s="1"/>
  <c r="E12" i="22"/>
  <c r="E13" i="22" s="1"/>
  <c r="E16" i="22" s="1"/>
  <c r="E16" i="16"/>
  <c r="E17" i="16" s="1"/>
  <c r="E11" i="13"/>
  <c r="E12" i="13" s="1"/>
  <c r="E15" i="13" s="1"/>
  <c r="F20" i="13" s="1"/>
  <c r="E12" i="11"/>
  <c r="E13" i="11" s="1"/>
  <c r="E16" i="11" s="1"/>
  <c r="E12" i="8"/>
  <c r="E13" i="8" s="1"/>
  <c r="E16" i="8" s="1"/>
  <c r="E12" i="7"/>
  <c r="E13" i="7" s="1"/>
  <c r="E16" i="7" s="1"/>
  <c r="E12" i="6"/>
  <c r="E13" i="6" s="1"/>
  <c r="E16" i="6" s="1"/>
  <c r="E12" i="5"/>
  <c r="E13" i="5" s="1"/>
  <c r="E16" i="5" s="1"/>
  <c r="E12" i="4"/>
  <c r="E13" i="4" s="1"/>
  <c r="E16" i="4" s="1"/>
  <c r="U16" i="46"/>
  <c r="U17" i="46" s="1"/>
  <c r="S16" i="46"/>
  <c r="S17" i="46" s="1"/>
  <c r="Q16" i="46"/>
  <c r="Q17" i="46" s="1"/>
  <c r="O16" i="46"/>
  <c r="O17" i="46" s="1"/>
  <c r="M16" i="46"/>
  <c r="M17" i="46" s="1"/>
  <c r="K16" i="46"/>
  <c r="K17" i="46" s="1"/>
  <c r="I16" i="46"/>
  <c r="I17" i="46" s="1"/>
  <c r="G16" i="46"/>
  <c r="G17" i="46" s="1"/>
  <c r="E16" i="46"/>
  <c r="E17" i="46" s="1"/>
  <c r="U12" i="41"/>
  <c r="U13" i="41" s="1"/>
  <c r="U16" i="41" s="1"/>
  <c r="S12" i="41"/>
  <c r="S13" i="41" s="1"/>
  <c r="S16" i="41" s="1"/>
  <c r="Q12" i="41"/>
  <c r="Q13" i="41" s="1"/>
  <c r="Q16" i="41" s="1"/>
  <c r="O12" i="41"/>
  <c r="O13" i="41" s="1"/>
  <c r="O16" i="41" s="1"/>
  <c r="M12" i="41"/>
  <c r="M13" i="41" s="1"/>
  <c r="M16" i="41" s="1"/>
  <c r="K12" i="41"/>
  <c r="K13" i="41" s="1"/>
  <c r="K16" i="41" s="1"/>
  <c r="U12" i="32"/>
  <c r="U13" i="32" s="1"/>
  <c r="U16" i="32" s="1"/>
  <c r="Q12" i="32"/>
  <c r="Q13" i="32" s="1"/>
  <c r="Q16" i="32" s="1"/>
  <c r="M12" i="32"/>
  <c r="M13" i="32" s="1"/>
  <c r="M16" i="32" s="1"/>
  <c r="I12" i="32"/>
  <c r="I13" i="32" s="1"/>
  <c r="I16" i="32" s="1"/>
  <c r="Q12" i="30"/>
  <c r="Q13" i="30" s="1"/>
  <c r="Q16" i="30" s="1"/>
  <c r="M12" i="30"/>
  <c r="M13" i="30" s="1"/>
  <c r="M16" i="30" s="1"/>
  <c r="I12" i="30"/>
  <c r="I13" i="30" s="1"/>
  <c r="I16" i="30" s="1"/>
  <c r="U12" i="29"/>
  <c r="U13" i="29" s="1"/>
  <c r="U16" i="29" s="1"/>
  <c r="Q12" i="29"/>
  <c r="Q13" i="29" s="1"/>
  <c r="Q16" i="29" s="1"/>
  <c r="M12" i="29"/>
  <c r="M13" i="29" s="1"/>
  <c r="M16" i="29" s="1"/>
  <c r="K12" i="29"/>
  <c r="K13" i="29" s="1"/>
  <c r="K16" i="29" s="1"/>
  <c r="G12" i="29"/>
  <c r="G13" i="29" s="1"/>
  <c r="G16" i="29" s="1"/>
  <c r="E12" i="29"/>
  <c r="E13" i="29" s="1"/>
  <c r="E16" i="29" s="1"/>
  <c r="O12" i="28"/>
  <c r="O13" i="28" s="1"/>
  <c r="O16" i="28" s="1"/>
  <c r="K12" i="28"/>
  <c r="K13" i="28" s="1"/>
  <c r="K16" i="28" s="1"/>
  <c r="G12" i="28"/>
  <c r="G13" i="28" s="1"/>
  <c r="G16" i="28" s="1"/>
  <c r="E16" i="20"/>
  <c r="E17" i="20" s="1"/>
  <c r="E12" i="19"/>
  <c r="E13" i="19" s="1"/>
  <c r="E16" i="19" s="1"/>
  <c r="E12" i="18"/>
  <c r="E13" i="18" s="1"/>
  <c r="E16" i="18" s="1"/>
  <c r="E12" i="17"/>
  <c r="E13" i="17" s="1"/>
  <c r="E16" i="17" s="1"/>
  <c r="E11" i="14"/>
  <c r="E12" i="14" s="1"/>
  <c r="E15" i="14" s="1"/>
  <c r="F20" i="14" s="1"/>
  <c r="E11" i="12"/>
  <c r="E12" i="12" s="1"/>
  <c r="E15" i="12" s="1"/>
  <c r="F20" i="12" s="1"/>
  <c r="E17" i="10"/>
  <c r="E18" i="10" s="1"/>
  <c r="E16" i="9"/>
  <c r="E17" i="9" s="1"/>
  <c r="C16" i="46"/>
  <c r="C12" i="41"/>
  <c r="C12" i="28"/>
  <c r="C12" i="27"/>
  <c r="C12" i="24"/>
  <c r="C12" i="23"/>
  <c r="C12" i="22"/>
  <c r="C17" i="37"/>
  <c r="C12" i="32"/>
  <c r="C12" i="30"/>
  <c r="C12" i="29"/>
  <c r="C16" i="16"/>
  <c r="C11" i="14"/>
  <c r="C12" i="11"/>
  <c r="C17" i="10"/>
  <c r="C12" i="8"/>
  <c r="C12" i="5"/>
  <c r="C16" i="20"/>
  <c r="C12" i="19"/>
  <c r="C12" i="18"/>
  <c r="C12" i="17"/>
  <c r="C11" i="13"/>
  <c r="C12" i="13" s="1"/>
  <c r="C15" i="13" s="1"/>
  <c r="D20" i="13" s="1"/>
  <c r="E32" i="1" s="1"/>
  <c r="C11" i="12"/>
  <c r="C16" i="9"/>
  <c r="C12" i="7"/>
  <c r="C13" i="7" s="1"/>
  <c r="C16" i="7" s="1"/>
  <c r="C12" i="6"/>
  <c r="C13" i="6" s="1"/>
  <c r="C16" i="6" s="1"/>
  <c r="C12" i="4"/>
  <c r="C12" i="3"/>
  <c r="E12" i="3"/>
  <c r="E13" i="3" s="1"/>
  <c r="E16" i="3" s="1"/>
  <c r="H24" i="3" l="1"/>
  <c r="H22" i="3"/>
  <c r="H21" i="3"/>
  <c r="H23" i="3"/>
  <c r="H20" i="3"/>
  <c r="J22" i="4"/>
  <c r="J24" i="4"/>
  <c r="J20" i="4"/>
  <c r="J21" i="4"/>
  <c r="J23" i="4"/>
  <c r="J20" i="6"/>
  <c r="J24" i="6"/>
  <c r="J23" i="6"/>
  <c r="J21" i="6"/>
  <c r="J22" i="6"/>
  <c r="J24" i="8"/>
  <c r="I27" i="8"/>
  <c r="I28" i="8" s="1"/>
  <c r="J23" i="8"/>
  <c r="J21" i="8"/>
  <c r="J22" i="8"/>
  <c r="J20" i="8"/>
  <c r="I23" i="10"/>
  <c r="I21" i="10"/>
  <c r="J21" i="12"/>
  <c r="J25" i="12" s="1"/>
  <c r="J24" i="12" s="1"/>
  <c r="H31" i="1"/>
  <c r="H33" i="1"/>
  <c r="J21" i="14"/>
  <c r="J25" i="14" s="1"/>
  <c r="J24" i="14" s="1"/>
  <c r="J24" i="17"/>
  <c r="J21" i="17"/>
  <c r="J23" i="17"/>
  <c r="J22" i="17"/>
  <c r="J20" i="17"/>
  <c r="J24" i="19"/>
  <c r="J23" i="19"/>
  <c r="J21" i="19"/>
  <c r="J22" i="19"/>
  <c r="J20" i="19"/>
  <c r="J24" i="22"/>
  <c r="J21" i="22"/>
  <c r="J23" i="22"/>
  <c r="J22" i="22"/>
  <c r="J20" i="22"/>
  <c r="J24" i="24"/>
  <c r="J21" i="24"/>
  <c r="J23" i="24"/>
  <c r="J22" i="24"/>
  <c r="J20" i="24"/>
  <c r="H24" i="4"/>
  <c r="H21" i="4"/>
  <c r="H23" i="4"/>
  <c r="H22" i="4"/>
  <c r="H20" i="4"/>
  <c r="H24" i="6"/>
  <c r="H23" i="6"/>
  <c r="H21" i="6"/>
  <c r="H22" i="6"/>
  <c r="H20" i="6"/>
  <c r="G27" i="8"/>
  <c r="G28" i="8" s="1"/>
  <c r="H24" i="8"/>
  <c r="H22" i="8"/>
  <c r="H20" i="8"/>
  <c r="H23" i="8"/>
  <c r="H21" i="8"/>
  <c r="G21" i="10"/>
  <c r="G23" i="10"/>
  <c r="H21" i="12"/>
  <c r="H25" i="12" s="1"/>
  <c r="H24" i="12" s="1"/>
  <c r="G31" i="1"/>
  <c r="G33" i="1"/>
  <c r="H21" i="14"/>
  <c r="H25" i="14" s="1"/>
  <c r="H24" i="14" s="1"/>
  <c r="H24" i="17"/>
  <c r="H22" i="17"/>
  <c r="H20" i="17"/>
  <c r="H23" i="17"/>
  <c r="H21" i="17"/>
  <c r="H24" i="19"/>
  <c r="H22" i="19"/>
  <c r="H20" i="19"/>
  <c r="H23" i="19"/>
  <c r="H21" i="19"/>
  <c r="H24" i="22"/>
  <c r="H22" i="22"/>
  <c r="H20" i="22"/>
  <c r="H23" i="22"/>
  <c r="H21" i="22"/>
  <c r="H24" i="24"/>
  <c r="H22" i="24"/>
  <c r="H20" i="24"/>
  <c r="H23" i="24"/>
  <c r="H21" i="24"/>
  <c r="L24" i="3"/>
  <c r="L23" i="3"/>
  <c r="L22" i="3"/>
  <c r="L21" i="3"/>
  <c r="L20" i="3"/>
  <c r="L24" i="4"/>
  <c r="L23" i="4"/>
  <c r="L22" i="4"/>
  <c r="L21" i="4"/>
  <c r="L20" i="4"/>
  <c r="L24" i="5"/>
  <c r="L23" i="5"/>
  <c r="L22" i="5"/>
  <c r="L21" i="5"/>
  <c r="L20" i="5"/>
  <c r="L24" i="6"/>
  <c r="L23" i="6"/>
  <c r="L22" i="6"/>
  <c r="L21" i="6"/>
  <c r="L20" i="6"/>
  <c r="L24" i="7"/>
  <c r="L23" i="7"/>
  <c r="L21" i="7"/>
  <c r="L22" i="7"/>
  <c r="L20" i="7"/>
  <c r="L24" i="8"/>
  <c r="K27" i="8"/>
  <c r="K28" i="8" s="1"/>
  <c r="L23" i="8"/>
  <c r="L22" i="8"/>
  <c r="L21" i="8"/>
  <c r="L20" i="8"/>
  <c r="K22" i="9"/>
  <c r="K20" i="9"/>
  <c r="K23" i="10"/>
  <c r="K21" i="10"/>
  <c r="L24" i="11"/>
  <c r="K27" i="11"/>
  <c r="K28" i="11" s="1"/>
  <c r="L30" i="11" s="1"/>
  <c r="L23" i="11"/>
  <c r="L22" i="11"/>
  <c r="L21" i="11"/>
  <c r="L20" i="11"/>
  <c r="I31" i="1"/>
  <c r="L21" i="12"/>
  <c r="L25" i="12" s="1"/>
  <c r="L24" i="12" s="1"/>
  <c r="L21" i="13"/>
  <c r="L25" i="13" s="1"/>
  <c r="L24" i="13" s="1"/>
  <c r="I32" i="1"/>
  <c r="L21" i="14"/>
  <c r="L25" i="14" s="1"/>
  <c r="L24" i="14" s="1"/>
  <c r="I33" i="1"/>
  <c r="K22" i="16"/>
  <c r="K20" i="16"/>
  <c r="L24" i="17"/>
  <c r="L23" i="17"/>
  <c r="L22" i="17"/>
  <c r="L21" i="17"/>
  <c r="L20" i="17"/>
  <c r="L24" i="18"/>
  <c r="L23" i="18"/>
  <c r="L22" i="18"/>
  <c r="L21" i="18"/>
  <c r="L20" i="18"/>
  <c r="L24" i="19"/>
  <c r="L23" i="19"/>
  <c r="L22" i="19"/>
  <c r="L21" i="19"/>
  <c r="L20" i="19"/>
  <c r="K22" i="20"/>
  <c r="K20" i="20"/>
  <c r="L24" i="21"/>
  <c r="L23" i="21"/>
  <c r="L22" i="21"/>
  <c r="L21" i="21"/>
  <c r="L20" i="21"/>
  <c r="L24" i="22"/>
  <c r="L23" i="22"/>
  <c r="L22" i="22"/>
  <c r="L21" i="22"/>
  <c r="L20" i="22"/>
  <c r="L24" i="23"/>
  <c r="L23" i="23"/>
  <c r="L22" i="23"/>
  <c r="L21" i="23"/>
  <c r="L20" i="23"/>
  <c r="L24" i="24"/>
  <c r="L23" i="24"/>
  <c r="L21" i="24"/>
  <c r="L22" i="24"/>
  <c r="L20" i="24"/>
  <c r="L24" i="27"/>
  <c r="L23" i="27"/>
  <c r="L22" i="27"/>
  <c r="L21" i="27"/>
  <c r="L20" i="27"/>
  <c r="T24" i="3"/>
  <c r="T23" i="3"/>
  <c r="T22" i="3"/>
  <c r="T21" i="3"/>
  <c r="T20" i="3"/>
  <c r="AB24" i="3"/>
  <c r="AB23" i="3"/>
  <c r="AB22" i="3"/>
  <c r="AB21" i="3"/>
  <c r="AB20" i="3"/>
  <c r="T24" i="4"/>
  <c r="T23" i="4"/>
  <c r="T22" i="4"/>
  <c r="T21" i="4"/>
  <c r="T20" i="4"/>
  <c r="AB24" i="4"/>
  <c r="AB23" i="4"/>
  <c r="AB22" i="4"/>
  <c r="AB21" i="4"/>
  <c r="AB20" i="4"/>
  <c r="T24" i="5"/>
  <c r="T23" i="5"/>
  <c r="T22" i="5"/>
  <c r="T21" i="5"/>
  <c r="T20" i="5"/>
  <c r="AB24" i="5"/>
  <c r="AB23" i="5"/>
  <c r="AB22" i="5"/>
  <c r="AB21" i="5"/>
  <c r="AB20" i="5"/>
  <c r="T24" i="6"/>
  <c r="T23" i="6"/>
  <c r="T22" i="6"/>
  <c r="T21" i="6"/>
  <c r="T20" i="6"/>
  <c r="AB24" i="6"/>
  <c r="AB23" i="6"/>
  <c r="AB22" i="6"/>
  <c r="AB21" i="6"/>
  <c r="AB20" i="6"/>
  <c r="T24" i="7"/>
  <c r="T23" i="7"/>
  <c r="T22" i="7"/>
  <c r="T21" i="7"/>
  <c r="T20" i="7"/>
  <c r="AB24" i="7"/>
  <c r="AB23" i="7"/>
  <c r="AB22" i="7"/>
  <c r="AB21" i="7"/>
  <c r="AB20" i="7"/>
  <c r="O27" i="8"/>
  <c r="O28" i="8" s="1"/>
  <c r="P24" i="8"/>
  <c r="P23" i="8"/>
  <c r="P22" i="8"/>
  <c r="P21" i="8"/>
  <c r="P20" i="8"/>
  <c r="W27" i="8"/>
  <c r="W28" i="8" s="1"/>
  <c r="X24" i="8"/>
  <c r="X23" i="8"/>
  <c r="X22" i="8"/>
  <c r="X21" i="8"/>
  <c r="X20" i="8"/>
  <c r="S20" i="9"/>
  <c r="S22" i="9"/>
  <c r="AA20" i="9"/>
  <c r="AA22" i="9"/>
  <c r="U23" i="10"/>
  <c r="U21" i="10"/>
  <c r="AC23" i="10"/>
  <c r="AC21" i="10"/>
  <c r="X24" i="11"/>
  <c r="W27" i="11"/>
  <c r="W28" i="11" s="1"/>
  <c r="X30" i="11" s="1"/>
  <c r="X23" i="11"/>
  <c r="X22" i="11"/>
  <c r="X21" i="11"/>
  <c r="X20" i="11"/>
  <c r="AF24" i="11"/>
  <c r="AE27" i="11"/>
  <c r="AE28" i="11" s="1"/>
  <c r="AF30" i="11" s="1"/>
  <c r="AF23" i="11"/>
  <c r="AF22" i="11"/>
  <c r="AF21" i="11"/>
  <c r="AF20" i="11"/>
  <c r="X21" i="12"/>
  <c r="X25" i="12" s="1"/>
  <c r="X24" i="12" s="1"/>
  <c r="O31" i="1"/>
  <c r="AF21" i="12"/>
  <c r="AF25" i="12" s="1"/>
  <c r="AF24" i="12" s="1"/>
  <c r="S31" i="1"/>
  <c r="X21" i="13"/>
  <c r="X25" i="13" s="1"/>
  <c r="X24" i="13" s="1"/>
  <c r="O32" i="1"/>
  <c r="AF21" i="13"/>
  <c r="AF25" i="13" s="1"/>
  <c r="AF24" i="13" s="1"/>
  <c r="S32" i="1"/>
  <c r="X21" i="14"/>
  <c r="X25" i="14" s="1"/>
  <c r="X24" i="14" s="1"/>
  <c r="O33" i="1"/>
  <c r="AF21" i="14"/>
  <c r="AF25" i="14" s="1"/>
  <c r="AF24" i="14" s="1"/>
  <c r="S33" i="1"/>
  <c r="W20" i="16"/>
  <c r="W22" i="16"/>
  <c r="AE20" i="16"/>
  <c r="AE22" i="16"/>
  <c r="X24" i="17"/>
  <c r="X23" i="17"/>
  <c r="X22" i="17"/>
  <c r="X21" i="17"/>
  <c r="X20" i="17"/>
  <c r="AF24" i="17"/>
  <c r="AF22" i="17"/>
  <c r="AF21" i="17"/>
  <c r="AF20" i="17"/>
  <c r="AF23" i="17"/>
  <c r="X24" i="18"/>
  <c r="X23" i="18"/>
  <c r="X22" i="18"/>
  <c r="X21" i="18"/>
  <c r="X20" i="18"/>
  <c r="AF24" i="18"/>
  <c r="AF23" i="18"/>
  <c r="AF22" i="18"/>
  <c r="AF21" i="18"/>
  <c r="AF20" i="18"/>
  <c r="X24" i="19"/>
  <c r="X23" i="19"/>
  <c r="X22" i="19"/>
  <c r="X21" i="19"/>
  <c r="X20" i="19"/>
  <c r="AF24" i="19"/>
  <c r="AF23" i="19"/>
  <c r="AF22" i="19"/>
  <c r="AF21" i="19"/>
  <c r="AF20" i="19"/>
  <c r="W20" i="20"/>
  <c r="W22" i="20"/>
  <c r="AE20" i="20"/>
  <c r="AE22" i="20"/>
  <c r="X24" i="21"/>
  <c r="X23" i="21"/>
  <c r="X22" i="21"/>
  <c r="X21" i="21"/>
  <c r="X20" i="21"/>
  <c r="AF24" i="21"/>
  <c r="AF23" i="21"/>
  <c r="AF22" i="21"/>
  <c r="AF21" i="21"/>
  <c r="AF20" i="21"/>
  <c r="Z24" i="22"/>
  <c r="Z21" i="22"/>
  <c r="Z20" i="22"/>
  <c r="Z23" i="22"/>
  <c r="Z22" i="22"/>
  <c r="V24" i="23"/>
  <c r="V23" i="23"/>
  <c r="V22" i="23"/>
  <c r="V21" i="23"/>
  <c r="V20" i="23"/>
  <c r="AD24" i="23"/>
  <c r="AD23" i="23"/>
  <c r="AD22" i="23"/>
  <c r="AD21" i="23"/>
  <c r="AD20" i="23"/>
  <c r="V24" i="24"/>
  <c r="V20" i="24"/>
  <c r="V23" i="24"/>
  <c r="V22" i="24"/>
  <c r="V21" i="24"/>
  <c r="AD20" i="24"/>
  <c r="AD24" i="24"/>
  <c r="AD23" i="24"/>
  <c r="AD22" i="24"/>
  <c r="AD21" i="24"/>
  <c r="V24" i="27"/>
  <c r="V23" i="27"/>
  <c r="V22" i="27"/>
  <c r="V21" i="27"/>
  <c r="V20" i="27"/>
  <c r="AD24" i="27"/>
  <c r="AD23" i="27"/>
  <c r="AD22" i="27"/>
  <c r="AD21" i="27"/>
  <c r="AD20" i="27"/>
  <c r="R24" i="28"/>
  <c r="Q27" i="28"/>
  <c r="Q28" i="28" s="1"/>
  <c r="R30" i="28" s="1"/>
  <c r="R20" i="28"/>
  <c r="R21" i="28"/>
  <c r="R22" i="28"/>
  <c r="R23" i="28"/>
  <c r="Z24" i="28"/>
  <c r="Y27" i="28"/>
  <c r="Y28" i="28" s="1"/>
  <c r="Z30" i="28" s="1"/>
  <c r="Z20" i="28"/>
  <c r="Z21" i="28"/>
  <c r="Z22" i="28"/>
  <c r="Z23" i="28"/>
  <c r="Z24" i="29"/>
  <c r="Z22" i="29"/>
  <c r="Z20" i="29"/>
  <c r="Z23" i="29"/>
  <c r="Z21" i="29"/>
  <c r="AH24" i="29"/>
  <c r="AH23" i="29"/>
  <c r="AH21" i="29"/>
  <c r="AH22" i="29"/>
  <c r="AH20" i="29"/>
  <c r="AP24" i="29"/>
  <c r="AP22" i="29"/>
  <c r="AP20" i="29"/>
  <c r="AP23" i="29"/>
  <c r="AP21" i="29"/>
  <c r="AJ23" i="30"/>
  <c r="AJ24" i="30"/>
  <c r="AJ22" i="30"/>
  <c r="AJ20" i="30"/>
  <c r="AJ21" i="30"/>
  <c r="AB24" i="30"/>
  <c r="AB20" i="30"/>
  <c r="AB23" i="30"/>
  <c r="AB21" i="30"/>
  <c r="AB22" i="30"/>
  <c r="Z24" i="32"/>
  <c r="Z22" i="32"/>
  <c r="Z20" i="32"/>
  <c r="Z23" i="32"/>
  <c r="Z21" i="32"/>
  <c r="AH24" i="32"/>
  <c r="AH23" i="32"/>
  <c r="AH21" i="32"/>
  <c r="AH22" i="32"/>
  <c r="AH20" i="32"/>
  <c r="AP24" i="32"/>
  <c r="AP22" i="32"/>
  <c r="AP20" i="32"/>
  <c r="AP23" i="32"/>
  <c r="AP21" i="32"/>
  <c r="S23" i="37"/>
  <c r="S21" i="37"/>
  <c r="AA23" i="37"/>
  <c r="AA21" i="37"/>
  <c r="X24" i="41"/>
  <c r="X22" i="41"/>
  <c r="X20" i="41"/>
  <c r="X23" i="41"/>
  <c r="X21" i="41"/>
  <c r="AF24" i="41"/>
  <c r="AF22" i="41"/>
  <c r="AF20" i="41"/>
  <c r="AF23" i="41"/>
  <c r="AF21" i="41"/>
  <c r="AN24" i="41"/>
  <c r="AN22" i="41"/>
  <c r="AN20" i="41"/>
  <c r="AN23" i="41"/>
  <c r="AN21" i="41"/>
  <c r="AA20" i="46"/>
  <c r="AA22" i="46"/>
  <c r="AI20" i="46"/>
  <c r="AI22" i="46"/>
  <c r="AE27" i="28"/>
  <c r="AE28" i="28" s="1"/>
  <c r="AF30" i="28" s="1"/>
  <c r="AF23" i="28"/>
  <c r="AF24" i="28"/>
  <c r="AF21" i="28"/>
  <c r="AF22" i="28"/>
  <c r="AF20" i="28"/>
  <c r="R24" i="3"/>
  <c r="R23" i="3"/>
  <c r="R22" i="3"/>
  <c r="R21" i="3"/>
  <c r="R20" i="3"/>
  <c r="R24" i="4"/>
  <c r="R20" i="4"/>
  <c r="R23" i="4"/>
  <c r="R22" i="4"/>
  <c r="R21" i="4"/>
  <c r="R24" i="5"/>
  <c r="R23" i="5"/>
  <c r="R22" i="5"/>
  <c r="R21" i="5"/>
  <c r="R20" i="5"/>
  <c r="R24" i="6"/>
  <c r="R23" i="6"/>
  <c r="R22" i="6"/>
  <c r="R21" i="6"/>
  <c r="R20" i="6"/>
  <c r="R23" i="7"/>
  <c r="R21" i="7"/>
  <c r="R24" i="7"/>
  <c r="R22" i="7"/>
  <c r="R20" i="7"/>
  <c r="Q22" i="9"/>
  <c r="Q20" i="9"/>
  <c r="Q23" i="10"/>
  <c r="Q21" i="10"/>
  <c r="Q27" i="11"/>
  <c r="Q28" i="11" s="1"/>
  <c r="R30" i="11" s="1"/>
  <c r="R24" i="11"/>
  <c r="R23" i="11"/>
  <c r="R22" i="11"/>
  <c r="R21" i="11"/>
  <c r="R20" i="11"/>
  <c r="R21" i="12"/>
  <c r="R25" i="12" s="1"/>
  <c r="R24" i="12" s="1"/>
  <c r="L31" i="1"/>
  <c r="R21" i="13"/>
  <c r="R25" i="13" s="1"/>
  <c r="R24" i="13" s="1"/>
  <c r="L32" i="1"/>
  <c r="R21" i="14"/>
  <c r="R25" i="14" s="1"/>
  <c r="R24" i="14" s="1"/>
  <c r="L33" i="1"/>
  <c r="Q22" i="16"/>
  <c r="Q20" i="16"/>
  <c r="R24" i="17"/>
  <c r="R23" i="17"/>
  <c r="R22" i="17"/>
  <c r="R21" i="17"/>
  <c r="R20" i="17"/>
  <c r="R24" i="18"/>
  <c r="R23" i="18"/>
  <c r="R22" i="18"/>
  <c r="R21" i="18"/>
  <c r="R20" i="18"/>
  <c r="R24" i="19"/>
  <c r="R23" i="19"/>
  <c r="R22" i="19"/>
  <c r="R21" i="19"/>
  <c r="R20" i="19"/>
  <c r="Q22" i="20"/>
  <c r="Q20" i="20"/>
  <c r="J24" i="21"/>
  <c r="J23" i="21"/>
  <c r="J21" i="21"/>
  <c r="J22" i="21"/>
  <c r="J20" i="21"/>
  <c r="R24" i="21"/>
  <c r="R23" i="21"/>
  <c r="R22" i="21"/>
  <c r="R21" i="21"/>
  <c r="R20" i="21"/>
  <c r="R24" i="22"/>
  <c r="R23" i="22"/>
  <c r="R22" i="22"/>
  <c r="R21" i="22"/>
  <c r="R20" i="22"/>
  <c r="R24" i="23"/>
  <c r="R23" i="23"/>
  <c r="R22" i="23"/>
  <c r="R21" i="23"/>
  <c r="R20" i="23"/>
  <c r="R23" i="24"/>
  <c r="R21" i="24"/>
  <c r="R24" i="24"/>
  <c r="R22" i="24"/>
  <c r="R20" i="24"/>
  <c r="R24" i="27"/>
  <c r="R23" i="27"/>
  <c r="R22" i="27"/>
  <c r="R21" i="27"/>
  <c r="R20" i="27"/>
  <c r="Z24" i="3"/>
  <c r="Z22" i="3"/>
  <c r="Z20" i="3"/>
  <c r="Z23" i="3"/>
  <c r="Z21" i="3"/>
  <c r="AH24" i="3"/>
  <c r="AH22" i="3"/>
  <c r="AH20" i="3"/>
  <c r="AH23" i="3"/>
  <c r="AH21" i="3"/>
  <c r="Z24" i="4"/>
  <c r="Z23" i="4"/>
  <c r="Z22" i="4"/>
  <c r="Z21" i="4"/>
  <c r="Z20" i="4"/>
  <c r="AH24" i="4"/>
  <c r="AH23" i="4"/>
  <c r="AH22" i="4"/>
  <c r="AH21" i="4"/>
  <c r="AH20" i="4"/>
  <c r="Z24" i="5"/>
  <c r="Z23" i="5"/>
  <c r="Z22" i="5"/>
  <c r="Z21" i="5"/>
  <c r="Z20" i="5"/>
  <c r="AH24" i="5"/>
  <c r="AH23" i="5"/>
  <c r="AH22" i="5"/>
  <c r="AH21" i="5"/>
  <c r="AH20" i="5"/>
  <c r="Z24" i="6"/>
  <c r="Z23" i="6"/>
  <c r="Z22" i="6"/>
  <c r="Z21" i="6"/>
  <c r="Z20" i="6"/>
  <c r="AH24" i="6"/>
  <c r="AH23" i="6"/>
  <c r="AH22" i="6"/>
  <c r="AH21" i="6"/>
  <c r="AH20" i="6"/>
  <c r="Z24" i="7"/>
  <c r="Z23" i="7"/>
  <c r="Z22" i="7"/>
  <c r="Z21" i="7"/>
  <c r="Z20" i="7"/>
  <c r="AH24" i="7"/>
  <c r="AH23" i="7"/>
  <c r="AH22" i="7"/>
  <c r="AH21" i="7"/>
  <c r="AH20" i="7"/>
  <c r="V24" i="8"/>
  <c r="U27" i="8"/>
  <c r="U28" i="8" s="1"/>
  <c r="V23" i="8"/>
  <c r="V22" i="8"/>
  <c r="V21" i="8"/>
  <c r="V20" i="8"/>
  <c r="AD24" i="8"/>
  <c r="AC27" i="8"/>
  <c r="AC28" i="8" s="1"/>
  <c r="AD23" i="8"/>
  <c r="AD22" i="8"/>
  <c r="AD21" i="8"/>
  <c r="AD20" i="8"/>
  <c r="Y20" i="9"/>
  <c r="Y22" i="9"/>
  <c r="AG20" i="9"/>
  <c r="AG22" i="9"/>
  <c r="W23" i="10"/>
  <c r="W21" i="10"/>
  <c r="AE23" i="10"/>
  <c r="AE21" i="10"/>
  <c r="Y27" i="11"/>
  <c r="Y28" i="11" s="1"/>
  <c r="Z30" i="11" s="1"/>
  <c r="Z24" i="11"/>
  <c r="Z23" i="11"/>
  <c r="Z22" i="11"/>
  <c r="Z21" i="11"/>
  <c r="Z20" i="11"/>
  <c r="AG27" i="11"/>
  <c r="AG28" i="11" s="1"/>
  <c r="AH30" i="11" s="1"/>
  <c r="AH24" i="11"/>
  <c r="AH23" i="11"/>
  <c r="AH22" i="11"/>
  <c r="AH21" i="11"/>
  <c r="AH20" i="11"/>
  <c r="Z21" i="12"/>
  <c r="Z25" i="12" s="1"/>
  <c r="Z24" i="12" s="1"/>
  <c r="P31" i="1"/>
  <c r="AH21" i="12"/>
  <c r="AH25" i="12" s="1"/>
  <c r="AH24" i="12" s="1"/>
  <c r="T31" i="1"/>
  <c r="Z21" i="13"/>
  <c r="Z25" i="13" s="1"/>
  <c r="Z24" i="13" s="1"/>
  <c r="P32" i="1"/>
  <c r="AH21" i="13"/>
  <c r="AH25" i="13" s="1"/>
  <c r="AH24" i="13" s="1"/>
  <c r="T32" i="1"/>
  <c r="Z21" i="14"/>
  <c r="Z25" i="14" s="1"/>
  <c r="Z24" i="14" s="1"/>
  <c r="P33" i="1"/>
  <c r="AH21" i="14"/>
  <c r="AH25" i="14" s="1"/>
  <c r="AH24" i="14" s="1"/>
  <c r="T33" i="1"/>
  <c r="Y20" i="16"/>
  <c r="Y22" i="16"/>
  <c r="AG20" i="16"/>
  <c r="AG22" i="16"/>
  <c r="Z24" i="17"/>
  <c r="Z23" i="17"/>
  <c r="Z22" i="17"/>
  <c r="Z21" i="17"/>
  <c r="Z20" i="17"/>
  <c r="AH24" i="17"/>
  <c r="AH23" i="17"/>
  <c r="AH22" i="17"/>
  <c r="AH21" i="17"/>
  <c r="AH20" i="17"/>
  <c r="Z24" i="18"/>
  <c r="Z23" i="18"/>
  <c r="Z22" i="18"/>
  <c r="Z21" i="18"/>
  <c r="Z20" i="18"/>
  <c r="AH24" i="18"/>
  <c r="AH23" i="18"/>
  <c r="AH22" i="18"/>
  <c r="AH21" i="18"/>
  <c r="AH20" i="18"/>
  <c r="Z24" i="19"/>
  <c r="Z23" i="19"/>
  <c r="Z22" i="19"/>
  <c r="Z21" i="19"/>
  <c r="Z20" i="19"/>
  <c r="AH24" i="19"/>
  <c r="AH23" i="19"/>
  <c r="AH22" i="19"/>
  <c r="AH21" i="19"/>
  <c r="AH20" i="19"/>
  <c r="Y20" i="20"/>
  <c r="Y22" i="20"/>
  <c r="AG20" i="20"/>
  <c r="AG22" i="20"/>
  <c r="Z24" i="21"/>
  <c r="Z23" i="21"/>
  <c r="Z22" i="21"/>
  <c r="Z21" i="21"/>
  <c r="Z20" i="21"/>
  <c r="AH24" i="21"/>
  <c r="AH23" i="21"/>
  <c r="AH22" i="21"/>
  <c r="AH21" i="21"/>
  <c r="AH20" i="21"/>
  <c r="X24" i="22"/>
  <c r="X20" i="22"/>
  <c r="X23" i="22"/>
  <c r="X22" i="22"/>
  <c r="X21" i="22"/>
  <c r="AH24" i="22"/>
  <c r="AH20" i="22"/>
  <c r="AH23" i="22"/>
  <c r="AH22" i="22"/>
  <c r="AH21" i="22"/>
  <c r="X24" i="23"/>
  <c r="X23" i="23"/>
  <c r="X22" i="23"/>
  <c r="X21" i="23"/>
  <c r="X20" i="23"/>
  <c r="AF24" i="23"/>
  <c r="AF23" i="23"/>
  <c r="AF22" i="23"/>
  <c r="AF21" i="23"/>
  <c r="AF20" i="23"/>
  <c r="X24" i="24"/>
  <c r="X23" i="24"/>
  <c r="X22" i="24"/>
  <c r="X21" i="24"/>
  <c r="X20" i="24"/>
  <c r="AF24" i="24"/>
  <c r="AF23" i="24"/>
  <c r="AF22" i="24"/>
  <c r="AF21" i="24"/>
  <c r="AF20" i="24"/>
  <c r="X24" i="27"/>
  <c r="X23" i="27"/>
  <c r="X22" i="27"/>
  <c r="X21" i="27"/>
  <c r="X20" i="27"/>
  <c r="AF24" i="27"/>
  <c r="AF23" i="27"/>
  <c r="AF22" i="27"/>
  <c r="AF21" i="27"/>
  <c r="AF20" i="27"/>
  <c r="W27" i="28"/>
  <c r="W28" i="28" s="1"/>
  <c r="X30" i="28" s="1"/>
  <c r="X24" i="28"/>
  <c r="X23" i="28"/>
  <c r="X20" i="28"/>
  <c r="X21" i="28"/>
  <c r="X22" i="28"/>
  <c r="AB23" i="29"/>
  <c r="AB20" i="29"/>
  <c r="AB24" i="29"/>
  <c r="AB21" i="29"/>
  <c r="AB22" i="29"/>
  <c r="AJ21" i="29"/>
  <c r="AJ22" i="29"/>
  <c r="AJ23" i="29"/>
  <c r="AJ20" i="29"/>
  <c r="AJ24" i="29"/>
  <c r="AR23" i="29"/>
  <c r="AR20" i="29"/>
  <c r="AR24" i="29"/>
  <c r="AR21" i="29"/>
  <c r="AR22" i="29"/>
  <c r="AH20" i="30"/>
  <c r="AH21" i="30"/>
  <c r="AH23" i="30"/>
  <c r="AH24" i="30"/>
  <c r="AH22" i="30"/>
  <c r="Z23" i="30"/>
  <c r="Z24" i="30"/>
  <c r="Z22" i="30"/>
  <c r="Z20" i="30"/>
  <c r="Z21" i="30"/>
  <c r="AB20" i="32"/>
  <c r="AB24" i="32"/>
  <c r="AB23" i="32"/>
  <c r="AB22" i="32"/>
  <c r="AB21" i="32"/>
  <c r="AJ22" i="32"/>
  <c r="AJ20" i="32"/>
  <c r="AJ24" i="32"/>
  <c r="AJ23" i="32"/>
  <c r="AJ21" i="32"/>
  <c r="AR23" i="32"/>
  <c r="AR22" i="32"/>
  <c r="AR21" i="32"/>
  <c r="AR20" i="32"/>
  <c r="AR24" i="32"/>
  <c r="Y23" i="37"/>
  <c r="Y21" i="37"/>
  <c r="AG23" i="37"/>
  <c r="AG21" i="37"/>
  <c r="AD24" i="41"/>
  <c r="AD23" i="41"/>
  <c r="AD21" i="41"/>
  <c r="AD22" i="41"/>
  <c r="AD20" i="41"/>
  <c r="AL24" i="41"/>
  <c r="AL23" i="41"/>
  <c r="AL21" i="41"/>
  <c r="AL22" i="41"/>
  <c r="AL20" i="41"/>
  <c r="Y20" i="46"/>
  <c r="Y22" i="46"/>
  <c r="AG20" i="46"/>
  <c r="AG22" i="46"/>
  <c r="AO22" i="46"/>
  <c r="AO20" i="46"/>
  <c r="AD24" i="22"/>
  <c r="AD20" i="22"/>
  <c r="AD23" i="22"/>
  <c r="AD21" i="22"/>
  <c r="AD22" i="22"/>
  <c r="AJ22" i="3"/>
  <c r="AJ20" i="3"/>
  <c r="AJ21" i="3"/>
  <c r="AJ24" i="3"/>
  <c r="AJ23" i="3"/>
  <c r="AR22" i="3"/>
  <c r="AR21" i="3"/>
  <c r="AR24" i="3"/>
  <c r="AR20" i="3"/>
  <c r="AR23" i="3"/>
  <c r="AZ23" i="3"/>
  <c r="AZ22" i="3"/>
  <c r="AZ21" i="3"/>
  <c r="AZ20" i="3"/>
  <c r="AZ24" i="3"/>
  <c r="AJ24" i="4"/>
  <c r="AJ23" i="4"/>
  <c r="AJ22" i="4"/>
  <c r="AJ21" i="4"/>
  <c r="AJ20" i="4"/>
  <c r="AR24" i="4"/>
  <c r="AR23" i="4"/>
  <c r="AR22" i="4"/>
  <c r="AR21" i="4"/>
  <c r="AR20" i="4"/>
  <c r="AJ24" i="5"/>
  <c r="AJ23" i="5"/>
  <c r="AJ22" i="5"/>
  <c r="AJ21" i="5"/>
  <c r="AJ20" i="5"/>
  <c r="AR24" i="5"/>
  <c r="AR23" i="5"/>
  <c r="AR22" i="5"/>
  <c r="AR21" i="5"/>
  <c r="AR20" i="5"/>
  <c r="AJ24" i="6"/>
  <c r="AJ23" i="6"/>
  <c r="AJ22" i="6"/>
  <c r="AJ21" i="6"/>
  <c r="AJ20" i="6"/>
  <c r="AR24" i="6"/>
  <c r="AR23" i="6"/>
  <c r="AR22" i="6"/>
  <c r="AR21" i="6"/>
  <c r="AR20" i="6"/>
  <c r="AL20" i="7"/>
  <c r="AL22" i="7"/>
  <c r="AL24" i="7"/>
  <c r="AL21" i="7"/>
  <c r="AL23" i="7"/>
  <c r="AT20" i="7"/>
  <c r="AT24" i="7"/>
  <c r="AT23" i="7"/>
  <c r="AT22" i="7"/>
  <c r="AT21" i="7"/>
  <c r="BB20" i="7"/>
  <c r="BB22" i="7"/>
  <c r="BB24" i="7"/>
  <c r="BB21" i="7"/>
  <c r="BB23" i="7"/>
  <c r="AK27" i="8"/>
  <c r="AK28" i="8" s="1"/>
  <c r="AL24" i="8"/>
  <c r="AL23" i="8"/>
  <c r="AL20" i="8"/>
  <c r="AL22" i="8"/>
  <c r="AL21" i="8"/>
  <c r="AS27" i="8"/>
  <c r="AS28" i="8" s="1"/>
  <c r="AT24" i="8"/>
  <c r="AT23" i="8"/>
  <c r="AT20" i="8"/>
  <c r="AT22" i="8"/>
  <c r="AT21" i="8"/>
  <c r="AO22" i="9"/>
  <c r="AO20" i="9"/>
  <c r="AW22" i="9"/>
  <c r="AW20" i="9"/>
  <c r="AK21" i="10"/>
  <c r="AK23" i="10"/>
  <c r="AS21" i="10"/>
  <c r="AS23" i="10"/>
  <c r="AP24" i="11"/>
  <c r="AO27" i="11"/>
  <c r="AO28" i="11" s="1"/>
  <c r="AP30" i="11" s="1"/>
  <c r="AP23" i="11"/>
  <c r="AP22" i="11"/>
  <c r="AP21" i="11"/>
  <c r="AP20" i="11"/>
  <c r="AX24" i="11"/>
  <c r="AW27" i="11"/>
  <c r="AW28" i="11" s="1"/>
  <c r="AX30" i="11" s="1"/>
  <c r="AX23" i="11"/>
  <c r="AX22" i="11"/>
  <c r="AX21" i="11"/>
  <c r="AX20" i="11"/>
  <c r="X31" i="1"/>
  <c r="AP21" i="12"/>
  <c r="AP25" i="12" s="1"/>
  <c r="AP24" i="12" s="1"/>
  <c r="AB31" i="1"/>
  <c r="AX21" i="12"/>
  <c r="AX25" i="12" s="1"/>
  <c r="AX24" i="12" s="1"/>
  <c r="X32" i="1"/>
  <c r="AP21" i="13"/>
  <c r="AP25" i="13" s="1"/>
  <c r="AP24" i="13" s="1"/>
  <c r="AB32" i="1"/>
  <c r="AX21" i="13"/>
  <c r="AX25" i="13" s="1"/>
  <c r="AX24" i="13" s="1"/>
  <c r="X33" i="1"/>
  <c r="AP21" i="14"/>
  <c r="AP25" i="14" s="1"/>
  <c r="AP24" i="14" s="1"/>
  <c r="AB33" i="1"/>
  <c r="AX21" i="14"/>
  <c r="AX25" i="14" s="1"/>
  <c r="AX24" i="14" s="1"/>
  <c r="AO22" i="16"/>
  <c r="AO20" i="16"/>
  <c r="AW22" i="16"/>
  <c r="AW20" i="16"/>
  <c r="AP23" i="17"/>
  <c r="AP21" i="17"/>
  <c r="AP24" i="17"/>
  <c r="AP22" i="17"/>
  <c r="AP20" i="17"/>
  <c r="AX23" i="17"/>
  <c r="AX21" i="17"/>
  <c r="AX24" i="17"/>
  <c r="AX22" i="17"/>
  <c r="AX20" i="17"/>
  <c r="AP24" i="18"/>
  <c r="AP23" i="18"/>
  <c r="AP22" i="18"/>
  <c r="AP21" i="18"/>
  <c r="AP20" i="18"/>
  <c r="AX24" i="18"/>
  <c r="AX23" i="18"/>
  <c r="AX22" i="18"/>
  <c r="AX21" i="18"/>
  <c r="AX20" i="18"/>
  <c r="AP24" i="19"/>
  <c r="AP23" i="19"/>
  <c r="AP22" i="19"/>
  <c r="AP21" i="19"/>
  <c r="AP20" i="19"/>
  <c r="AX24" i="19"/>
  <c r="AX23" i="19"/>
  <c r="AX22" i="19"/>
  <c r="AX21" i="19"/>
  <c r="AX20" i="19"/>
  <c r="AO20" i="20"/>
  <c r="AO22" i="20"/>
  <c r="AW20" i="20"/>
  <c r="AW22" i="20"/>
  <c r="AP24" i="21"/>
  <c r="AP23" i="21"/>
  <c r="AP22" i="21"/>
  <c r="AP21" i="21"/>
  <c r="AP20" i="21"/>
  <c r="AX24" i="21"/>
  <c r="AX23" i="21"/>
  <c r="AX22" i="21"/>
  <c r="AX21" i="21"/>
  <c r="AX20" i="21"/>
  <c r="AP24" i="22"/>
  <c r="AP23" i="22"/>
  <c r="AP22" i="22"/>
  <c r="AP21" i="22"/>
  <c r="AP20" i="22"/>
  <c r="AX24" i="22"/>
  <c r="AX23" i="22"/>
  <c r="AX22" i="22"/>
  <c r="AX21" i="22"/>
  <c r="AX20" i="22"/>
  <c r="AP24" i="23"/>
  <c r="AP23" i="23"/>
  <c r="AP22" i="23"/>
  <c r="AP21" i="23"/>
  <c r="AP20" i="23"/>
  <c r="AX24" i="23"/>
  <c r="AX23" i="23"/>
  <c r="AX22" i="23"/>
  <c r="AX21" i="23"/>
  <c r="AX20" i="23"/>
  <c r="AP24" i="24"/>
  <c r="AP23" i="24"/>
  <c r="AP22" i="24"/>
  <c r="AP21" i="24"/>
  <c r="AP20" i="24"/>
  <c r="AX24" i="24"/>
  <c r="AX23" i="24"/>
  <c r="AX22" i="24"/>
  <c r="AX21" i="24"/>
  <c r="AX20" i="24"/>
  <c r="AP24" i="27"/>
  <c r="AP23" i="27"/>
  <c r="AP22" i="27"/>
  <c r="AP21" i="27"/>
  <c r="AP20" i="27"/>
  <c r="AX24" i="27"/>
  <c r="AX23" i="27"/>
  <c r="AX22" i="27"/>
  <c r="AX21" i="27"/>
  <c r="AX20" i="27"/>
  <c r="AL24" i="28"/>
  <c r="AL21" i="28"/>
  <c r="AK27" i="28"/>
  <c r="AK28" i="28" s="1"/>
  <c r="AL30" i="28" s="1"/>
  <c r="AL23" i="28"/>
  <c r="AL22" i="28"/>
  <c r="AL20" i="28"/>
  <c r="AT24" i="28"/>
  <c r="AT21" i="28"/>
  <c r="AS27" i="28"/>
  <c r="AS28" i="28" s="1"/>
  <c r="AT30" i="28" s="1"/>
  <c r="AT23" i="28"/>
  <c r="AT22" i="28"/>
  <c r="AT20" i="28"/>
  <c r="AR24" i="30"/>
  <c r="AR21" i="30"/>
  <c r="AR22" i="30"/>
  <c r="AR23" i="30"/>
  <c r="AR20" i="30"/>
  <c r="AZ24" i="30"/>
  <c r="AZ21" i="30"/>
  <c r="AZ22" i="30"/>
  <c r="AZ23" i="30"/>
  <c r="AZ20" i="30"/>
  <c r="AI21" i="37"/>
  <c r="AI23" i="37"/>
  <c r="AQ21" i="37"/>
  <c r="AQ23" i="37"/>
  <c r="AP20" i="3"/>
  <c r="AP24" i="3"/>
  <c r="AP23" i="3"/>
  <c r="AP22" i="3"/>
  <c r="AP21" i="3"/>
  <c r="AX20" i="3"/>
  <c r="AX24" i="3"/>
  <c r="AX23" i="3"/>
  <c r="AX22" i="3"/>
  <c r="AX21" i="3"/>
  <c r="AL24" i="4"/>
  <c r="AL23" i="4"/>
  <c r="AL22" i="4"/>
  <c r="AL21" i="4"/>
  <c r="AL20" i="4"/>
  <c r="AT24" i="4"/>
  <c r="AT23" i="4"/>
  <c r="AT22" i="4"/>
  <c r="AT21" i="4"/>
  <c r="AT20" i="4"/>
  <c r="AL24" i="5"/>
  <c r="AL23" i="5"/>
  <c r="AL22" i="5"/>
  <c r="AL21" i="5"/>
  <c r="AL20" i="5"/>
  <c r="AT24" i="5"/>
  <c r="AT23" i="5"/>
  <c r="AT22" i="5"/>
  <c r="AT21" i="5"/>
  <c r="AT20" i="5"/>
  <c r="AL24" i="6"/>
  <c r="AL23" i="6"/>
  <c r="AL22" i="6"/>
  <c r="AL21" i="6"/>
  <c r="AL20" i="6"/>
  <c r="AT24" i="6"/>
  <c r="AT23" i="6"/>
  <c r="AT22" i="6"/>
  <c r="AT21" i="6"/>
  <c r="AT20" i="6"/>
  <c r="AJ24" i="7"/>
  <c r="AJ21" i="7"/>
  <c r="AJ23" i="7"/>
  <c r="AJ20" i="7"/>
  <c r="AJ22" i="7"/>
  <c r="AR23" i="7"/>
  <c r="AR22" i="7"/>
  <c r="AR21" i="7"/>
  <c r="AR20" i="7"/>
  <c r="AR24" i="7"/>
  <c r="AZ24" i="7"/>
  <c r="AZ21" i="7"/>
  <c r="AZ23" i="7"/>
  <c r="AZ20" i="7"/>
  <c r="AZ22" i="7"/>
  <c r="AI27" i="8"/>
  <c r="AI28" i="8" s="1"/>
  <c r="AJ24" i="8"/>
  <c r="AJ23" i="8"/>
  <c r="AJ20" i="8"/>
  <c r="AJ22" i="8"/>
  <c r="AJ21" i="8"/>
  <c r="AQ27" i="8"/>
  <c r="AQ28" i="8" s="1"/>
  <c r="AR24" i="8"/>
  <c r="AR23" i="8"/>
  <c r="AR20" i="8"/>
  <c r="AR22" i="8"/>
  <c r="AR21" i="8"/>
  <c r="AM22" i="9"/>
  <c r="AM20" i="9"/>
  <c r="AU22" i="9"/>
  <c r="AU20" i="9"/>
  <c r="AM21" i="10"/>
  <c r="AM23" i="10"/>
  <c r="AI27" i="11"/>
  <c r="AI28" i="11" s="1"/>
  <c r="AJ30" i="11" s="1"/>
  <c r="AJ24" i="11"/>
  <c r="AJ23" i="11"/>
  <c r="AJ22" i="11"/>
  <c r="AJ21" i="11"/>
  <c r="AJ20" i="11"/>
  <c r="AQ27" i="11"/>
  <c r="AQ28" i="11" s="1"/>
  <c r="AR30" i="11" s="1"/>
  <c r="AR24" i="11"/>
  <c r="AR23" i="11"/>
  <c r="AR22" i="11"/>
  <c r="AR21" i="11"/>
  <c r="AR20" i="11"/>
  <c r="U31" i="1"/>
  <c r="AJ21" i="12"/>
  <c r="AJ25" i="12" s="1"/>
  <c r="AJ24" i="12" s="1"/>
  <c r="Y31" i="1"/>
  <c r="AR21" i="12"/>
  <c r="AR25" i="12" s="1"/>
  <c r="AR24" i="12" s="1"/>
  <c r="U32" i="1"/>
  <c r="AJ21" i="13"/>
  <c r="AJ25" i="13" s="1"/>
  <c r="AJ24" i="13" s="1"/>
  <c r="Y32" i="1"/>
  <c r="AR21" i="13"/>
  <c r="AR25" i="13" s="1"/>
  <c r="AR24" i="13" s="1"/>
  <c r="U33" i="1"/>
  <c r="AJ21" i="14"/>
  <c r="AJ25" i="14" s="1"/>
  <c r="AJ24" i="14" s="1"/>
  <c r="Y33" i="1"/>
  <c r="AR21" i="14"/>
  <c r="AR25" i="14" s="1"/>
  <c r="AR24" i="14" s="1"/>
  <c r="AI22" i="16"/>
  <c r="AI20" i="16"/>
  <c r="AQ22" i="16"/>
  <c r="AQ20" i="16"/>
  <c r="AJ24" i="17"/>
  <c r="AJ22" i="17"/>
  <c r="AJ21" i="17"/>
  <c r="AJ23" i="17"/>
  <c r="AJ20" i="17"/>
  <c r="AR24" i="17"/>
  <c r="AR20" i="17"/>
  <c r="AR22" i="17"/>
  <c r="AR23" i="17"/>
  <c r="AR21" i="17"/>
  <c r="AJ24" i="18"/>
  <c r="AJ23" i="18"/>
  <c r="AJ22" i="18"/>
  <c r="AJ21" i="18"/>
  <c r="AJ20" i="18"/>
  <c r="AR24" i="18"/>
  <c r="AR23" i="18"/>
  <c r="AR22" i="18"/>
  <c r="AR21" i="18"/>
  <c r="AR20" i="18"/>
  <c r="AJ24" i="19"/>
  <c r="AJ23" i="19"/>
  <c r="AJ22" i="19"/>
  <c r="AJ21" i="19"/>
  <c r="AJ20" i="19"/>
  <c r="AR24" i="19"/>
  <c r="AR23" i="19"/>
  <c r="AR22" i="19"/>
  <c r="AR21" i="19"/>
  <c r="AR20" i="19"/>
  <c r="AI20" i="20"/>
  <c r="AI22" i="20"/>
  <c r="AQ20" i="20"/>
  <c r="AQ22" i="20"/>
  <c r="AJ24" i="21"/>
  <c r="AJ23" i="21"/>
  <c r="AJ22" i="21"/>
  <c r="AJ21" i="21"/>
  <c r="AJ20" i="21"/>
  <c r="AR24" i="21"/>
  <c r="AR23" i="21"/>
  <c r="AR22" i="21"/>
  <c r="AR21" i="21"/>
  <c r="AR20" i="21"/>
  <c r="AJ24" i="22"/>
  <c r="AJ23" i="22"/>
  <c r="AJ22" i="22"/>
  <c r="AJ21" i="22"/>
  <c r="AJ20" i="22"/>
  <c r="AR24" i="22"/>
  <c r="AR23" i="22"/>
  <c r="AR22" i="22"/>
  <c r="AR21" i="22"/>
  <c r="AR20" i="22"/>
  <c r="AJ24" i="23"/>
  <c r="AJ23" i="23"/>
  <c r="AJ22" i="23"/>
  <c r="AJ21" i="23"/>
  <c r="AJ20" i="23"/>
  <c r="AR24" i="23"/>
  <c r="AR23" i="23"/>
  <c r="AR22" i="23"/>
  <c r="AR21" i="23"/>
  <c r="AR20" i="23"/>
  <c r="AJ24" i="24"/>
  <c r="AJ23" i="24"/>
  <c r="AJ22" i="24"/>
  <c r="AJ21" i="24"/>
  <c r="AJ20" i="24"/>
  <c r="AR24" i="24"/>
  <c r="AR23" i="24"/>
  <c r="AR22" i="24"/>
  <c r="AR21" i="24"/>
  <c r="AR20" i="24"/>
  <c r="AJ24" i="27"/>
  <c r="AJ23" i="27"/>
  <c r="AJ22" i="27"/>
  <c r="AJ21" i="27"/>
  <c r="AJ20" i="27"/>
  <c r="AR24" i="27"/>
  <c r="AR23" i="27"/>
  <c r="AR22" i="27"/>
  <c r="AR21" i="27"/>
  <c r="AR20" i="27"/>
  <c r="AJ24" i="28"/>
  <c r="AJ22" i="28"/>
  <c r="AJ20" i="28"/>
  <c r="AJ23" i="28"/>
  <c r="AJ21" i="28"/>
  <c r="AI27" i="28"/>
  <c r="AI28" i="28" s="1"/>
  <c r="AJ30" i="28" s="1"/>
  <c r="AR24" i="28"/>
  <c r="AR22" i="28"/>
  <c r="AR20" i="28"/>
  <c r="AR23" i="28"/>
  <c r="AR21" i="28"/>
  <c r="AQ27" i="28"/>
  <c r="AQ28" i="28" s="1"/>
  <c r="AR30" i="28" s="1"/>
  <c r="AT24" i="30"/>
  <c r="AT21" i="30"/>
  <c r="AT20" i="30"/>
  <c r="AT22" i="30"/>
  <c r="AT23" i="30"/>
  <c r="BB24" i="30"/>
  <c r="BB21" i="30"/>
  <c r="BB20" i="30"/>
  <c r="BB22" i="30"/>
  <c r="BB23" i="30"/>
  <c r="AO21" i="37"/>
  <c r="AO23" i="37"/>
  <c r="AW21" i="37"/>
  <c r="AW23" i="37"/>
  <c r="AX24" i="8"/>
  <c r="AW27" i="8"/>
  <c r="AW28" i="8" s="1"/>
  <c r="AX22" i="8"/>
  <c r="AX20" i="8"/>
  <c r="AX23" i="8"/>
  <c r="AX21" i="8"/>
  <c r="BA20" i="9"/>
  <c r="BA22" i="9"/>
  <c r="BA21" i="10"/>
  <c r="BA23" i="10"/>
  <c r="AU27" i="28"/>
  <c r="AU28" i="28" s="1"/>
  <c r="AV30" i="28" s="1"/>
  <c r="AV24" i="28"/>
  <c r="AV21" i="28"/>
  <c r="AV20" i="28"/>
  <c r="AV23" i="28"/>
  <c r="AV22" i="28"/>
  <c r="BC27" i="28"/>
  <c r="BC28" i="28" s="1"/>
  <c r="BD30" i="28" s="1"/>
  <c r="BD24" i="28"/>
  <c r="BD21" i="28"/>
  <c r="BD20" i="28"/>
  <c r="BD23" i="28"/>
  <c r="BD22" i="28"/>
  <c r="AZ24" i="29"/>
  <c r="AZ23" i="29"/>
  <c r="AZ22" i="29"/>
  <c r="AZ21" i="29"/>
  <c r="AZ20" i="29"/>
  <c r="AX24" i="32"/>
  <c r="AX23" i="32"/>
  <c r="AX20" i="32"/>
  <c r="AX21" i="32"/>
  <c r="AX22" i="32"/>
  <c r="AV24" i="41"/>
  <c r="AV22" i="41"/>
  <c r="AV20" i="41"/>
  <c r="AV23" i="41"/>
  <c r="AV21" i="41"/>
  <c r="BD24" i="41"/>
  <c r="BD22" i="41"/>
  <c r="BD20" i="41"/>
  <c r="BD23" i="41"/>
  <c r="BD21" i="41"/>
  <c r="AY20" i="46"/>
  <c r="AY22" i="46"/>
  <c r="AZ24" i="4"/>
  <c r="AZ23" i="4"/>
  <c r="AZ21" i="4"/>
  <c r="AZ22" i="4"/>
  <c r="AZ20" i="4"/>
  <c r="BB24" i="5"/>
  <c r="BB20" i="5"/>
  <c r="BB21" i="5"/>
  <c r="BB22" i="5"/>
  <c r="BB23" i="5"/>
  <c r="BD24" i="6"/>
  <c r="BD22" i="6"/>
  <c r="BD21" i="6"/>
  <c r="BD20" i="6"/>
  <c r="BD23" i="6"/>
  <c r="BB21" i="12"/>
  <c r="BB25" i="12" s="1"/>
  <c r="BB24" i="12" s="1"/>
  <c r="AD31" i="1"/>
  <c r="BD21" i="13"/>
  <c r="BD25" i="13" s="1"/>
  <c r="BD24" i="13" s="1"/>
  <c r="AE32" i="1"/>
  <c r="AY22" i="16"/>
  <c r="AY20" i="16"/>
  <c r="AZ22" i="17"/>
  <c r="AZ24" i="17"/>
  <c r="AZ20" i="17"/>
  <c r="AZ21" i="17"/>
  <c r="AZ23" i="17"/>
  <c r="BB24" i="18"/>
  <c r="BB22" i="18"/>
  <c r="BB23" i="18"/>
  <c r="BB20" i="18"/>
  <c r="BB21" i="18"/>
  <c r="BD24" i="19"/>
  <c r="BD23" i="19"/>
  <c r="BD20" i="19"/>
  <c r="BD22" i="19"/>
  <c r="BD21" i="19"/>
  <c r="BB23" i="21"/>
  <c r="BB20" i="21"/>
  <c r="BB24" i="21"/>
  <c r="BB22" i="21"/>
  <c r="BB21" i="21"/>
  <c r="BD24" i="22"/>
  <c r="BD23" i="22"/>
  <c r="BD22" i="22"/>
  <c r="BD20" i="22"/>
  <c r="BD21" i="22"/>
  <c r="AZ24" i="24"/>
  <c r="AZ22" i="24"/>
  <c r="AZ21" i="24"/>
  <c r="AZ20" i="24"/>
  <c r="AZ23" i="24"/>
  <c r="BB24" i="27"/>
  <c r="BB21" i="27"/>
  <c r="BB22" i="27"/>
  <c r="BB23" i="27"/>
  <c r="BB20" i="27"/>
  <c r="BC23" i="37"/>
  <c r="BC21" i="37"/>
  <c r="AU27" i="8"/>
  <c r="AU28" i="8" s="1"/>
  <c r="AV24" i="8"/>
  <c r="AV23" i="8"/>
  <c r="AV21" i="8"/>
  <c r="AV22" i="8"/>
  <c r="AV20" i="8"/>
  <c r="BC27" i="8"/>
  <c r="BC28" i="8" s="1"/>
  <c r="BD24" i="8"/>
  <c r="BD23" i="8"/>
  <c r="BD22" i="8"/>
  <c r="BD20" i="8"/>
  <c r="BD21" i="8"/>
  <c r="BC22" i="9"/>
  <c r="BC20" i="9"/>
  <c r="AY21" i="10"/>
  <c r="AY23" i="10"/>
  <c r="AX24" i="28"/>
  <c r="AW27" i="28"/>
  <c r="AW28" i="28" s="1"/>
  <c r="AX30" i="28" s="1"/>
  <c r="AX20" i="28"/>
  <c r="AX23" i="28"/>
  <c r="AX22" i="28"/>
  <c r="AX21" i="28"/>
  <c r="AX24" i="29"/>
  <c r="AX20" i="29"/>
  <c r="AX23" i="29"/>
  <c r="AX22" i="29"/>
  <c r="AX21" i="29"/>
  <c r="AV24" i="32"/>
  <c r="AV20" i="32"/>
  <c r="AV21" i="32"/>
  <c r="AV23" i="32"/>
  <c r="AV22" i="32"/>
  <c r="BD24" i="32"/>
  <c r="BD20" i="32"/>
  <c r="BD22" i="32"/>
  <c r="BD21" i="32"/>
  <c r="BD23" i="32"/>
  <c r="AX24" i="41"/>
  <c r="AX22" i="41"/>
  <c r="AX20" i="41"/>
  <c r="AX23" i="41"/>
  <c r="AX21" i="41"/>
  <c r="AS20" i="46"/>
  <c r="AS22" i="46"/>
  <c r="BA20" i="46"/>
  <c r="BA22" i="46"/>
  <c r="AZ24" i="5"/>
  <c r="AZ23" i="5"/>
  <c r="AZ20" i="5"/>
  <c r="AZ21" i="5"/>
  <c r="AZ22" i="5"/>
  <c r="BB24" i="6"/>
  <c r="BB21" i="6"/>
  <c r="BB20" i="6"/>
  <c r="BB23" i="6"/>
  <c r="BB22" i="6"/>
  <c r="BC27" i="11"/>
  <c r="BC28" i="11" s="1"/>
  <c r="BD30" i="11" s="1"/>
  <c r="BD24" i="11"/>
  <c r="BD21" i="11"/>
  <c r="BD22" i="11"/>
  <c r="BD23" i="11"/>
  <c r="BD20" i="11"/>
  <c r="BD21" i="12"/>
  <c r="BD25" i="12" s="1"/>
  <c r="BD24" i="12" s="1"/>
  <c r="AE31" i="1"/>
  <c r="AZ21" i="14"/>
  <c r="AZ25" i="14" s="1"/>
  <c r="AZ24" i="14" s="1"/>
  <c r="AC33" i="1"/>
  <c r="BA22" i="16"/>
  <c r="BA20" i="16"/>
  <c r="AZ24" i="18"/>
  <c r="AZ21" i="18"/>
  <c r="AZ22" i="18"/>
  <c r="AZ23" i="18"/>
  <c r="AZ20" i="18"/>
  <c r="BB24" i="19"/>
  <c r="BB23" i="19"/>
  <c r="BB20" i="19"/>
  <c r="BB22" i="19"/>
  <c r="BB21" i="19"/>
  <c r="BC22" i="20"/>
  <c r="BC20" i="20"/>
  <c r="BD24" i="21"/>
  <c r="BD23" i="21"/>
  <c r="BD21" i="21"/>
  <c r="BD22" i="21"/>
  <c r="BD20" i="21"/>
  <c r="AZ24" i="23"/>
  <c r="AZ21" i="23"/>
  <c r="AZ22" i="23"/>
  <c r="AZ23" i="23"/>
  <c r="AZ20" i="23"/>
  <c r="BB24" i="24"/>
  <c r="BB23" i="24"/>
  <c r="BB22" i="24"/>
  <c r="BB21" i="24"/>
  <c r="BB20" i="24"/>
  <c r="BD24" i="27"/>
  <c r="BD23" i="27"/>
  <c r="BD20" i="27"/>
  <c r="BD22" i="27"/>
  <c r="BD21" i="27"/>
  <c r="J24" i="3"/>
  <c r="J22" i="3"/>
  <c r="J20" i="3"/>
  <c r="J23" i="3"/>
  <c r="J21" i="3"/>
  <c r="J24" i="5"/>
  <c r="J20" i="5"/>
  <c r="J22" i="5"/>
  <c r="J23" i="5"/>
  <c r="J21" i="5"/>
  <c r="J24" i="7"/>
  <c r="J23" i="7"/>
  <c r="J21" i="7"/>
  <c r="J22" i="7"/>
  <c r="J20" i="7"/>
  <c r="I20" i="9"/>
  <c r="I22" i="9"/>
  <c r="J24" i="11"/>
  <c r="I27" i="11"/>
  <c r="I28" i="11" s="1"/>
  <c r="J30" i="11" s="1"/>
  <c r="J23" i="11"/>
  <c r="J21" i="11"/>
  <c r="J22" i="11"/>
  <c r="J20" i="11"/>
  <c r="H32" i="1"/>
  <c r="J21" i="13"/>
  <c r="J25" i="13" s="1"/>
  <c r="J24" i="13" s="1"/>
  <c r="I20" i="16"/>
  <c r="I22" i="16"/>
  <c r="J24" i="18"/>
  <c r="J23" i="18"/>
  <c r="J21" i="18"/>
  <c r="J22" i="18"/>
  <c r="J20" i="18"/>
  <c r="I20" i="20"/>
  <c r="I22" i="20"/>
  <c r="J24" i="23"/>
  <c r="J21" i="23"/>
  <c r="J23" i="23"/>
  <c r="J22" i="23"/>
  <c r="J20" i="23"/>
  <c r="J24" i="27"/>
  <c r="J21" i="27"/>
  <c r="J23" i="27"/>
  <c r="J22" i="27"/>
  <c r="J20" i="27"/>
  <c r="H24" i="5"/>
  <c r="H23" i="5"/>
  <c r="H21" i="5"/>
  <c r="H22" i="5"/>
  <c r="H20" i="5"/>
  <c r="H24" i="7"/>
  <c r="H22" i="7"/>
  <c r="H20" i="7"/>
  <c r="H23" i="7"/>
  <c r="H21" i="7"/>
  <c r="G20" i="9"/>
  <c r="G22" i="9"/>
  <c r="G27" i="11"/>
  <c r="G28" i="11" s="1"/>
  <c r="H30" i="11" s="1"/>
  <c r="H24" i="11"/>
  <c r="H22" i="11"/>
  <c r="H20" i="11"/>
  <c r="H23" i="11"/>
  <c r="H21" i="11"/>
  <c r="G32" i="1"/>
  <c r="H21" i="13"/>
  <c r="H25" i="13" s="1"/>
  <c r="H24" i="13" s="1"/>
  <c r="G20" i="16"/>
  <c r="G22" i="16"/>
  <c r="H24" i="18"/>
  <c r="H22" i="18"/>
  <c r="H20" i="18"/>
  <c r="H23" i="18"/>
  <c r="H21" i="18"/>
  <c r="G20" i="20"/>
  <c r="G22" i="20"/>
  <c r="H24" i="23"/>
  <c r="H22" i="23"/>
  <c r="H20" i="23"/>
  <c r="H23" i="23"/>
  <c r="H21" i="23"/>
  <c r="H24" i="27"/>
  <c r="H22" i="27"/>
  <c r="H20" i="27"/>
  <c r="H23" i="27"/>
  <c r="H21" i="27"/>
  <c r="P24" i="3"/>
  <c r="P23" i="3"/>
  <c r="P22" i="3"/>
  <c r="P21" i="3"/>
  <c r="P20" i="3"/>
  <c r="P24" i="4"/>
  <c r="P23" i="4"/>
  <c r="P22" i="4"/>
  <c r="P21" i="4"/>
  <c r="P20" i="4"/>
  <c r="P24" i="5"/>
  <c r="P23" i="5"/>
  <c r="P22" i="5"/>
  <c r="P21" i="5"/>
  <c r="P20" i="5"/>
  <c r="P24" i="6"/>
  <c r="P23" i="6"/>
  <c r="P22" i="6"/>
  <c r="P21" i="6"/>
  <c r="P20" i="6"/>
  <c r="P24" i="7"/>
  <c r="P23" i="7"/>
  <c r="P21" i="7"/>
  <c r="P22" i="7"/>
  <c r="P20" i="7"/>
  <c r="O22" i="9"/>
  <c r="O20" i="9"/>
  <c r="O23" i="10"/>
  <c r="O21" i="10"/>
  <c r="P24" i="11"/>
  <c r="O27" i="11"/>
  <c r="O28" i="11" s="1"/>
  <c r="P30" i="11" s="1"/>
  <c r="P23" i="11"/>
  <c r="P22" i="11"/>
  <c r="P21" i="11"/>
  <c r="P20" i="11"/>
  <c r="K31" i="1"/>
  <c r="P21" i="12"/>
  <c r="P25" i="12" s="1"/>
  <c r="P24" i="12" s="1"/>
  <c r="P21" i="13"/>
  <c r="P25" i="13" s="1"/>
  <c r="P24" i="13" s="1"/>
  <c r="K32" i="1"/>
  <c r="P21" i="14"/>
  <c r="P25" i="14" s="1"/>
  <c r="P24" i="14" s="1"/>
  <c r="K33" i="1"/>
  <c r="O22" i="16"/>
  <c r="O20" i="16"/>
  <c r="P24" i="17"/>
  <c r="P23" i="17"/>
  <c r="P22" i="17"/>
  <c r="P21" i="17"/>
  <c r="P20" i="17"/>
  <c r="P24" i="18"/>
  <c r="P23" i="18"/>
  <c r="P22" i="18"/>
  <c r="P21" i="18"/>
  <c r="P20" i="18"/>
  <c r="P24" i="19"/>
  <c r="P23" i="19"/>
  <c r="P22" i="19"/>
  <c r="P21" i="19"/>
  <c r="P20" i="19"/>
  <c r="O22" i="20"/>
  <c r="O20" i="20"/>
  <c r="H24" i="21"/>
  <c r="H22" i="21"/>
  <c r="H20" i="21"/>
  <c r="H23" i="21"/>
  <c r="H21" i="21"/>
  <c r="P24" i="21"/>
  <c r="P23" i="21"/>
  <c r="P22" i="21"/>
  <c r="P21" i="21"/>
  <c r="P20" i="21"/>
  <c r="P24" i="22"/>
  <c r="P23" i="22"/>
  <c r="P22" i="22"/>
  <c r="P21" i="22"/>
  <c r="P20" i="22"/>
  <c r="P24" i="23"/>
  <c r="P23" i="23"/>
  <c r="P22" i="23"/>
  <c r="P21" i="23"/>
  <c r="P20" i="23"/>
  <c r="P24" i="24"/>
  <c r="P23" i="24"/>
  <c r="P21" i="24"/>
  <c r="P22" i="24"/>
  <c r="P20" i="24"/>
  <c r="P24" i="27"/>
  <c r="P23" i="27"/>
  <c r="P22" i="27"/>
  <c r="P21" i="27"/>
  <c r="P20" i="27"/>
  <c r="X24" i="3"/>
  <c r="X23" i="3"/>
  <c r="X22" i="3"/>
  <c r="X21" i="3"/>
  <c r="X20" i="3"/>
  <c r="AF24" i="3"/>
  <c r="AF22" i="3"/>
  <c r="AF21" i="3"/>
  <c r="AF20" i="3"/>
  <c r="AF23" i="3"/>
  <c r="X24" i="4"/>
  <c r="X23" i="4"/>
  <c r="X22" i="4"/>
  <c r="X21" i="4"/>
  <c r="X20" i="4"/>
  <c r="AF24" i="4"/>
  <c r="AF23" i="4"/>
  <c r="AF22" i="4"/>
  <c r="AF21" i="4"/>
  <c r="AF20" i="4"/>
  <c r="X24" i="5"/>
  <c r="X23" i="5"/>
  <c r="X22" i="5"/>
  <c r="X21" i="5"/>
  <c r="X20" i="5"/>
  <c r="AF24" i="5"/>
  <c r="AF23" i="5"/>
  <c r="AF22" i="5"/>
  <c r="AF21" i="5"/>
  <c r="AF20" i="5"/>
  <c r="X24" i="6"/>
  <c r="X23" i="6"/>
  <c r="X22" i="6"/>
  <c r="X21" i="6"/>
  <c r="X20" i="6"/>
  <c r="AF24" i="6"/>
  <c r="AF23" i="6"/>
  <c r="AF22" i="6"/>
  <c r="AF21" i="6"/>
  <c r="AF20" i="6"/>
  <c r="X24" i="7"/>
  <c r="X23" i="7"/>
  <c r="X22" i="7"/>
  <c r="X21" i="7"/>
  <c r="X20" i="7"/>
  <c r="AF24" i="7"/>
  <c r="AF23" i="7"/>
  <c r="AF22" i="7"/>
  <c r="AF21" i="7"/>
  <c r="AF20" i="7"/>
  <c r="S27" i="8"/>
  <c r="S28" i="8" s="1"/>
  <c r="T24" i="8"/>
  <c r="T23" i="8"/>
  <c r="T22" i="8"/>
  <c r="T21" i="8"/>
  <c r="T20" i="8"/>
  <c r="AA27" i="8"/>
  <c r="AA28" i="8" s="1"/>
  <c r="AB24" i="8"/>
  <c r="AB23" i="8"/>
  <c r="AB22" i="8"/>
  <c r="AB21" i="8"/>
  <c r="AB20" i="8"/>
  <c r="W20" i="9"/>
  <c r="W22" i="9"/>
  <c r="AE20" i="9"/>
  <c r="AE22" i="9"/>
  <c r="Y23" i="10"/>
  <c r="Y21" i="10"/>
  <c r="T24" i="11"/>
  <c r="S27" i="11"/>
  <c r="S28" i="11" s="1"/>
  <c r="T30" i="11" s="1"/>
  <c r="T23" i="11"/>
  <c r="T22" i="11"/>
  <c r="T21" i="11"/>
  <c r="T20" i="11"/>
  <c r="AB24" i="11"/>
  <c r="AA27" i="11"/>
  <c r="AA28" i="11" s="1"/>
  <c r="AB30" i="11" s="1"/>
  <c r="AB23" i="11"/>
  <c r="AB22" i="11"/>
  <c r="AB21" i="11"/>
  <c r="AB20" i="11"/>
  <c r="T21" i="12"/>
  <c r="T25" i="12" s="1"/>
  <c r="T24" i="12" s="1"/>
  <c r="M31" i="1"/>
  <c r="AB21" i="12"/>
  <c r="AB25" i="12" s="1"/>
  <c r="AB24" i="12" s="1"/>
  <c r="Q31" i="1"/>
  <c r="T21" i="13"/>
  <c r="T25" i="13" s="1"/>
  <c r="T24" i="13" s="1"/>
  <c r="M32" i="1"/>
  <c r="AB21" i="13"/>
  <c r="AB25" i="13" s="1"/>
  <c r="AB24" i="13" s="1"/>
  <c r="Q32" i="1"/>
  <c r="T21" i="14"/>
  <c r="T25" i="14" s="1"/>
  <c r="T24" i="14" s="1"/>
  <c r="M33" i="1"/>
  <c r="AB21" i="14"/>
  <c r="AB25" i="14" s="1"/>
  <c r="AB24" i="14" s="1"/>
  <c r="Q33" i="1"/>
  <c r="S20" i="16"/>
  <c r="S22" i="16"/>
  <c r="AA20" i="16"/>
  <c r="AA22" i="16"/>
  <c r="T24" i="17"/>
  <c r="T23" i="17"/>
  <c r="T22" i="17"/>
  <c r="T21" i="17"/>
  <c r="T20" i="17"/>
  <c r="AB24" i="17"/>
  <c r="AB23" i="17"/>
  <c r="AB22" i="17"/>
  <c r="AB21" i="17"/>
  <c r="AB20" i="17"/>
  <c r="T24" i="18"/>
  <c r="T23" i="18"/>
  <c r="T22" i="18"/>
  <c r="T21" i="18"/>
  <c r="T20" i="18"/>
  <c r="AB24" i="18"/>
  <c r="AB23" i="18"/>
  <c r="AB22" i="18"/>
  <c r="AB21" i="18"/>
  <c r="AB20" i="18"/>
  <c r="T24" i="19"/>
  <c r="T23" i="19"/>
  <c r="T22" i="19"/>
  <c r="T21" i="19"/>
  <c r="T20" i="19"/>
  <c r="AB24" i="19"/>
  <c r="AB23" i="19"/>
  <c r="AB22" i="19"/>
  <c r="AB21" i="19"/>
  <c r="AB20" i="19"/>
  <c r="S20" i="20"/>
  <c r="S22" i="20"/>
  <c r="AA20" i="20"/>
  <c r="AA22" i="20"/>
  <c r="T24" i="21"/>
  <c r="T23" i="21"/>
  <c r="T22" i="21"/>
  <c r="T21" i="21"/>
  <c r="T20" i="21"/>
  <c r="AB24" i="21"/>
  <c r="AB23" i="21"/>
  <c r="AB22" i="21"/>
  <c r="AB21" i="21"/>
  <c r="AB20" i="21"/>
  <c r="V24" i="22"/>
  <c r="V23" i="22"/>
  <c r="V22" i="22"/>
  <c r="V21" i="22"/>
  <c r="V20" i="22"/>
  <c r="AF24" i="22"/>
  <c r="AF23" i="22"/>
  <c r="AF22" i="22"/>
  <c r="AF21" i="22"/>
  <c r="AF20" i="22"/>
  <c r="Z24" i="23"/>
  <c r="Z23" i="23"/>
  <c r="Z22" i="23"/>
  <c r="Z21" i="23"/>
  <c r="Z20" i="23"/>
  <c r="AH24" i="23"/>
  <c r="AH23" i="23"/>
  <c r="AH22" i="23"/>
  <c r="AH21" i="23"/>
  <c r="AH20" i="23"/>
  <c r="Z24" i="24"/>
  <c r="Z23" i="24"/>
  <c r="Z22" i="24"/>
  <c r="Z21" i="24"/>
  <c r="Z20" i="24"/>
  <c r="AH24" i="24"/>
  <c r="AH23" i="24"/>
  <c r="AH22" i="24"/>
  <c r="AH21" i="24"/>
  <c r="AH20" i="24"/>
  <c r="Z24" i="27"/>
  <c r="Z23" i="27"/>
  <c r="Z22" i="27"/>
  <c r="Z21" i="27"/>
  <c r="Z20" i="27"/>
  <c r="AH24" i="27"/>
  <c r="AH23" i="27"/>
  <c r="AH22" i="27"/>
  <c r="AH21" i="27"/>
  <c r="AH20" i="27"/>
  <c r="V24" i="28"/>
  <c r="U27" i="28"/>
  <c r="U28" i="28" s="1"/>
  <c r="V30" i="28" s="1"/>
  <c r="V22" i="28"/>
  <c r="V23" i="28"/>
  <c r="V20" i="28"/>
  <c r="V21" i="28"/>
  <c r="AD24" i="28"/>
  <c r="AC27" i="28"/>
  <c r="AC28" i="28" s="1"/>
  <c r="AD30" i="28" s="1"/>
  <c r="AD22" i="28"/>
  <c r="AD23" i="28"/>
  <c r="AD20" i="28"/>
  <c r="AD21" i="28"/>
  <c r="AD24" i="29"/>
  <c r="AD23" i="29"/>
  <c r="AD21" i="29"/>
  <c r="AD22" i="29"/>
  <c r="AD20" i="29"/>
  <c r="AL24" i="29"/>
  <c r="AL22" i="29"/>
  <c r="AL20" i="29"/>
  <c r="AL23" i="29"/>
  <c r="AL21" i="29"/>
  <c r="AT24" i="29"/>
  <c r="AT23" i="29"/>
  <c r="AT21" i="29"/>
  <c r="AT22" i="29"/>
  <c r="AT20" i="29"/>
  <c r="AF21" i="30"/>
  <c r="AF20" i="30"/>
  <c r="AF23" i="30"/>
  <c r="AF24" i="30"/>
  <c r="AF22" i="30"/>
  <c r="X23" i="30"/>
  <c r="X24" i="30"/>
  <c r="X21" i="30"/>
  <c r="X22" i="30"/>
  <c r="X20" i="30"/>
  <c r="AD24" i="32"/>
  <c r="AD22" i="32"/>
  <c r="AD20" i="32"/>
  <c r="AD23" i="32"/>
  <c r="AD21" i="32"/>
  <c r="AL24" i="32"/>
  <c r="AL23" i="32"/>
  <c r="AL21" i="32"/>
  <c r="AL22" i="32"/>
  <c r="AL20" i="32"/>
  <c r="AT24" i="32"/>
  <c r="AT22" i="32"/>
  <c r="AT20" i="32"/>
  <c r="AT23" i="32"/>
  <c r="AT21" i="32"/>
  <c r="W23" i="37"/>
  <c r="W21" i="37"/>
  <c r="AE23" i="37"/>
  <c r="AE21" i="37"/>
  <c r="AB24" i="41"/>
  <c r="AB23" i="41"/>
  <c r="AB21" i="41"/>
  <c r="AB22" i="41"/>
  <c r="AB20" i="41"/>
  <c r="AJ24" i="41"/>
  <c r="AJ23" i="41"/>
  <c r="AJ21" i="41"/>
  <c r="AJ22" i="41"/>
  <c r="AJ20" i="41"/>
  <c r="W20" i="46"/>
  <c r="W22" i="46"/>
  <c r="AE20" i="46"/>
  <c r="AE22" i="46"/>
  <c r="AM20" i="46"/>
  <c r="AM22" i="46"/>
  <c r="N24" i="3"/>
  <c r="N23" i="3"/>
  <c r="N22" i="3"/>
  <c r="N21" i="3"/>
  <c r="N20" i="3"/>
  <c r="N21" i="4"/>
  <c r="N24" i="4"/>
  <c r="N23" i="4"/>
  <c r="N22" i="4"/>
  <c r="N20" i="4"/>
  <c r="N24" i="5"/>
  <c r="N23" i="5"/>
  <c r="N22" i="5"/>
  <c r="N21" i="5"/>
  <c r="N20" i="5"/>
  <c r="N24" i="6"/>
  <c r="N23" i="6"/>
  <c r="N22" i="6"/>
  <c r="N21" i="6"/>
  <c r="N20" i="6"/>
  <c r="N23" i="7"/>
  <c r="N21" i="7"/>
  <c r="N24" i="7"/>
  <c r="N22" i="7"/>
  <c r="N20" i="7"/>
  <c r="M27" i="8"/>
  <c r="M28" i="8" s="1"/>
  <c r="N24" i="8"/>
  <c r="N23" i="8"/>
  <c r="N22" i="8"/>
  <c r="N21" i="8"/>
  <c r="N20" i="8"/>
  <c r="M20" i="9"/>
  <c r="M22" i="9"/>
  <c r="M23" i="10"/>
  <c r="M21" i="10"/>
  <c r="M27" i="11"/>
  <c r="M28" i="11" s="1"/>
  <c r="N30" i="11" s="1"/>
  <c r="N24" i="11"/>
  <c r="N23" i="11"/>
  <c r="N22" i="11"/>
  <c r="N21" i="11"/>
  <c r="N20" i="11"/>
  <c r="J31" i="1"/>
  <c r="N21" i="12"/>
  <c r="N25" i="12" s="1"/>
  <c r="N24" i="12" s="1"/>
  <c r="N21" i="13"/>
  <c r="N25" i="13" s="1"/>
  <c r="N24" i="13" s="1"/>
  <c r="J32" i="1"/>
  <c r="N21" i="14"/>
  <c r="N25" i="14" s="1"/>
  <c r="N24" i="14" s="1"/>
  <c r="J33" i="1"/>
  <c r="M22" i="16"/>
  <c r="M20" i="16"/>
  <c r="N24" i="17"/>
  <c r="N23" i="17"/>
  <c r="N22" i="17"/>
  <c r="N21" i="17"/>
  <c r="N20" i="17"/>
  <c r="N24" i="18"/>
  <c r="N23" i="18"/>
  <c r="N22" i="18"/>
  <c r="N21" i="18"/>
  <c r="N20" i="18"/>
  <c r="N24" i="19"/>
  <c r="N23" i="19"/>
  <c r="N22" i="19"/>
  <c r="N21" i="19"/>
  <c r="N20" i="19"/>
  <c r="M22" i="20"/>
  <c r="M20" i="20"/>
  <c r="F24" i="21"/>
  <c r="F23" i="21"/>
  <c r="F22" i="21"/>
  <c r="F20" i="21"/>
  <c r="F21" i="21"/>
  <c r="N24" i="21"/>
  <c r="N23" i="21"/>
  <c r="N22" i="21"/>
  <c r="N21" i="21"/>
  <c r="N20" i="21"/>
  <c r="N24" i="22"/>
  <c r="N20" i="22"/>
  <c r="N22" i="22"/>
  <c r="N21" i="22"/>
  <c r="N23" i="22"/>
  <c r="N24" i="23"/>
  <c r="N23" i="23"/>
  <c r="N22" i="23"/>
  <c r="N21" i="23"/>
  <c r="N20" i="23"/>
  <c r="N24" i="24"/>
  <c r="N22" i="24"/>
  <c r="N20" i="24"/>
  <c r="N23" i="24"/>
  <c r="N21" i="24"/>
  <c r="N24" i="27"/>
  <c r="N23" i="27"/>
  <c r="N22" i="27"/>
  <c r="N21" i="27"/>
  <c r="N20" i="27"/>
  <c r="V23" i="3"/>
  <c r="V21" i="3"/>
  <c r="V24" i="3"/>
  <c r="V22" i="3"/>
  <c r="V20" i="3"/>
  <c r="AD23" i="3"/>
  <c r="AD21" i="3"/>
  <c r="AD24" i="3"/>
  <c r="AD22" i="3"/>
  <c r="AD20" i="3"/>
  <c r="V24" i="4"/>
  <c r="V23" i="4"/>
  <c r="V22" i="4"/>
  <c r="V21" i="4"/>
  <c r="V20" i="4"/>
  <c r="AD24" i="4"/>
  <c r="AD23" i="4"/>
  <c r="AD22" i="4"/>
  <c r="AD21" i="4"/>
  <c r="AD20" i="4"/>
  <c r="V24" i="5"/>
  <c r="V23" i="5"/>
  <c r="V22" i="5"/>
  <c r="V21" i="5"/>
  <c r="V20" i="5"/>
  <c r="AD24" i="5"/>
  <c r="AD23" i="5"/>
  <c r="AD22" i="5"/>
  <c r="AD21" i="5"/>
  <c r="AD20" i="5"/>
  <c r="V24" i="6"/>
  <c r="V23" i="6"/>
  <c r="V22" i="6"/>
  <c r="V21" i="6"/>
  <c r="V20" i="6"/>
  <c r="AD24" i="6"/>
  <c r="AD23" i="6"/>
  <c r="AD22" i="6"/>
  <c r="AD21" i="6"/>
  <c r="AD20" i="6"/>
  <c r="V24" i="7"/>
  <c r="V23" i="7"/>
  <c r="V22" i="7"/>
  <c r="V21" i="7"/>
  <c r="V20" i="7"/>
  <c r="AD24" i="7"/>
  <c r="AD23" i="7"/>
  <c r="AD22" i="7"/>
  <c r="AD21" i="7"/>
  <c r="AD20" i="7"/>
  <c r="R24" i="8"/>
  <c r="Q27" i="8"/>
  <c r="Q28" i="8" s="1"/>
  <c r="R23" i="8"/>
  <c r="R22" i="8"/>
  <c r="R21" i="8"/>
  <c r="R20" i="8"/>
  <c r="Z24" i="8"/>
  <c r="Y27" i="8"/>
  <c r="Y28" i="8" s="1"/>
  <c r="Z23" i="8"/>
  <c r="Z22" i="8"/>
  <c r="Z21" i="8"/>
  <c r="Z20" i="8"/>
  <c r="U20" i="9"/>
  <c r="U22" i="9"/>
  <c r="AC20" i="9"/>
  <c r="AC22" i="9"/>
  <c r="S23" i="10"/>
  <c r="S21" i="10"/>
  <c r="AA23" i="10"/>
  <c r="AA21" i="10"/>
  <c r="U27" i="11"/>
  <c r="U28" i="11" s="1"/>
  <c r="V30" i="11" s="1"/>
  <c r="V24" i="11"/>
  <c r="V23" i="11"/>
  <c r="V22" i="11"/>
  <c r="V21" i="11"/>
  <c r="V20" i="11"/>
  <c r="AC27" i="11"/>
  <c r="AC28" i="11" s="1"/>
  <c r="AD30" i="11" s="1"/>
  <c r="AD24" i="11"/>
  <c r="AD23" i="11"/>
  <c r="AD22" i="11"/>
  <c r="AD21" i="11"/>
  <c r="AD20" i="11"/>
  <c r="V21" i="12"/>
  <c r="V25" i="12" s="1"/>
  <c r="V24" i="12" s="1"/>
  <c r="N31" i="1"/>
  <c r="AD21" i="12"/>
  <c r="AD25" i="12" s="1"/>
  <c r="AD24" i="12" s="1"/>
  <c r="R31" i="1"/>
  <c r="V21" i="13"/>
  <c r="V25" i="13" s="1"/>
  <c r="V24" i="13" s="1"/>
  <c r="N32" i="1"/>
  <c r="AD21" i="13"/>
  <c r="AD25" i="13" s="1"/>
  <c r="AD24" i="13" s="1"/>
  <c r="R32" i="1"/>
  <c r="V21" i="14"/>
  <c r="V25" i="14" s="1"/>
  <c r="V24" i="14" s="1"/>
  <c r="N33" i="1"/>
  <c r="AD21" i="14"/>
  <c r="AD25" i="14" s="1"/>
  <c r="AD24" i="14" s="1"/>
  <c r="R33" i="1"/>
  <c r="U20" i="16"/>
  <c r="U22" i="16"/>
  <c r="AC20" i="16"/>
  <c r="AC22" i="16"/>
  <c r="V24" i="17"/>
  <c r="V23" i="17"/>
  <c r="V22" i="17"/>
  <c r="V21" i="17"/>
  <c r="V20" i="17"/>
  <c r="AD24" i="17"/>
  <c r="AD23" i="17"/>
  <c r="AD22" i="17"/>
  <c r="AD21" i="17"/>
  <c r="AD20" i="17"/>
  <c r="V24" i="18"/>
  <c r="V23" i="18"/>
  <c r="V22" i="18"/>
  <c r="V21" i="18"/>
  <c r="V20" i="18"/>
  <c r="AD24" i="18"/>
  <c r="AD23" i="18"/>
  <c r="AD22" i="18"/>
  <c r="AD21" i="18"/>
  <c r="AD20" i="18"/>
  <c r="V24" i="19"/>
  <c r="V23" i="19"/>
  <c r="V22" i="19"/>
  <c r="V21" i="19"/>
  <c r="V20" i="19"/>
  <c r="AD24" i="19"/>
  <c r="AD23" i="19"/>
  <c r="AD22" i="19"/>
  <c r="AD21" i="19"/>
  <c r="AD20" i="19"/>
  <c r="U20" i="20"/>
  <c r="U22" i="20"/>
  <c r="AC20" i="20"/>
  <c r="AC22" i="20"/>
  <c r="V24" i="21"/>
  <c r="V23" i="21"/>
  <c r="V22" i="21"/>
  <c r="V21" i="21"/>
  <c r="V20" i="21"/>
  <c r="AD24" i="21"/>
  <c r="AD23" i="21"/>
  <c r="AD22" i="21"/>
  <c r="AD21" i="21"/>
  <c r="AD20" i="21"/>
  <c r="T24" i="22"/>
  <c r="T22" i="22"/>
  <c r="T21" i="22"/>
  <c r="T20" i="22"/>
  <c r="T23" i="22"/>
  <c r="AB24" i="22"/>
  <c r="AB22" i="22"/>
  <c r="AB21" i="22"/>
  <c r="AB20" i="22"/>
  <c r="AB23" i="22"/>
  <c r="T24" i="23"/>
  <c r="T23" i="23"/>
  <c r="T22" i="23"/>
  <c r="T21" i="23"/>
  <c r="T20" i="23"/>
  <c r="AB24" i="23"/>
  <c r="AB23" i="23"/>
  <c r="AB22" i="23"/>
  <c r="AB21" i="23"/>
  <c r="AB20" i="23"/>
  <c r="T24" i="24"/>
  <c r="T23" i="24"/>
  <c r="T22" i="24"/>
  <c r="T21" i="24"/>
  <c r="T20" i="24"/>
  <c r="AB24" i="24"/>
  <c r="AB23" i="24"/>
  <c r="AB22" i="24"/>
  <c r="AB21" i="24"/>
  <c r="AB20" i="24"/>
  <c r="T24" i="27"/>
  <c r="T23" i="27"/>
  <c r="T22" i="27"/>
  <c r="T21" i="27"/>
  <c r="T20" i="27"/>
  <c r="AB24" i="27"/>
  <c r="AB23" i="27"/>
  <c r="AB22" i="27"/>
  <c r="AB21" i="27"/>
  <c r="AB20" i="27"/>
  <c r="S27" i="28"/>
  <c r="S28" i="28" s="1"/>
  <c r="T30" i="28" s="1"/>
  <c r="T24" i="28"/>
  <c r="T21" i="28"/>
  <c r="T22" i="28"/>
  <c r="T23" i="28"/>
  <c r="T20" i="28"/>
  <c r="AA27" i="28"/>
  <c r="AA28" i="28" s="1"/>
  <c r="AB30" i="28" s="1"/>
  <c r="AB24" i="28"/>
  <c r="AB21" i="28"/>
  <c r="AB22" i="28"/>
  <c r="AB23" i="28"/>
  <c r="AB20" i="28"/>
  <c r="AF20" i="29"/>
  <c r="AF24" i="29"/>
  <c r="AF21" i="29"/>
  <c r="AF22" i="29"/>
  <c r="AF23" i="29"/>
  <c r="AN22" i="29"/>
  <c r="AN23" i="29"/>
  <c r="AN20" i="29"/>
  <c r="AN24" i="29"/>
  <c r="AN21" i="29"/>
  <c r="AL24" i="30"/>
  <c r="AL22" i="30"/>
  <c r="AL23" i="30"/>
  <c r="AL21" i="30"/>
  <c r="AL20" i="30"/>
  <c r="AD20" i="30"/>
  <c r="AD21" i="30"/>
  <c r="AD24" i="30"/>
  <c r="AD22" i="30"/>
  <c r="AD23" i="30"/>
  <c r="V20" i="30"/>
  <c r="V24" i="30"/>
  <c r="V21" i="30"/>
  <c r="V23" i="30"/>
  <c r="V22" i="30"/>
  <c r="AF21" i="32"/>
  <c r="AF20" i="32"/>
  <c r="AF24" i="32"/>
  <c r="AF23" i="32"/>
  <c r="AF22" i="32"/>
  <c r="AN22" i="32"/>
  <c r="AN21" i="32"/>
  <c r="AN20" i="32"/>
  <c r="AN24" i="32"/>
  <c r="AN23" i="32"/>
  <c r="U23" i="37"/>
  <c r="U21" i="37"/>
  <c r="AC23" i="37"/>
  <c r="AC21" i="37"/>
  <c r="Z24" i="41"/>
  <c r="Z22" i="41"/>
  <c r="Z20" i="41"/>
  <c r="Z23" i="41"/>
  <c r="Z21" i="41"/>
  <c r="AH24" i="41"/>
  <c r="AH22" i="41"/>
  <c r="AH20" i="41"/>
  <c r="AH23" i="41"/>
  <c r="AH21" i="41"/>
  <c r="AP24" i="41"/>
  <c r="AP22" i="41"/>
  <c r="AP20" i="41"/>
  <c r="AP23" i="41"/>
  <c r="AP21" i="41"/>
  <c r="AC20" i="46"/>
  <c r="AC22" i="46"/>
  <c r="AK20" i="46"/>
  <c r="AK22" i="46"/>
  <c r="AE27" i="8"/>
  <c r="AE28" i="8" s="1"/>
  <c r="AF24" i="8"/>
  <c r="AF23" i="8"/>
  <c r="AF20" i="8"/>
  <c r="AF21" i="8"/>
  <c r="AF22" i="8"/>
  <c r="AL20" i="3"/>
  <c r="AL24" i="3"/>
  <c r="AL23" i="3"/>
  <c r="AL22" i="3"/>
  <c r="AL21" i="3"/>
  <c r="AN22" i="3"/>
  <c r="AN21" i="3"/>
  <c r="AN20" i="3"/>
  <c r="AN24" i="3"/>
  <c r="AN23" i="3"/>
  <c r="AV22" i="3"/>
  <c r="AV21" i="3"/>
  <c r="AV20" i="3"/>
  <c r="AV24" i="3"/>
  <c r="AV23" i="3"/>
  <c r="BD20" i="3"/>
  <c r="BD24" i="3"/>
  <c r="BD21" i="3"/>
  <c r="BD22" i="3"/>
  <c r="BD23" i="3"/>
  <c r="AN24" i="4"/>
  <c r="AN23" i="4"/>
  <c r="AN22" i="4"/>
  <c r="AN21" i="4"/>
  <c r="AN20" i="4"/>
  <c r="AV24" i="4"/>
  <c r="AV23" i="4"/>
  <c r="AV22" i="4"/>
  <c r="AV21" i="4"/>
  <c r="AV20" i="4"/>
  <c r="AN24" i="5"/>
  <c r="AN23" i="5"/>
  <c r="AN22" i="5"/>
  <c r="AN21" i="5"/>
  <c r="AN20" i="5"/>
  <c r="AV24" i="5"/>
  <c r="AV23" i="5"/>
  <c r="AV22" i="5"/>
  <c r="AV21" i="5"/>
  <c r="AV20" i="5"/>
  <c r="AN24" i="6"/>
  <c r="AN23" i="6"/>
  <c r="AN22" i="6"/>
  <c r="AN21" i="6"/>
  <c r="AN20" i="6"/>
  <c r="AV24" i="6"/>
  <c r="AV23" i="6"/>
  <c r="AV22" i="6"/>
  <c r="AV21" i="6"/>
  <c r="AV20" i="6"/>
  <c r="AP21" i="7"/>
  <c r="AP24" i="7"/>
  <c r="AP20" i="7"/>
  <c r="AP23" i="7"/>
  <c r="AP22" i="7"/>
  <c r="AX23" i="7"/>
  <c r="AX21" i="7"/>
  <c r="AX22" i="7"/>
  <c r="AX20" i="7"/>
  <c r="AX24" i="7"/>
  <c r="AG27" i="8"/>
  <c r="AG28" i="8" s="1"/>
  <c r="AH24" i="8"/>
  <c r="AH22" i="8"/>
  <c r="AH21" i="8"/>
  <c r="AH23" i="8"/>
  <c r="AH20" i="8"/>
  <c r="AO27" i="8"/>
  <c r="AO28" i="8" s="1"/>
  <c r="AP24" i="8"/>
  <c r="AP22" i="8"/>
  <c r="AP21" i="8"/>
  <c r="AP23" i="8"/>
  <c r="AP20" i="8"/>
  <c r="AK22" i="9"/>
  <c r="AK20" i="9"/>
  <c r="AS22" i="9"/>
  <c r="AS20" i="9"/>
  <c r="AG21" i="10"/>
  <c r="AG23" i="10"/>
  <c r="AO21" i="10"/>
  <c r="AO23" i="10"/>
  <c r="AL24" i="11"/>
  <c r="AK27" i="11"/>
  <c r="AK28" i="11" s="1"/>
  <c r="AL30" i="11" s="1"/>
  <c r="AL23" i="11"/>
  <c r="AL22" i="11"/>
  <c r="AL21" i="11"/>
  <c r="AL20" i="11"/>
  <c r="AT24" i="11"/>
  <c r="AS27" i="11"/>
  <c r="AS28" i="11" s="1"/>
  <c r="AT30" i="11" s="1"/>
  <c r="AT23" i="11"/>
  <c r="AT22" i="11"/>
  <c r="AT21" i="11"/>
  <c r="AT20" i="11"/>
  <c r="V31" i="1"/>
  <c r="AL21" i="12"/>
  <c r="AL25" i="12" s="1"/>
  <c r="AL24" i="12" s="1"/>
  <c r="Z31" i="1"/>
  <c r="AT21" i="12"/>
  <c r="AT25" i="12" s="1"/>
  <c r="AT24" i="12" s="1"/>
  <c r="V32" i="1"/>
  <c r="AL21" i="13"/>
  <c r="AL25" i="13" s="1"/>
  <c r="AL24" i="13" s="1"/>
  <c r="Z32" i="1"/>
  <c r="AT21" i="13"/>
  <c r="AT25" i="13" s="1"/>
  <c r="AT24" i="13" s="1"/>
  <c r="V33" i="1"/>
  <c r="AL21" i="14"/>
  <c r="AL25" i="14" s="1"/>
  <c r="AL24" i="14" s="1"/>
  <c r="Z33" i="1"/>
  <c r="AT21" i="14"/>
  <c r="AT25" i="14" s="1"/>
  <c r="AT24" i="14" s="1"/>
  <c r="AK22" i="16"/>
  <c r="AK20" i="16"/>
  <c r="AS22" i="16"/>
  <c r="AS20" i="16"/>
  <c r="AL21" i="17"/>
  <c r="AL24" i="17"/>
  <c r="AL22" i="17"/>
  <c r="AL23" i="17"/>
  <c r="AL20" i="17"/>
  <c r="AT24" i="17"/>
  <c r="AT22" i="17"/>
  <c r="AT20" i="17"/>
  <c r="AT23" i="17"/>
  <c r="AT21" i="17"/>
  <c r="AL24" i="18"/>
  <c r="AL23" i="18"/>
  <c r="AL22" i="18"/>
  <c r="AL21" i="18"/>
  <c r="AL20" i="18"/>
  <c r="AT24" i="18"/>
  <c r="AT23" i="18"/>
  <c r="AT22" i="18"/>
  <c r="AT21" i="18"/>
  <c r="AT20" i="18"/>
  <c r="AL24" i="19"/>
  <c r="AL23" i="19"/>
  <c r="AL22" i="19"/>
  <c r="AL21" i="19"/>
  <c r="AL20" i="19"/>
  <c r="AT24" i="19"/>
  <c r="AT23" i="19"/>
  <c r="AT22" i="19"/>
  <c r="AT21" i="19"/>
  <c r="AT20" i="19"/>
  <c r="AK22" i="20"/>
  <c r="AK20" i="20"/>
  <c r="AS20" i="20"/>
  <c r="AS22" i="20"/>
  <c r="AL24" i="21"/>
  <c r="AL23" i="21"/>
  <c r="AL22" i="21"/>
  <c r="AL21" i="21"/>
  <c r="AL20" i="21"/>
  <c r="AT24" i="21"/>
  <c r="AT23" i="21"/>
  <c r="AT22" i="21"/>
  <c r="AT21" i="21"/>
  <c r="AT20" i="21"/>
  <c r="AL24" i="22"/>
  <c r="AL23" i="22"/>
  <c r="AL22" i="22"/>
  <c r="AL21" i="22"/>
  <c r="AL20" i="22"/>
  <c r="AT24" i="22"/>
  <c r="AT23" i="22"/>
  <c r="AT22" i="22"/>
  <c r="AT21" i="22"/>
  <c r="AT20" i="22"/>
  <c r="AL24" i="23"/>
  <c r="AL23" i="23"/>
  <c r="AL22" i="23"/>
  <c r="AL21" i="23"/>
  <c r="AL20" i="23"/>
  <c r="AT24" i="23"/>
  <c r="AT23" i="23"/>
  <c r="AT22" i="23"/>
  <c r="AT21" i="23"/>
  <c r="AT20" i="23"/>
  <c r="AL24" i="24"/>
  <c r="AL23" i="24"/>
  <c r="AL22" i="24"/>
  <c r="AL21" i="24"/>
  <c r="AL20" i="24"/>
  <c r="AT24" i="24"/>
  <c r="AT23" i="24"/>
  <c r="AT22" i="24"/>
  <c r="AT21" i="24"/>
  <c r="AT20" i="24"/>
  <c r="AL24" i="27"/>
  <c r="AL23" i="27"/>
  <c r="AL22" i="27"/>
  <c r="AL21" i="27"/>
  <c r="AL20" i="27"/>
  <c r="AT24" i="27"/>
  <c r="AT23" i="27"/>
  <c r="AT22" i="27"/>
  <c r="AT21" i="27"/>
  <c r="AT20" i="27"/>
  <c r="AG27" i="28"/>
  <c r="AG28" i="28" s="1"/>
  <c r="AH30" i="28" s="1"/>
  <c r="AH23" i="28"/>
  <c r="AH24" i="28"/>
  <c r="AH21" i="28"/>
  <c r="AH22" i="28"/>
  <c r="AH20" i="28"/>
  <c r="AP24" i="28"/>
  <c r="AO27" i="28"/>
  <c r="AO28" i="28" s="1"/>
  <c r="AP30" i="28" s="1"/>
  <c r="AP22" i="28"/>
  <c r="AP20" i="28"/>
  <c r="AP23" i="28"/>
  <c r="AP21" i="28"/>
  <c r="AN24" i="30"/>
  <c r="AN23" i="30"/>
  <c r="AN20" i="30"/>
  <c r="AN22" i="30"/>
  <c r="AN21" i="30"/>
  <c r="AV24" i="30"/>
  <c r="AV23" i="30"/>
  <c r="AV20" i="30"/>
  <c r="AV21" i="30"/>
  <c r="AV22" i="30"/>
  <c r="BD24" i="30"/>
  <c r="BD23" i="30"/>
  <c r="BD20" i="30"/>
  <c r="BD21" i="30"/>
  <c r="BD22" i="30"/>
  <c r="AM21" i="37"/>
  <c r="AM23" i="37"/>
  <c r="AU21" i="37"/>
  <c r="AU23" i="37"/>
  <c r="AT20" i="3"/>
  <c r="AT24" i="3"/>
  <c r="AT23" i="3"/>
  <c r="AT22" i="3"/>
  <c r="AT21" i="3"/>
  <c r="BB21" i="3"/>
  <c r="BB20" i="3"/>
  <c r="BB24" i="3"/>
  <c r="BB23" i="3"/>
  <c r="BB22" i="3"/>
  <c r="AP24" i="4"/>
  <c r="AP23" i="4"/>
  <c r="AP22" i="4"/>
  <c r="AP21" i="4"/>
  <c r="AP20" i="4"/>
  <c r="AX24" i="4"/>
  <c r="AX23" i="4"/>
  <c r="AX22" i="4"/>
  <c r="AX21" i="4"/>
  <c r="AX20" i="4"/>
  <c r="AP24" i="5"/>
  <c r="AP23" i="5"/>
  <c r="AP22" i="5"/>
  <c r="AP21" i="5"/>
  <c r="AP20" i="5"/>
  <c r="AX24" i="5"/>
  <c r="AX23" i="5"/>
  <c r="AX22" i="5"/>
  <c r="AX21" i="5"/>
  <c r="AX20" i="5"/>
  <c r="AP24" i="6"/>
  <c r="AP23" i="6"/>
  <c r="AP22" i="6"/>
  <c r="AP21" i="6"/>
  <c r="AP20" i="6"/>
  <c r="AX24" i="6"/>
  <c r="AX23" i="6"/>
  <c r="AX22" i="6"/>
  <c r="AX21" i="6"/>
  <c r="AX20" i="6"/>
  <c r="AN21" i="7"/>
  <c r="AN24" i="7"/>
  <c r="AN20" i="7"/>
  <c r="AN23" i="7"/>
  <c r="AN22" i="7"/>
  <c r="AV21" i="7"/>
  <c r="AV22" i="7"/>
  <c r="AV20" i="7"/>
  <c r="AV24" i="7"/>
  <c r="AV23" i="7"/>
  <c r="BD21" i="7"/>
  <c r="BD24" i="7"/>
  <c r="BD20" i="7"/>
  <c r="BD23" i="7"/>
  <c r="BD22" i="7"/>
  <c r="AM27" i="8"/>
  <c r="AM28" i="8" s="1"/>
  <c r="AN24" i="8"/>
  <c r="AN21" i="8"/>
  <c r="AN23" i="8"/>
  <c r="AN20" i="8"/>
  <c r="AN22" i="8"/>
  <c r="AI22" i="9"/>
  <c r="AI20" i="9"/>
  <c r="AQ22" i="9"/>
  <c r="AQ20" i="9"/>
  <c r="AI21" i="10"/>
  <c r="AI23" i="10"/>
  <c r="AQ21" i="10"/>
  <c r="AQ23" i="10"/>
  <c r="AM27" i="11"/>
  <c r="AM28" i="11" s="1"/>
  <c r="AN30" i="11" s="1"/>
  <c r="AN24" i="11"/>
  <c r="AN23" i="11"/>
  <c r="AN22" i="11"/>
  <c r="AN21" i="11"/>
  <c r="AN20" i="11"/>
  <c r="AU27" i="11"/>
  <c r="AU28" i="11" s="1"/>
  <c r="AV30" i="11" s="1"/>
  <c r="AV24" i="11"/>
  <c r="AV23" i="11"/>
  <c r="AV22" i="11"/>
  <c r="AV21" i="11"/>
  <c r="AV20" i="11"/>
  <c r="W31" i="1"/>
  <c r="AN21" i="12"/>
  <c r="AN25" i="12" s="1"/>
  <c r="AN24" i="12" s="1"/>
  <c r="AA31" i="1"/>
  <c r="AV21" i="12"/>
  <c r="AV25" i="12" s="1"/>
  <c r="AV24" i="12" s="1"/>
  <c r="W32" i="1"/>
  <c r="AN21" i="13"/>
  <c r="AN25" i="13" s="1"/>
  <c r="AN24" i="13" s="1"/>
  <c r="AA32" i="1"/>
  <c r="AV21" i="13"/>
  <c r="AV25" i="13" s="1"/>
  <c r="AV24" i="13" s="1"/>
  <c r="W33" i="1"/>
  <c r="AN21" i="14"/>
  <c r="AN25" i="14" s="1"/>
  <c r="AN24" i="14" s="1"/>
  <c r="AA33" i="1"/>
  <c r="AV21" i="14"/>
  <c r="AV25" i="14" s="1"/>
  <c r="AV24" i="14" s="1"/>
  <c r="AM22" i="16"/>
  <c r="AM20" i="16"/>
  <c r="AU22" i="16"/>
  <c r="AU20" i="16"/>
  <c r="AN24" i="17"/>
  <c r="AN22" i="17"/>
  <c r="AN20" i="17"/>
  <c r="AN21" i="17"/>
  <c r="AN23" i="17"/>
  <c r="AV23" i="17"/>
  <c r="AV24" i="17"/>
  <c r="AV22" i="17"/>
  <c r="AV20" i="17"/>
  <c r="AV21" i="17"/>
  <c r="AN24" i="18"/>
  <c r="AN23" i="18"/>
  <c r="AN22" i="18"/>
  <c r="AN21" i="18"/>
  <c r="AN20" i="18"/>
  <c r="AV24" i="18"/>
  <c r="AV23" i="18"/>
  <c r="AV22" i="18"/>
  <c r="AV21" i="18"/>
  <c r="AV20" i="18"/>
  <c r="AN24" i="19"/>
  <c r="AN23" i="19"/>
  <c r="AN22" i="19"/>
  <c r="AN21" i="19"/>
  <c r="AN20" i="19"/>
  <c r="AV24" i="19"/>
  <c r="AV23" i="19"/>
  <c r="AV22" i="19"/>
  <c r="AV21" i="19"/>
  <c r="AV20" i="19"/>
  <c r="AM20" i="20"/>
  <c r="AM22" i="20"/>
  <c r="AU20" i="20"/>
  <c r="AU22" i="20"/>
  <c r="AN24" i="21"/>
  <c r="AN23" i="21"/>
  <c r="AN22" i="21"/>
  <c r="AN21" i="21"/>
  <c r="AN20" i="21"/>
  <c r="AV24" i="21"/>
  <c r="AV23" i="21"/>
  <c r="AV22" i="21"/>
  <c r="AV21" i="21"/>
  <c r="AV20" i="21"/>
  <c r="AN24" i="22"/>
  <c r="AN23" i="22"/>
  <c r="AN22" i="22"/>
  <c r="AN21" i="22"/>
  <c r="AN20" i="22"/>
  <c r="AV24" i="22"/>
  <c r="AV23" i="22"/>
  <c r="AV22" i="22"/>
  <c r="AV21" i="22"/>
  <c r="AV20" i="22"/>
  <c r="AN24" i="23"/>
  <c r="AN23" i="23"/>
  <c r="AN22" i="23"/>
  <c r="AN21" i="23"/>
  <c r="AN20" i="23"/>
  <c r="AV24" i="23"/>
  <c r="AV23" i="23"/>
  <c r="AV22" i="23"/>
  <c r="AV21" i="23"/>
  <c r="AV20" i="23"/>
  <c r="AN24" i="24"/>
  <c r="AN23" i="24"/>
  <c r="AN22" i="24"/>
  <c r="AN21" i="24"/>
  <c r="AN20" i="24"/>
  <c r="AV24" i="24"/>
  <c r="AV23" i="24"/>
  <c r="AV22" i="24"/>
  <c r="AV21" i="24"/>
  <c r="AV20" i="24"/>
  <c r="AN24" i="27"/>
  <c r="AN23" i="27"/>
  <c r="AN22" i="27"/>
  <c r="AN21" i="27"/>
  <c r="AN20" i="27"/>
  <c r="AV24" i="27"/>
  <c r="AV23" i="27"/>
  <c r="AV22" i="27"/>
  <c r="AV21" i="27"/>
  <c r="AV20" i="27"/>
  <c r="AN24" i="28"/>
  <c r="AN22" i="28"/>
  <c r="AN20" i="28"/>
  <c r="AN23" i="28"/>
  <c r="AN21" i="28"/>
  <c r="AM27" i="28"/>
  <c r="AM28" i="28" s="1"/>
  <c r="AN30" i="28" s="1"/>
  <c r="AP24" i="30"/>
  <c r="AP22" i="30"/>
  <c r="AP23" i="30"/>
  <c r="AP21" i="30"/>
  <c r="AP20" i="30"/>
  <c r="AX24" i="30"/>
  <c r="AX22" i="30"/>
  <c r="AX23" i="30"/>
  <c r="AX21" i="30"/>
  <c r="AX20" i="30"/>
  <c r="AK21" i="37"/>
  <c r="AK23" i="37"/>
  <c r="AS21" i="37"/>
  <c r="AS23" i="37"/>
  <c r="AQ22" i="46"/>
  <c r="AQ20" i="46"/>
  <c r="BA27" i="8"/>
  <c r="BA28" i="8" s="1"/>
  <c r="BB24" i="8"/>
  <c r="BB22" i="8"/>
  <c r="BB20" i="8"/>
  <c r="BB23" i="8"/>
  <c r="BB21" i="8"/>
  <c r="AW21" i="10"/>
  <c r="AW23" i="10"/>
  <c r="AY27" i="28"/>
  <c r="AY28" i="28" s="1"/>
  <c r="AZ30" i="28" s="1"/>
  <c r="AZ24" i="28"/>
  <c r="AZ23" i="28"/>
  <c r="AZ22" i="28"/>
  <c r="AZ21" i="28"/>
  <c r="AZ20" i="28"/>
  <c r="AV24" i="29"/>
  <c r="AV21" i="29"/>
  <c r="AV20" i="29"/>
  <c r="AV23" i="29"/>
  <c r="AV22" i="29"/>
  <c r="BD24" i="29"/>
  <c r="BD21" i="29"/>
  <c r="BD20" i="29"/>
  <c r="BD23" i="29"/>
  <c r="BD22" i="29"/>
  <c r="BB24" i="32"/>
  <c r="BB20" i="32"/>
  <c r="BB22" i="32"/>
  <c r="BB21" i="32"/>
  <c r="BB23" i="32"/>
  <c r="AZ24" i="41"/>
  <c r="AZ23" i="41"/>
  <c r="AZ21" i="41"/>
  <c r="AZ22" i="41"/>
  <c r="AZ20" i="41"/>
  <c r="AU20" i="46"/>
  <c r="AU22" i="46"/>
  <c r="BC20" i="46"/>
  <c r="BC22" i="46"/>
  <c r="BD24" i="4"/>
  <c r="BD22" i="4"/>
  <c r="BD20" i="4"/>
  <c r="BD23" i="4"/>
  <c r="BD21" i="4"/>
  <c r="AZ24" i="6"/>
  <c r="AZ20" i="6"/>
  <c r="AZ23" i="6"/>
  <c r="AZ22" i="6"/>
  <c r="AZ21" i="6"/>
  <c r="BA27" i="11"/>
  <c r="BA28" i="11" s="1"/>
  <c r="BB30" i="11" s="1"/>
  <c r="BB24" i="11"/>
  <c r="BB21" i="11"/>
  <c r="BB22" i="11"/>
  <c r="BB20" i="11"/>
  <c r="BB23" i="11"/>
  <c r="AZ21" i="13"/>
  <c r="AZ25" i="13" s="1"/>
  <c r="AZ24" i="13" s="1"/>
  <c r="AC32" i="1"/>
  <c r="BB21" i="14"/>
  <c r="BB25" i="14" s="1"/>
  <c r="BB24" i="14" s="1"/>
  <c r="AD33" i="1"/>
  <c r="BC20" i="16"/>
  <c r="BC22" i="16"/>
  <c r="BD24" i="17"/>
  <c r="BD23" i="17"/>
  <c r="BD22" i="17"/>
  <c r="BD21" i="17"/>
  <c r="BD20" i="17"/>
  <c r="AZ24" i="19"/>
  <c r="AZ22" i="19"/>
  <c r="AZ21" i="19"/>
  <c r="AZ23" i="19"/>
  <c r="AZ20" i="19"/>
  <c r="BA20" i="20"/>
  <c r="BA22" i="20"/>
  <c r="AZ22" i="22"/>
  <c r="AZ24" i="22"/>
  <c r="AZ20" i="22"/>
  <c r="AZ21" i="22"/>
  <c r="AZ23" i="22"/>
  <c r="BB24" i="23"/>
  <c r="BB22" i="23"/>
  <c r="BB23" i="23"/>
  <c r="BB20" i="23"/>
  <c r="BB21" i="23"/>
  <c r="BD24" i="24"/>
  <c r="BD20" i="24"/>
  <c r="BD23" i="24"/>
  <c r="BD22" i="24"/>
  <c r="BD21" i="24"/>
  <c r="AY23" i="37"/>
  <c r="AY21" i="37"/>
  <c r="AR24" i="41"/>
  <c r="AR20" i="41"/>
  <c r="AR23" i="41"/>
  <c r="AR21" i="41"/>
  <c r="AR22" i="41"/>
  <c r="AY27" i="8"/>
  <c r="AY28" i="8" s="1"/>
  <c r="AZ24" i="8"/>
  <c r="AZ22" i="8"/>
  <c r="AZ20" i="8"/>
  <c r="AZ23" i="8"/>
  <c r="AZ21" i="8"/>
  <c r="AY22" i="9"/>
  <c r="AY20" i="9"/>
  <c r="AU21" i="10"/>
  <c r="AU23" i="10"/>
  <c r="BC21" i="10"/>
  <c r="BC23" i="10"/>
  <c r="BB24" i="28"/>
  <c r="BA27" i="28"/>
  <c r="BA28" i="28" s="1"/>
  <c r="BB30" i="28" s="1"/>
  <c r="BB23" i="28"/>
  <c r="BB22" i="28"/>
  <c r="BB21" i="28"/>
  <c r="BB20" i="28"/>
  <c r="BB24" i="29"/>
  <c r="BB22" i="29"/>
  <c r="BB21" i="29"/>
  <c r="BB20" i="29"/>
  <c r="BB23" i="29"/>
  <c r="AZ24" i="32"/>
  <c r="AZ22" i="32"/>
  <c r="AZ21" i="32"/>
  <c r="AZ23" i="32"/>
  <c r="AZ20" i="32"/>
  <c r="AT24" i="41"/>
  <c r="AT23" i="41"/>
  <c r="AT21" i="41"/>
  <c r="AT22" i="41"/>
  <c r="AT20" i="41"/>
  <c r="BB24" i="41"/>
  <c r="BB23" i="41"/>
  <c r="BB21" i="41"/>
  <c r="BB22" i="41"/>
  <c r="BB20" i="41"/>
  <c r="AW20" i="46"/>
  <c r="AW22" i="46"/>
  <c r="BB23" i="4"/>
  <c r="BB20" i="4"/>
  <c r="BB24" i="4"/>
  <c r="BB22" i="4"/>
  <c r="BB21" i="4"/>
  <c r="BD24" i="5"/>
  <c r="BD21" i="5"/>
  <c r="BD22" i="5"/>
  <c r="BD23" i="5"/>
  <c r="BD20" i="5"/>
  <c r="AZ24" i="11"/>
  <c r="AY27" i="11"/>
  <c r="AY28" i="11" s="1"/>
  <c r="AZ30" i="11" s="1"/>
  <c r="AZ21" i="11"/>
  <c r="AZ23" i="11"/>
  <c r="AZ20" i="11"/>
  <c r="AZ22" i="11"/>
  <c r="AZ21" i="12"/>
  <c r="AZ25" i="12" s="1"/>
  <c r="AZ24" i="12" s="1"/>
  <c r="AC31" i="1"/>
  <c r="BB21" i="13"/>
  <c r="BB25" i="13" s="1"/>
  <c r="BB24" i="13" s="1"/>
  <c r="AD32" i="1"/>
  <c r="BD21" i="14"/>
  <c r="BD25" i="14" s="1"/>
  <c r="BD24" i="14" s="1"/>
  <c r="AE33" i="1"/>
  <c r="BB21" i="17"/>
  <c r="BB24" i="17"/>
  <c r="BB22" i="17"/>
  <c r="BB20" i="17"/>
  <c r="BB23" i="17"/>
  <c r="BD24" i="18"/>
  <c r="BD23" i="18"/>
  <c r="BD20" i="18"/>
  <c r="BD21" i="18"/>
  <c r="BD22" i="18"/>
  <c r="AY22" i="20"/>
  <c r="AY20" i="20"/>
  <c r="AZ24" i="21"/>
  <c r="AZ22" i="21"/>
  <c r="AZ20" i="21"/>
  <c r="AZ23" i="21"/>
  <c r="AZ21" i="21"/>
  <c r="BB21" i="22"/>
  <c r="BB24" i="22"/>
  <c r="BB23" i="22"/>
  <c r="BB22" i="22"/>
  <c r="BB20" i="22"/>
  <c r="BD24" i="23"/>
  <c r="BD23" i="23"/>
  <c r="BD20" i="23"/>
  <c r="BD21" i="23"/>
  <c r="BD22" i="23"/>
  <c r="AZ24" i="27"/>
  <c r="AZ20" i="27"/>
  <c r="AZ22" i="27"/>
  <c r="AZ21" i="27"/>
  <c r="AZ23" i="27"/>
  <c r="BA21" i="37"/>
  <c r="BA23" i="37"/>
  <c r="F21" i="14"/>
  <c r="F25" i="14" s="1"/>
  <c r="F24" i="14" s="1"/>
  <c r="F33" i="1"/>
  <c r="F21" i="13"/>
  <c r="F25" i="13" s="1"/>
  <c r="F24" i="13" s="1"/>
  <c r="F32" i="1"/>
  <c r="F21" i="12"/>
  <c r="F25" i="12" s="1"/>
  <c r="F24" i="12" s="1"/>
  <c r="F31" i="1"/>
  <c r="D21" i="13"/>
  <c r="D25" i="13" s="1"/>
  <c r="D24" i="13" s="1"/>
  <c r="D24" i="7"/>
  <c r="D20" i="7"/>
  <c r="D22" i="7"/>
  <c r="D23" i="7"/>
  <c r="D21" i="7"/>
  <c r="E23" i="10"/>
  <c r="E21" i="10"/>
  <c r="L24" i="29"/>
  <c r="L22" i="29"/>
  <c r="L20" i="29"/>
  <c r="L23" i="29"/>
  <c r="L21" i="29"/>
  <c r="F24" i="3"/>
  <c r="F22" i="3"/>
  <c r="F20" i="3"/>
  <c r="F23" i="3"/>
  <c r="F21" i="3"/>
  <c r="F22" i="18"/>
  <c r="F24" i="18"/>
  <c r="F20" i="18"/>
  <c r="F21" i="18"/>
  <c r="F23" i="18"/>
  <c r="E22" i="20"/>
  <c r="E20" i="20"/>
  <c r="L24" i="28"/>
  <c r="K27" i="28"/>
  <c r="K28" i="28" s="1"/>
  <c r="L30" i="28" s="1"/>
  <c r="L21" i="28"/>
  <c r="L23" i="28"/>
  <c r="L20" i="28"/>
  <c r="L22" i="28"/>
  <c r="F24" i="29"/>
  <c r="F20" i="29"/>
  <c r="F21" i="29"/>
  <c r="F22" i="29"/>
  <c r="F23" i="29"/>
  <c r="R24" i="29"/>
  <c r="R22" i="29"/>
  <c r="R20" i="29"/>
  <c r="R23" i="29"/>
  <c r="R21" i="29"/>
  <c r="J24" i="30"/>
  <c r="J23" i="30"/>
  <c r="J21" i="30"/>
  <c r="J22" i="30"/>
  <c r="J20" i="30"/>
  <c r="R24" i="30"/>
  <c r="R23" i="30"/>
  <c r="R21" i="30"/>
  <c r="R22" i="30"/>
  <c r="R20" i="30"/>
  <c r="N24" i="32"/>
  <c r="N22" i="32"/>
  <c r="N20" i="32"/>
  <c r="N23" i="32"/>
  <c r="N21" i="32"/>
  <c r="V24" i="32"/>
  <c r="V23" i="32"/>
  <c r="V21" i="32"/>
  <c r="V22" i="32"/>
  <c r="V20" i="32"/>
  <c r="N24" i="41"/>
  <c r="N20" i="41"/>
  <c r="N22" i="41"/>
  <c r="N23" i="41"/>
  <c r="N21" i="41"/>
  <c r="R24" i="41"/>
  <c r="R20" i="41"/>
  <c r="R22" i="41"/>
  <c r="R23" i="41"/>
  <c r="R21" i="41"/>
  <c r="V24" i="41"/>
  <c r="V20" i="41"/>
  <c r="V22" i="41"/>
  <c r="V23" i="41"/>
  <c r="V21" i="41"/>
  <c r="G22" i="46"/>
  <c r="G20" i="46"/>
  <c r="K22" i="46"/>
  <c r="K20" i="46"/>
  <c r="O22" i="46"/>
  <c r="O20" i="46"/>
  <c r="S22" i="46"/>
  <c r="S20" i="46"/>
  <c r="F24" i="4"/>
  <c r="F20" i="4"/>
  <c r="F22" i="4"/>
  <c r="F21" i="4"/>
  <c r="F23" i="4"/>
  <c r="F24" i="6"/>
  <c r="F20" i="6"/>
  <c r="F21" i="6"/>
  <c r="F22" i="6"/>
  <c r="F23" i="6"/>
  <c r="E27" i="8"/>
  <c r="E28" i="8" s="1"/>
  <c r="F23" i="8"/>
  <c r="F24" i="8"/>
  <c r="F21" i="8"/>
  <c r="F22" i="8"/>
  <c r="F20" i="8"/>
  <c r="F22" i="22"/>
  <c r="F24" i="22"/>
  <c r="F20" i="22"/>
  <c r="F21" i="22"/>
  <c r="F23" i="22"/>
  <c r="F24" i="24"/>
  <c r="F20" i="24"/>
  <c r="F22" i="24"/>
  <c r="F23" i="24"/>
  <c r="F21" i="24"/>
  <c r="E27" i="28"/>
  <c r="E28" i="28" s="1"/>
  <c r="F30" i="28" s="1"/>
  <c r="F23" i="28"/>
  <c r="F24" i="28"/>
  <c r="F21" i="28"/>
  <c r="F20" i="28"/>
  <c r="F22" i="28"/>
  <c r="M27" i="28"/>
  <c r="M28" i="28" s="1"/>
  <c r="N30" i="28" s="1"/>
  <c r="N24" i="28"/>
  <c r="N20" i="28"/>
  <c r="N21" i="28"/>
  <c r="N22" i="28"/>
  <c r="N23" i="28"/>
  <c r="P24" i="29"/>
  <c r="P21" i="29"/>
  <c r="P23" i="29"/>
  <c r="P20" i="29"/>
  <c r="P22" i="29"/>
  <c r="X23" i="29"/>
  <c r="X21" i="29"/>
  <c r="X24" i="29"/>
  <c r="X20" i="29"/>
  <c r="X22" i="29"/>
  <c r="H24" i="30"/>
  <c r="H20" i="30"/>
  <c r="H21" i="30"/>
  <c r="H23" i="30"/>
  <c r="H22" i="30"/>
  <c r="P23" i="30"/>
  <c r="P24" i="30"/>
  <c r="P21" i="30"/>
  <c r="P20" i="30"/>
  <c r="P22" i="30"/>
  <c r="F24" i="32"/>
  <c r="F21" i="32"/>
  <c r="F22" i="32"/>
  <c r="F23" i="32"/>
  <c r="F20" i="32"/>
  <c r="L23" i="32"/>
  <c r="L24" i="32"/>
  <c r="L22" i="32"/>
  <c r="L20" i="32"/>
  <c r="L21" i="32"/>
  <c r="T23" i="32"/>
  <c r="T24" i="32"/>
  <c r="T21" i="32"/>
  <c r="T22" i="32"/>
  <c r="T20" i="32"/>
  <c r="E21" i="37"/>
  <c r="E23" i="37"/>
  <c r="I21" i="37"/>
  <c r="I23" i="37"/>
  <c r="M21" i="37"/>
  <c r="M23" i="37"/>
  <c r="Q21" i="37"/>
  <c r="Q23" i="37"/>
  <c r="H22" i="41"/>
  <c r="H24" i="41"/>
  <c r="H20" i="41"/>
  <c r="H21" i="41"/>
  <c r="H23" i="41"/>
  <c r="D20" i="6"/>
  <c r="D22" i="6"/>
  <c r="D24" i="6"/>
  <c r="D21" i="6"/>
  <c r="D23" i="6"/>
  <c r="E22" i="9"/>
  <c r="E20" i="9"/>
  <c r="F24" i="17"/>
  <c r="F20" i="17"/>
  <c r="F21" i="17"/>
  <c r="F23" i="17"/>
  <c r="F22" i="17"/>
  <c r="F20" i="19"/>
  <c r="F24" i="19"/>
  <c r="F23" i="19"/>
  <c r="F22" i="19"/>
  <c r="F21" i="19"/>
  <c r="G27" i="28"/>
  <c r="G28" i="28" s="1"/>
  <c r="H30" i="28" s="1"/>
  <c r="H23" i="28"/>
  <c r="H24" i="28"/>
  <c r="H21" i="28"/>
  <c r="H20" i="28"/>
  <c r="H22" i="28"/>
  <c r="O27" i="28"/>
  <c r="O28" i="28" s="1"/>
  <c r="P30" i="28" s="1"/>
  <c r="P23" i="28"/>
  <c r="P24" i="28"/>
  <c r="P21" i="28"/>
  <c r="P22" i="28"/>
  <c r="P20" i="28"/>
  <c r="H24" i="29"/>
  <c r="H21" i="29"/>
  <c r="H20" i="29"/>
  <c r="H23" i="29"/>
  <c r="H22" i="29"/>
  <c r="N24" i="29"/>
  <c r="N22" i="29"/>
  <c r="N20" i="29"/>
  <c r="N23" i="29"/>
  <c r="N21" i="29"/>
  <c r="V24" i="29"/>
  <c r="V22" i="29"/>
  <c r="V20" i="29"/>
  <c r="V23" i="29"/>
  <c r="V21" i="29"/>
  <c r="N24" i="30"/>
  <c r="N23" i="30"/>
  <c r="N21" i="30"/>
  <c r="N22" i="30"/>
  <c r="N20" i="30"/>
  <c r="J24" i="32"/>
  <c r="J23" i="32"/>
  <c r="J21" i="32"/>
  <c r="J22" i="32"/>
  <c r="J20" i="32"/>
  <c r="R24" i="32"/>
  <c r="R22" i="32"/>
  <c r="R20" i="32"/>
  <c r="R23" i="32"/>
  <c r="R21" i="32"/>
  <c r="L22" i="41"/>
  <c r="L24" i="41"/>
  <c r="L20" i="41"/>
  <c r="L21" i="41"/>
  <c r="L23" i="41"/>
  <c r="P22" i="41"/>
  <c r="P24" i="41"/>
  <c r="P20" i="41"/>
  <c r="P21" i="41"/>
  <c r="P23" i="41"/>
  <c r="T22" i="41"/>
  <c r="T24" i="41"/>
  <c r="T20" i="41"/>
  <c r="T21" i="41"/>
  <c r="T23" i="41"/>
  <c r="E22" i="46"/>
  <c r="E20" i="46"/>
  <c r="I22" i="46"/>
  <c r="I20" i="46"/>
  <c r="M22" i="46"/>
  <c r="M20" i="46"/>
  <c r="Q22" i="46"/>
  <c r="Q20" i="46"/>
  <c r="U22" i="46"/>
  <c r="U20" i="46"/>
  <c r="F24" i="5"/>
  <c r="F20" i="5"/>
  <c r="F21" i="5"/>
  <c r="F23" i="5"/>
  <c r="F22" i="5"/>
  <c r="F24" i="7"/>
  <c r="F20" i="7"/>
  <c r="F21" i="7"/>
  <c r="F23" i="7"/>
  <c r="F22" i="7"/>
  <c r="E27" i="11"/>
  <c r="E28" i="11" s="1"/>
  <c r="F30" i="11" s="1"/>
  <c r="F23" i="11"/>
  <c r="F24" i="11"/>
  <c r="F22" i="11"/>
  <c r="F20" i="11"/>
  <c r="F21" i="11"/>
  <c r="E22" i="16"/>
  <c r="E20" i="16"/>
  <c r="F20" i="23"/>
  <c r="F24" i="23"/>
  <c r="F23" i="23"/>
  <c r="F22" i="23"/>
  <c r="F21" i="23"/>
  <c r="F24" i="27"/>
  <c r="F20" i="27"/>
  <c r="F23" i="27"/>
  <c r="F22" i="27"/>
  <c r="F21" i="27"/>
  <c r="I27" i="28"/>
  <c r="I28" i="28" s="1"/>
  <c r="J30" i="28" s="1"/>
  <c r="J23" i="28"/>
  <c r="J24" i="28"/>
  <c r="J21" i="28"/>
  <c r="J20" i="28"/>
  <c r="J22" i="28"/>
  <c r="J24" i="29"/>
  <c r="J20" i="29"/>
  <c r="J21" i="29"/>
  <c r="J22" i="29"/>
  <c r="J23" i="29"/>
  <c r="T24" i="29"/>
  <c r="T21" i="29"/>
  <c r="T23" i="29"/>
  <c r="T20" i="29"/>
  <c r="T22" i="29"/>
  <c r="F22" i="30"/>
  <c r="F20" i="30"/>
  <c r="F24" i="30"/>
  <c r="F21" i="30"/>
  <c r="F23" i="30"/>
  <c r="L23" i="30"/>
  <c r="L24" i="30"/>
  <c r="L21" i="30"/>
  <c r="L20" i="30"/>
  <c r="L22" i="30"/>
  <c r="T23" i="30"/>
  <c r="T24" i="30"/>
  <c r="T21" i="30"/>
  <c r="T20" i="30"/>
  <c r="T22" i="30"/>
  <c r="H20" i="32"/>
  <c r="H24" i="32"/>
  <c r="H23" i="32"/>
  <c r="H22" i="32"/>
  <c r="H21" i="32"/>
  <c r="P24" i="32"/>
  <c r="P23" i="32"/>
  <c r="P22" i="32"/>
  <c r="P20" i="32"/>
  <c r="P21" i="32"/>
  <c r="X24" i="32"/>
  <c r="X22" i="32"/>
  <c r="X20" i="32"/>
  <c r="X23" i="32"/>
  <c r="X21" i="32"/>
  <c r="G21" i="37"/>
  <c r="G23" i="37"/>
  <c r="K21" i="37"/>
  <c r="K23" i="37"/>
  <c r="O21" i="37"/>
  <c r="O23" i="37"/>
  <c r="F24" i="41"/>
  <c r="F20" i="41"/>
  <c r="F22" i="41"/>
  <c r="F23" i="41"/>
  <c r="F21" i="41"/>
  <c r="J24" i="41"/>
  <c r="J20" i="41"/>
  <c r="J22" i="41"/>
  <c r="J23" i="41"/>
  <c r="J21" i="41"/>
  <c r="B2" i="3"/>
  <c r="C20" i="3"/>
  <c r="AG32" i="1" l="1"/>
  <c r="AH26" i="29"/>
  <c r="AD26" i="27"/>
  <c r="AD26" i="23"/>
  <c r="X26" i="21"/>
  <c r="AP31" i="11"/>
  <c r="AP32" i="11" s="1"/>
  <c r="AP36" i="11" s="1"/>
  <c r="AP35" i="11" s="1"/>
  <c r="AJ26" i="6"/>
  <c r="U25" i="1" s="1"/>
  <c r="AJ26" i="5"/>
  <c r="AJ27" i="5" s="1"/>
  <c r="AJ31" i="5" s="1"/>
  <c r="AJ30" i="5" s="1"/>
  <c r="AJ26" i="4"/>
  <c r="U23" i="1" s="1"/>
  <c r="AZ26" i="3"/>
  <c r="AC22" i="1" s="1"/>
  <c r="AD26" i="41"/>
  <c r="AR26" i="32"/>
  <c r="AJ26" i="32"/>
  <c r="AJ26" i="29"/>
  <c r="X26" i="27"/>
  <c r="X26" i="24"/>
  <c r="X26" i="23"/>
  <c r="Z26" i="21"/>
  <c r="Z26" i="19"/>
  <c r="Z26" i="18"/>
  <c r="Z27" i="18" s="1"/>
  <c r="Z31" i="18" s="1"/>
  <c r="Z30" i="18" s="1"/>
  <c r="Z26" i="17"/>
  <c r="P35" i="1" s="1"/>
  <c r="Z26" i="7"/>
  <c r="Z27" i="7" s="1"/>
  <c r="Z31" i="7" s="1"/>
  <c r="Z30" i="7" s="1"/>
  <c r="Z26" i="6"/>
  <c r="P25" i="1" s="1"/>
  <c r="Z26" i="5"/>
  <c r="Z27" i="5" s="1"/>
  <c r="Z31" i="5" s="1"/>
  <c r="Z30" i="5" s="1"/>
  <c r="Z26" i="4"/>
  <c r="Z27" i="4" s="1"/>
  <c r="Z31" i="4" s="1"/>
  <c r="Z30" i="4" s="1"/>
  <c r="R26" i="24"/>
  <c r="R26" i="22"/>
  <c r="J26" i="21"/>
  <c r="R26" i="18"/>
  <c r="R27" i="18" s="1"/>
  <c r="R31" i="18" s="1"/>
  <c r="R30" i="18" s="1"/>
  <c r="R31" i="11"/>
  <c r="L30" i="1" s="1"/>
  <c r="R26" i="7"/>
  <c r="L26" i="1" s="1"/>
  <c r="R26" i="5"/>
  <c r="R27" i="5" s="1"/>
  <c r="R31" i="5" s="1"/>
  <c r="R30" i="5" s="1"/>
  <c r="R26" i="3"/>
  <c r="L22" i="1" s="1"/>
  <c r="BD26" i="22"/>
  <c r="AZ26" i="4"/>
  <c r="AZ27" i="4" s="1"/>
  <c r="AZ31" i="4" s="1"/>
  <c r="AZ30" i="4" s="1"/>
  <c r="AZ26" i="29"/>
  <c r="AJ26" i="27"/>
  <c r="AJ26" i="24"/>
  <c r="AJ26" i="23"/>
  <c r="AJ26" i="22"/>
  <c r="AJ26" i="21"/>
  <c r="AJ26" i="19"/>
  <c r="AJ26" i="18"/>
  <c r="U36" i="1" s="1"/>
  <c r="AJ26" i="17"/>
  <c r="U35" i="1" s="1"/>
  <c r="AZ26" i="7"/>
  <c r="AZ27" i="7" s="1"/>
  <c r="AZ31" i="7" s="1"/>
  <c r="AZ30" i="7" s="1"/>
  <c r="AJ26" i="7"/>
  <c r="AJ27" i="7" s="1"/>
  <c r="AJ31" i="7" s="1"/>
  <c r="AJ30" i="7" s="1"/>
  <c r="AT26" i="6"/>
  <c r="Z25" i="1" s="1"/>
  <c r="AT26" i="5"/>
  <c r="Z24" i="1" s="1"/>
  <c r="AT26" i="4"/>
  <c r="AT27" i="4" s="1"/>
  <c r="AT31" i="4" s="1"/>
  <c r="AT30" i="4" s="1"/>
  <c r="AZ26" i="30"/>
  <c r="AT31" i="28"/>
  <c r="AL31" i="28"/>
  <c r="AX26" i="27"/>
  <c r="AX26" i="24"/>
  <c r="AX26" i="23"/>
  <c r="AX26" i="22"/>
  <c r="AX26" i="21"/>
  <c r="AX26" i="19"/>
  <c r="AX26" i="18"/>
  <c r="AX27" i="18" s="1"/>
  <c r="AX31" i="18" s="1"/>
  <c r="AX30" i="18" s="1"/>
  <c r="AX26" i="17"/>
  <c r="AX27" i="17" s="1"/>
  <c r="AX31" i="17" s="1"/>
  <c r="AX30" i="17" s="1"/>
  <c r="AX31" i="11"/>
  <c r="AB30" i="1" s="1"/>
  <c r="X26" i="19"/>
  <c r="X26" i="18"/>
  <c r="O36" i="1" s="1"/>
  <c r="AF26" i="17"/>
  <c r="AF27" i="17" s="1"/>
  <c r="AF31" i="17" s="1"/>
  <c r="AF30" i="17" s="1"/>
  <c r="X26" i="17"/>
  <c r="X27" i="17" s="1"/>
  <c r="X31" i="17" s="1"/>
  <c r="X30" i="17" s="1"/>
  <c r="T26" i="7"/>
  <c r="T27" i="7" s="1"/>
  <c r="T31" i="7" s="1"/>
  <c r="T30" i="7" s="1"/>
  <c r="T26" i="6"/>
  <c r="T27" i="6" s="1"/>
  <c r="T31" i="6" s="1"/>
  <c r="T30" i="6" s="1"/>
  <c r="T26" i="5"/>
  <c r="T27" i="5" s="1"/>
  <c r="T31" i="5" s="1"/>
  <c r="T30" i="5" s="1"/>
  <c r="T26" i="4"/>
  <c r="T27" i="4" s="1"/>
  <c r="T31" i="4" s="1"/>
  <c r="T30" i="4" s="1"/>
  <c r="T26" i="3"/>
  <c r="M22" i="1" s="1"/>
  <c r="L26" i="24"/>
  <c r="L26" i="22"/>
  <c r="H26" i="6"/>
  <c r="G25" i="1" s="1"/>
  <c r="J26" i="24"/>
  <c r="J26" i="19"/>
  <c r="J31" i="8"/>
  <c r="H27" i="1" s="1"/>
  <c r="AJ27" i="18"/>
  <c r="AJ31" i="18" s="1"/>
  <c r="AJ30" i="18" s="1"/>
  <c r="L26" i="19"/>
  <c r="L26" i="17"/>
  <c r="I35" i="1" s="1"/>
  <c r="H26" i="3"/>
  <c r="H27" i="3" s="1"/>
  <c r="H31" i="3" s="1"/>
  <c r="H30" i="3" s="1"/>
  <c r="L26" i="6"/>
  <c r="L27" i="6" s="1"/>
  <c r="L31" i="6" s="1"/>
  <c r="L30" i="6" s="1"/>
  <c r="L26" i="4"/>
  <c r="L27" i="4" s="1"/>
  <c r="L31" i="4" s="1"/>
  <c r="L30" i="4" s="1"/>
  <c r="BB26" i="22"/>
  <c r="BB26" i="17"/>
  <c r="BD26" i="5"/>
  <c r="BD27" i="5" s="1"/>
  <c r="BD31" i="5" s="1"/>
  <c r="BD30" i="5" s="1"/>
  <c r="BB26" i="41"/>
  <c r="AZ26" i="32"/>
  <c r="BB26" i="29"/>
  <c r="BB31" i="28"/>
  <c r="AZ26" i="19"/>
  <c r="AZ26" i="41"/>
  <c r="AZ31" i="28"/>
  <c r="BB31" i="8"/>
  <c r="AX26" i="30"/>
  <c r="AV26" i="24"/>
  <c r="AV26" i="23"/>
  <c r="AV26" i="22"/>
  <c r="AV26" i="21"/>
  <c r="AV26" i="19"/>
  <c r="AV26" i="18"/>
  <c r="AV31" i="11"/>
  <c r="AA30" i="1" s="1"/>
  <c r="AN31" i="11"/>
  <c r="W30" i="1" s="1"/>
  <c r="AP26" i="6"/>
  <c r="X25" i="1" s="1"/>
  <c r="AP26" i="5"/>
  <c r="AP27" i="5" s="1"/>
  <c r="AP31" i="5" s="1"/>
  <c r="AP30" i="5" s="1"/>
  <c r="AP26" i="4"/>
  <c r="X23" i="1" s="1"/>
  <c r="AH31" i="28"/>
  <c r="AT26" i="27"/>
  <c r="AT26" i="24"/>
  <c r="AT26" i="23"/>
  <c r="AT26" i="22"/>
  <c r="AT26" i="21"/>
  <c r="AT26" i="19"/>
  <c r="AT26" i="18"/>
  <c r="AT31" i="11"/>
  <c r="AT32" i="11" s="1"/>
  <c r="AT36" i="11" s="1"/>
  <c r="AT35" i="11" s="1"/>
  <c r="AL31" i="11"/>
  <c r="V30" i="1" s="1"/>
  <c r="AP31" i="8"/>
  <c r="AH31" i="8"/>
  <c r="AV26" i="6"/>
  <c r="AA25" i="1" s="1"/>
  <c r="AV26" i="5"/>
  <c r="AV27" i="5" s="1"/>
  <c r="AV31" i="5" s="1"/>
  <c r="AV30" i="5" s="1"/>
  <c r="AV26" i="4"/>
  <c r="AV27" i="4" s="1"/>
  <c r="AV31" i="4" s="1"/>
  <c r="AV30" i="4" s="1"/>
  <c r="AB31" i="28"/>
  <c r="T31" i="28"/>
  <c r="AB26" i="27"/>
  <c r="AB26" i="24"/>
  <c r="AB26" i="23"/>
  <c r="T26" i="22"/>
  <c r="AD26" i="21"/>
  <c r="AD26" i="19"/>
  <c r="AD26" i="18"/>
  <c r="AD26" i="17"/>
  <c r="AD31" i="11"/>
  <c r="R30" i="1" s="1"/>
  <c r="V31" i="11"/>
  <c r="N30" i="1" s="1"/>
  <c r="Z31" i="8"/>
  <c r="P27" i="1" s="1"/>
  <c r="R31" i="8"/>
  <c r="R32" i="8" s="1"/>
  <c r="R36" i="8" s="1"/>
  <c r="R35" i="8" s="1"/>
  <c r="AD26" i="7"/>
  <c r="R26" i="1" s="1"/>
  <c r="AD26" i="6"/>
  <c r="AD27" i="6" s="1"/>
  <c r="AD31" i="6" s="1"/>
  <c r="AD30" i="6" s="1"/>
  <c r="AD26" i="5"/>
  <c r="R24" i="1" s="1"/>
  <c r="AD26" i="4"/>
  <c r="R23" i="1" s="1"/>
  <c r="AD26" i="3"/>
  <c r="R22" i="1" s="1"/>
  <c r="N26" i="27"/>
  <c r="N26" i="23"/>
  <c r="N26" i="21"/>
  <c r="N26" i="19"/>
  <c r="N26" i="17"/>
  <c r="N26" i="6"/>
  <c r="N27" i="6" s="1"/>
  <c r="N31" i="6" s="1"/>
  <c r="N30" i="6" s="1"/>
  <c r="N26" i="4"/>
  <c r="J23" i="1" s="1"/>
  <c r="AJ26" i="41"/>
  <c r="AH26" i="27"/>
  <c r="AH26" i="24"/>
  <c r="AH26" i="23"/>
  <c r="AF26" i="22"/>
  <c r="AB26" i="21"/>
  <c r="AB26" i="19"/>
  <c r="AB26" i="18"/>
  <c r="AB26" i="17"/>
  <c r="AB31" i="11"/>
  <c r="Q30" i="1" s="1"/>
  <c r="T31" i="11"/>
  <c r="T32" i="11" s="1"/>
  <c r="T36" i="11" s="1"/>
  <c r="T35" i="11" s="1"/>
  <c r="AB31" i="8"/>
  <c r="AB32" i="8" s="1"/>
  <c r="AB36" i="8" s="1"/>
  <c r="AB35" i="8" s="1"/>
  <c r="T31" i="8"/>
  <c r="M27" i="1" s="1"/>
  <c r="AF26" i="7"/>
  <c r="AF27" i="7" s="1"/>
  <c r="AF31" i="7" s="1"/>
  <c r="AF30" i="7" s="1"/>
  <c r="AF26" i="6"/>
  <c r="S25" i="1" s="1"/>
  <c r="AF26" i="5"/>
  <c r="S24" i="1" s="1"/>
  <c r="AF26" i="4"/>
  <c r="AF27" i="4" s="1"/>
  <c r="AF31" i="4" s="1"/>
  <c r="AF30" i="4" s="1"/>
  <c r="P26" i="27"/>
  <c r="P26" i="23"/>
  <c r="P26" i="21"/>
  <c r="K39" i="1" s="1"/>
  <c r="P26" i="19"/>
  <c r="P26" i="17"/>
  <c r="P26" i="6"/>
  <c r="K25" i="1" s="1"/>
  <c r="P26" i="4"/>
  <c r="P27" i="4" s="1"/>
  <c r="P31" i="4" s="1"/>
  <c r="P30" i="4" s="1"/>
  <c r="H26" i="5"/>
  <c r="G24" i="1" s="1"/>
  <c r="J26" i="23"/>
  <c r="J31" i="11"/>
  <c r="H30" i="1" s="1"/>
  <c r="J26" i="7"/>
  <c r="J27" i="7" s="1"/>
  <c r="J31" i="7" s="1"/>
  <c r="J30" i="7" s="1"/>
  <c r="BB26" i="24"/>
  <c r="BD26" i="21"/>
  <c r="AZ26" i="18"/>
  <c r="AV26" i="27"/>
  <c r="BA42" i="37"/>
  <c r="BA43" i="37" s="1"/>
  <c r="BB32" i="37"/>
  <c r="BB30" i="37"/>
  <c r="BB28" i="37"/>
  <c r="BA46" i="37"/>
  <c r="BA47" i="37" s="1"/>
  <c r="BB49" i="37" s="1"/>
  <c r="BB31" i="37"/>
  <c r="BB29" i="37"/>
  <c r="AZ26" i="27"/>
  <c r="BD26" i="23"/>
  <c r="AZ26" i="21"/>
  <c r="AZ38" i="20"/>
  <c r="AZ36" i="20"/>
  <c r="AZ34" i="20"/>
  <c r="AZ37" i="20"/>
  <c r="AZ35" i="20"/>
  <c r="AZ31" i="11"/>
  <c r="AW41" i="46"/>
  <c r="AW42" i="46" s="1"/>
  <c r="AX31" i="46"/>
  <c r="AX29" i="46"/>
  <c r="AW45" i="46"/>
  <c r="AW46" i="46" s="1"/>
  <c r="AX27" i="46"/>
  <c r="AX30" i="46"/>
  <c r="AX28" i="46"/>
  <c r="AT26" i="41"/>
  <c r="BC42" i="10"/>
  <c r="BC43" i="10" s="1"/>
  <c r="BD32" i="10"/>
  <c r="BD30" i="10"/>
  <c r="BC46" i="10"/>
  <c r="BC47" i="10" s="1"/>
  <c r="BD28" i="10"/>
  <c r="BD31" i="10"/>
  <c r="BD29" i="10"/>
  <c r="AU42" i="10"/>
  <c r="AU43" i="10" s="1"/>
  <c r="AV28" i="10"/>
  <c r="AV31" i="10"/>
  <c r="AU46" i="10"/>
  <c r="AU47" i="10" s="1"/>
  <c r="AV29" i="10"/>
  <c r="AV32" i="10"/>
  <c r="AV30" i="10"/>
  <c r="AZ37" i="9"/>
  <c r="AZ35" i="9"/>
  <c r="AZ33" i="9"/>
  <c r="AZ36" i="9"/>
  <c r="AZ34" i="9"/>
  <c r="AR26" i="41"/>
  <c r="AY42" i="37"/>
  <c r="AY43" i="37" s="1"/>
  <c r="AZ31" i="37"/>
  <c r="AZ29" i="37"/>
  <c r="AY46" i="37"/>
  <c r="AY47" i="37" s="1"/>
  <c r="AZ32" i="37"/>
  <c r="AZ30" i="37"/>
  <c r="AZ28" i="37"/>
  <c r="BB26" i="23"/>
  <c r="AZ26" i="22"/>
  <c r="BB31" i="20"/>
  <c r="BB29" i="20"/>
  <c r="BB27" i="20"/>
  <c r="BB30" i="20"/>
  <c r="BB28" i="20"/>
  <c r="BA41" i="20"/>
  <c r="BA42" i="20" s="1"/>
  <c r="BB44" i="20" s="1"/>
  <c r="BD26" i="17"/>
  <c r="BD30" i="16"/>
  <c r="BD28" i="16"/>
  <c r="BD31" i="16"/>
  <c r="BD29" i="16"/>
  <c r="BD27" i="16"/>
  <c r="BB31" i="11"/>
  <c r="AZ26" i="6"/>
  <c r="BD26" i="4"/>
  <c r="BC41" i="46"/>
  <c r="BC42" i="46" s="1"/>
  <c r="BD30" i="46"/>
  <c r="BD28" i="46"/>
  <c r="BC45" i="46"/>
  <c r="BC46" i="46" s="1"/>
  <c r="BD31" i="46"/>
  <c r="BD29" i="46"/>
  <c r="BD27" i="46"/>
  <c r="AU41" i="46"/>
  <c r="AU42" i="46" s="1"/>
  <c r="AV30" i="46"/>
  <c r="AV28" i="46"/>
  <c r="AU45" i="46"/>
  <c r="AU46" i="46" s="1"/>
  <c r="AV31" i="46"/>
  <c r="AV29" i="46"/>
  <c r="AV27" i="46"/>
  <c r="AV26" i="29"/>
  <c r="AW46" i="10"/>
  <c r="AW47" i="10" s="1"/>
  <c r="AX32" i="10"/>
  <c r="AX30" i="10"/>
  <c r="AX28" i="10"/>
  <c r="AW42" i="10"/>
  <c r="AW43" i="10" s="1"/>
  <c r="AX31" i="10"/>
  <c r="AX29" i="10"/>
  <c r="AR38" i="46"/>
  <c r="AR36" i="46"/>
  <c r="AR34" i="46"/>
  <c r="AR37" i="46"/>
  <c r="AR35" i="46"/>
  <c r="AS46" i="37"/>
  <c r="AS47" i="37" s="1"/>
  <c r="AT32" i="37"/>
  <c r="AT30" i="37"/>
  <c r="AT28" i="37"/>
  <c r="AS42" i="37"/>
  <c r="AS43" i="37" s="1"/>
  <c r="AT31" i="37"/>
  <c r="AT29" i="37"/>
  <c r="AK46" i="37"/>
  <c r="AK47" i="37" s="1"/>
  <c r="AL32" i="37"/>
  <c r="AL30" i="37"/>
  <c r="AL28" i="37"/>
  <c r="AK42" i="37"/>
  <c r="AK43" i="37" s="1"/>
  <c r="AL31" i="37"/>
  <c r="AL29" i="37"/>
  <c r="AP26" i="30"/>
  <c r="AN31" i="28"/>
  <c r="AN26" i="27"/>
  <c r="AN26" i="24"/>
  <c r="AN26" i="23"/>
  <c r="AN26" i="22"/>
  <c r="AN26" i="21"/>
  <c r="AV31" i="20"/>
  <c r="AV29" i="20"/>
  <c r="AV30" i="20"/>
  <c r="AU41" i="20"/>
  <c r="AU42" i="20" s="1"/>
  <c r="AV44" i="20" s="1"/>
  <c r="AV28" i="20"/>
  <c r="AV27" i="20"/>
  <c r="AN31" i="20"/>
  <c r="AN30" i="20"/>
  <c r="AN27" i="20"/>
  <c r="AM41" i="20"/>
  <c r="AM42" i="20" s="1"/>
  <c r="AN44" i="20" s="1"/>
  <c r="AN29" i="20"/>
  <c r="AN28" i="20"/>
  <c r="AN26" i="19"/>
  <c r="AN26" i="18"/>
  <c r="AV26" i="17"/>
  <c r="AN26" i="17"/>
  <c r="AV38" i="16"/>
  <c r="AV36" i="16"/>
  <c r="AV34" i="16"/>
  <c r="AV37" i="16"/>
  <c r="AV35" i="16"/>
  <c r="AU41" i="16"/>
  <c r="AU42" i="16" s="1"/>
  <c r="AV44" i="16" s="1"/>
  <c r="AN38" i="16"/>
  <c r="AN36" i="16"/>
  <c r="AN34" i="16"/>
  <c r="AN37" i="16"/>
  <c r="AN35" i="16"/>
  <c r="AM41" i="16"/>
  <c r="AM42" i="16" s="1"/>
  <c r="AN44" i="16" s="1"/>
  <c r="AQ42" i="10"/>
  <c r="AQ43" i="10" s="1"/>
  <c r="AR31" i="10"/>
  <c r="AR30" i="10"/>
  <c r="AR28" i="10"/>
  <c r="AQ46" i="10"/>
  <c r="AQ47" i="10" s="1"/>
  <c r="AR51" i="10" s="1"/>
  <c r="AR32" i="10"/>
  <c r="AR29" i="10"/>
  <c r="AI42" i="10"/>
  <c r="AI43" i="10" s="1"/>
  <c r="AJ32" i="10"/>
  <c r="AJ30" i="10"/>
  <c r="AJ28" i="10"/>
  <c r="AI46" i="10"/>
  <c r="AI47" i="10" s="1"/>
  <c r="AJ51" i="10" s="1"/>
  <c r="AJ31" i="10"/>
  <c r="AJ29" i="10"/>
  <c r="AR36" i="9"/>
  <c r="AR34" i="9"/>
  <c r="AR37" i="9"/>
  <c r="AR35" i="9"/>
  <c r="AR33" i="9"/>
  <c r="AJ36" i="9"/>
  <c r="AJ34" i="9"/>
  <c r="AJ37" i="9"/>
  <c r="AJ35" i="9"/>
  <c r="AJ33" i="9"/>
  <c r="AN31" i="8"/>
  <c r="W27" i="1" s="1"/>
  <c r="AV26" i="7"/>
  <c r="AX26" i="6"/>
  <c r="AX26" i="5"/>
  <c r="AX26" i="4"/>
  <c r="AV38" i="37"/>
  <c r="AV36" i="37"/>
  <c r="AV39" i="37"/>
  <c r="AV37" i="37"/>
  <c r="AV35" i="37"/>
  <c r="AN38" i="37"/>
  <c r="AN36" i="37"/>
  <c r="AN39" i="37"/>
  <c r="AN37" i="37"/>
  <c r="AN35" i="37"/>
  <c r="BD26" i="30"/>
  <c r="AN26" i="30"/>
  <c r="AL26" i="27"/>
  <c r="AL26" i="24"/>
  <c r="AL26" i="23"/>
  <c r="AL26" i="22"/>
  <c r="AL26" i="21"/>
  <c r="AT31" i="20"/>
  <c r="AT27" i="20"/>
  <c r="AT28" i="20"/>
  <c r="AS41" i="20"/>
  <c r="AS42" i="20" s="1"/>
  <c r="AT44" i="20" s="1"/>
  <c r="AT30" i="20"/>
  <c r="AT29" i="20"/>
  <c r="AL37" i="20"/>
  <c r="AL35" i="20"/>
  <c r="AL38" i="20"/>
  <c r="AL36" i="20"/>
  <c r="AL34" i="20"/>
  <c r="AL26" i="19"/>
  <c r="AL26" i="18"/>
  <c r="AL26" i="17"/>
  <c r="AS41" i="16"/>
  <c r="AS42" i="16" s="1"/>
  <c r="AT44" i="16" s="1"/>
  <c r="AT37" i="16"/>
  <c r="AT35" i="16"/>
  <c r="AT38" i="16"/>
  <c r="AT36" i="16"/>
  <c r="AT34" i="16"/>
  <c r="AK41" i="16"/>
  <c r="AK42" i="16" s="1"/>
  <c r="AL44" i="16" s="1"/>
  <c r="AL37" i="16"/>
  <c r="AL35" i="16"/>
  <c r="AL38" i="16"/>
  <c r="AL36" i="16"/>
  <c r="AL34" i="16"/>
  <c r="AO46" i="10"/>
  <c r="AO47" i="10" s="1"/>
  <c r="AP32" i="10"/>
  <c r="AP30" i="10"/>
  <c r="AP28" i="10"/>
  <c r="AO42" i="10"/>
  <c r="AO43" i="10" s="1"/>
  <c r="AP31" i="10"/>
  <c r="AP29" i="10"/>
  <c r="AG46" i="10"/>
  <c r="AG47" i="10" s="1"/>
  <c r="AH32" i="10"/>
  <c r="AH30" i="10"/>
  <c r="AH28" i="10"/>
  <c r="AG42" i="10"/>
  <c r="AG43" i="10" s="1"/>
  <c r="AH31" i="10"/>
  <c r="AH29" i="10"/>
  <c r="AT36" i="9"/>
  <c r="AT34" i="9"/>
  <c r="AT37" i="9"/>
  <c r="AT35" i="9"/>
  <c r="AT33" i="9"/>
  <c r="AL36" i="9"/>
  <c r="AL34" i="9"/>
  <c r="AL37" i="9"/>
  <c r="AL35" i="9"/>
  <c r="AL33" i="9"/>
  <c r="AX26" i="7"/>
  <c r="AP26" i="7"/>
  <c r="AN26" i="6"/>
  <c r="AN26" i="5"/>
  <c r="AN26" i="4"/>
  <c r="AV26" i="3"/>
  <c r="AL26" i="3"/>
  <c r="AK41" i="46"/>
  <c r="AK42" i="46" s="1"/>
  <c r="AL30" i="46"/>
  <c r="AL28" i="46"/>
  <c r="AK45" i="46"/>
  <c r="AK46" i="46" s="1"/>
  <c r="AL31" i="46"/>
  <c r="AL29" i="46"/>
  <c r="AL27" i="46"/>
  <c r="AC41" i="46"/>
  <c r="AC42" i="46" s="1"/>
  <c r="AD30" i="46"/>
  <c r="AD28" i="46"/>
  <c r="AC45" i="46"/>
  <c r="AC46" i="46" s="1"/>
  <c r="AD31" i="46"/>
  <c r="AD29" i="46"/>
  <c r="AD27" i="46"/>
  <c r="AH26" i="41"/>
  <c r="AC42" i="37"/>
  <c r="AC43" i="37" s="1"/>
  <c r="AD31" i="37"/>
  <c r="AD29" i="37"/>
  <c r="AC46" i="37"/>
  <c r="AC47" i="37" s="1"/>
  <c r="AD32" i="37"/>
  <c r="AD30" i="37"/>
  <c r="AD28" i="37"/>
  <c r="U42" i="37"/>
  <c r="U43" i="37" s="1"/>
  <c r="V31" i="37"/>
  <c r="V29" i="37"/>
  <c r="U46" i="37"/>
  <c r="U47" i="37" s="1"/>
  <c r="V32" i="37"/>
  <c r="V30" i="37"/>
  <c r="V28" i="37"/>
  <c r="AN26" i="32"/>
  <c r="AF26" i="32"/>
  <c r="V26" i="30"/>
  <c r="AL26" i="30"/>
  <c r="AF26" i="29"/>
  <c r="T26" i="27"/>
  <c r="T26" i="24"/>
  <c r="T26" i="23"/>
  <c r="AB26" i="22"/>
  <c r="V26" i="21"/>
  <c r="AD31" i="20"/>
  <c r="AD29" i="20"/>
  <c r="AD27" i="20"/>
  <c r="AC41" i="20"/>
  <c r="AC42" i="20" s="1"/>
  <c r="AD44" i="20" s="1"/>
  <c r="AD30" i="20"/>
  <c r="AD28" i="20"/>
  <c r="V31" i="20"/>
  <c r="V29" i="20"/>
  <c r="V27" i="20"/>
  <c r="U41" i="20"/>
  <c r="U42" i="20" s="1"/>
  <c r="V44" i="20" s="1"/>
  <c r="V30" i="20"/>
  <c r="V28" i="20"/>
  <c r="V26" i="19"/>
  <c r="V26" i="18"/>
  <c r="N36" i="1" s="1"/>
  <c r="V26" i="17"/>
  <c r="AD31" i="16"/>
  <c r="AD29" i="16"/>
  <c r="AD27" i="16"/>
  <c r="AD30" i="16"/>
  <c r="AD28" i="16"/>
  <c r="V31" i="16"/>
  <c r="V29" i="16"/>
  <c r="V27" i="16"/>
  <c r="V30" i="16"/>
  <c r="V28" i="16"/>
  <c r="AB39" i="10"/>
  <c r="AB38" i="10"/>
  <c r="AB37" i="10"/>
  <c r="AB36" i="10"/>
  <c r="AB35" i="10"/>
  <c r="T39" i="10"/>
  <c r="T38" i="10"/>
  <c r="T37" i="10"/>
  <c r="T36" i="10"/>
  <c r="T35" i="10"/>
  <c r="AC44" i="9"/>
  <c r="AC45" i="9" s="1"/>
  <c r="AD30" i="9"/>
  <c r="AD28" i="9"/>
  <c r="AD26" i="9"/>
  <c r="AC40" i="9"/>
  <c r="AC41" i="9" s="1"/>
  <c r="AD50" i="9" s="1"/>
  <c r="AD29" i="9"/>
  <c r="AD27" i="9"/>
  <c r="U44" i="9"/>
  <c r="U45" i="9" s="1"/>
  <c r="V30" i="9"/>
  <c r="V28" i="9"/>
  <c r="V26" i="9"/>
  <c r="U40" i="9"/>
  <c r="U41" i="9" s="1"/>
  <c r="V50" i="9" s="1"/>
  <c r="V29" i="9"/>
  <c r="V27" i="9"/>
  <c r="V26" i="7"/>
  <c r="V26" i="6"/>
  <c r="V26" i="5"/>
  <c r="V26" i="4"/>
  <c r="V26" i="3"/>
  <c r="N26" i="24"/>
  <c r="F26" i="21"/>
  <c r="N37" i="20"/>
  <c r="N35" i="20"/>
  <c r="N38" i="20"/>
  <c r="N36" i="20"/>
  <c r="N34" i="20"/>
  <c r="N26" i="18"/>
  <c r="N30" i="16"/>
  <c r="N28" i="16"/>
  <c r="N31" i="16"/>
  <c r="N29" i="16"/>
  <c r="N27" i="16"/>
  <c r="N31" i="11"/>
  <c r="M42" i="10"/>
  <c r="M43" i="10" s="1"/>
  <c r="N31" i="10"/>
  <c r="N29" i="10"/>
  <c r="M46" i="10"/>
  <c r="M47" i="10" s="1"/>
  <c r="N32" i="10"/>
  <c r="N30" i="10"/>
  <c r="N28" i="10"/>
  <c r="N36" i="9"/>
  <c r="N34" i="9"/>
  <c r="N37" i="9"/>
  <c r="N35" i="9"/>
  <c r="N33" i="9"/>
  <c r="N31" i="8"/>
  <c r="N26" i="7"/>
  <c r="N26" i="5"/>
  <c r="N26" i="3"/>
  <c r="AM41" i="46"/>
  <c r="AM42" i="46" s="1"/>
  <c r="AN30" i="46"/>
  <c r="AN28" i="46"/>
  <c r="AM45" i="46"/>
  <c r="AM46" i="46" s="1"/>
  <c r="AN31" i="46"/>
  <c r="AN29" i="46"/>
  <c r="AN27" i="46"/>
  <c r="AE41" i="46"/>
  <c r="AE42" i="46" s="1"/>
  <c r="AF30" i="46"/>
  <c r="AF28" i="46"/>
  <c r="AE45" i="46"/>
  <c r="AE46" i="46" s="1"/>
  <c r="AF31" i="46"/>
  <c r="AF29" i="46"/>
  <c r="AF27" i="46"/>
  <c r="W41" i="46"/>
  <c r="W42" i="46" s="1"/>
  <c r="X30" i="46"/>
  <c r="X28" i="46"/>
  <c r="W45" i="46"/>
  <c r="W46" i="46" s="1"/>
  <c r="X31" i="46"/>
  <c r="X29" i="46"/>
  <c r="X27" i="46"/>
  <c r="AB26" i="41"/>
  <c r="AF38" i="37"/>
  <c r="AF36" i="37"/>
  <c r="AF39" i="37"/>
  <c r="AF37" i="37"/>
  <c r="AF35" i="37"/>
  <c r="X38" i="37"/>
  <c r="X36" i="37"/>
  <c r="X39" i="37"/>
  <c r="X37" i="37"/>
  <c r="X35" i="37"/>
  <c r="AL26" i="32"/>
  <c r="X26" i="30"/>
  <c r="AF26" i="30"/>
  <c r="AT26" i="29"/>
  <c r="AD26" i="29"/>
  <c r="AD31" i="28"/>
  <c r="V31" i="28"/>
  <c r="Z26" i="27"/>
  <c r="Z26" i="24"/>
  <c r="Z26" i="23"/>
  <c r="V26" i="22"/>
  <c r="T26" i="21"/>
  <c r="AB31" i="20"/>
  <c r="AB29" i="20"/>
  <c r="AB27" i="20"/>
  <c r="AA41" i="20"/>
  <c r="AA42" i="20" s="1"/>
  <c r="AB44" i="20" s="1"/>
  <c r="AB30" i="20"/>
  <c r="AB28" i="20"/>
  <c r="T31" i="20"/>
  <c r="T29" i="20"/>
  <c r="T27" i="20"/>
  <c r="S41" i="20"/>
  <c r="S42" i="20" s="1"/>
  <c r="T44" i="20" s="1"/>
  <c r="T30" i="20"/>
  <c r="T28" i="20"/>
  <c r="T26" i="19"/>
  <c r="T26" i="18"/>
  <c r="T26" i="17"/>
  <c r="AB31" i="16"/>
  <c r="AB29" i="16"/>
  <c r="AB27" i="16"/>
  <c r="AB30" i="16"/>
  <c r="AB28" i="16"/>
  <c r="T31" i="16"/>
  <c r="T29" i="16"/>
  <c r="T27" i="16"/>
  <c r="T30" i="16"/>
  <c r="T28" i="16"/>
  <c r="Z38" i="10"/>
  <c r="Z36" i="10"/>
  <c r="Z39" i="10"/>
  <c r="Z37" i="10"/>
  <c r="Z35" i="10"/>
  <c r="AE40" i="9"/>
  <c r="AE41" i="9" s="1"/>
  <c r="AF29" i="9"/>
  <c r="AF27" i="9"/>
  <c r="AE44" i="9"/>
  <c r="AE45" i="9" s="1"/>
  <c r="AF30" i="9"/>
  <c r="AF28" i="9"/>
  <c r="AF26" i="9"/>
  <c r="W40" i="9"/>
  <c r="W41" i="9" s="1"/>
  <c r="X29" i="9"/>
  <c r="X27" i="9"/>
  <c r="W44" i="9"/>
  <c r="W45" i="9" s="1"/>
  <c r="X30" i="9"/>
  <c r="X28" i="9"/>
  <c r="X26" i="9"/>
  <c r="X26" i="7"/>
  <c r="X26" i="6"/>
  <c r="X26" i="5"/>
  <c r="X26" i="4"/>
  <c r="AF26" i="3"/>
  <c r="X26" i="3"/>
  <c r="P26" i="24"/>
  <c r="P26" i="22"/>
  <c r="H26" i="21"/>
  <c r="P38" i="20"/>
  <c r="P36" i="20"/>
  <c r="P34" i="20"/>
  <c r="P37" i="20"/>
  <c r="P35" i="20"/>
  <c r="P26" i="18"/>
  <c r="P31" i="16"/>
  <c r="P29" i="16"/>
  <c r="P27" i="16"/>
  <c r="P30" i="16"/>
  <c r="P28" i="16"/>
  <c r="P31" i="11"/>
  <c r="P32" i="10"/>
  <c r="P30" i="10"/>
  <c r="P28" i="10"/>
  <c r="O42" i="10"/>
  <c r="O43" i="10" s="1"/>
  <c r="P31" i="10"/>
  <c r="P29" i="10"/>
  <c r="O46" i="10"/>
  <c r="O47" i="10" s="1"/>
  <c r="P30" i="9"/>
  <c r="P28" i="9"/>
  <c r="P26" i="9"/>
  <c r="O40" i="9"/>
  <c r="O41" i="9" s="1"/>
  <c r="P29" i="9"/>
  <c r="P27" i="9"/>
  <c r="O44" i="9"/>
  <c r="O45" i="9" s="1"/>
  <c r="P26" i="7"/>
  <c r="P26" i="5"/>
  <c r="P26" i="3"/>
  <c r="H26" i="23"/>
  <c r="H31" i="20"/>
  <c r="H29" i="20"/>
  <c r="H27" i="20"/>
  <c r="H30" i="20"/>
  <c r="H28" i="20"/>
  <c r="G41" i="20"/>
  <c r="G42" i="20" s="1"/>
  <c r="H44" i="20" s="1"/>
  <c r="H38" i="16"/>
  <c r="H36" i="16"/>
  <c r="H34" i="16"/>
  <c r="H37" i="16"/>
  <c r="H35" i="16"/>
  <c r="G41" i="16"/>
  <c r="G42" i="16" s="1"/>
  <c r="H44" i="16" s="1"/>
  <c r="H31" i="11"/>
  <c r="H37" i="9"/>
  <c r="H35" i="9"/>
  <c r="H33" i="9"/>
  <c r="H36" i="9"/>
  <c r="H34" i="9"/>
  <c r="H26" i="7"/>
  <c r="J26" i="27"/>
  <c r="J38" i="20"/>
  <c r="J36" i="20"/>
  <c r="J34" i="20"/>
  <c r="J37" i="20"/>
  <c r="J35" i="20"/>
  <c r="J26" i="18"/>
  <c r="J31" i="16"/>
  <c r="J29" i="16"/>
  <c r="J27" i="16"/>
  <c r="J30" i="16"/>
  <c r="J28" i="16"/>
  <c r="I40" i="9"/>
  <c r="I41" i="9" s="1"/>
  <c r="J29" i="9"/>
  <c r="J27" i="9"/>
  <c r="I44" i="9"/>
  <c r="I45" i="9" s="1"/>
  <c r="J30" i="9"/>
  <c r="J28" i="9"/>
  <c r="J26" i="9"/>
  <c r="BD26" i="27"/>
  <c r="AZ26" i="23"/>
  <c r="BC41" i="20"/>
  <c r="BC42" i="20" s="1"/>
  <c r="BD44" i="20" s="1"/>
  <c r="BD30" i="20"/>
  <c r="BD28" i="20"/>
  <c r="BD29" i="20"/>
  <c r="BD31" i="20"/>
  <c r="BD27" i="20"/>
  <c r="BB26" i="19"/>
  <c r="BB31" i="16"/>
  <c r="BB29" i="16"/>
  <c r="BB27" i="16"/>
  <c r="BB30" i="16"/>
  <c r="BB28" i="16"/>
  <c r="BD31" i="11"/>
  <c r="BB26" i="6"/>
  <c r="BB38" i="46"/>
  <c r="BB36" i="46"/>
  <c r="BB34" i="46"/>
  <c r="BB37" i="46"/>
  <c r="BB35" i="46"/>
  <c r="AT38" i="46"/>
  <c r="AT36" i="46"/>
  <c r="AT34" i="46"/>
  <c r="AT37" i="46"/>
  <c r="AT35" i="46"/>
  <c r="AX26" i="41"/>
  <c r="BD26" i="32"/>
  <c r="AX26" i="29"/>
  <c r="AZ39" i="10"/>
  <c r="AZ37" i="10"/>
  <c r="AZ35" i="10"/>
  <c r="AZ38" i="10"/>
  <c r="AZ36" i="10"/>
  <c r="BC40" i="9"/>
  <c r="BC41" i="9" s="1"/>
  <c r="BD29" i="9"/>
  <c r="BD27" i="9"/>
  <c r="BC44" i="9"/>
  <c r="BC45" i="9" s="1"/>
  <c r="BD30" i="9"/>
  <c r="BD28" i="9"/>
  <c r="BD26" i="9"/>
  <c r="BD31" i="8"/>
  <c r="AV31" i="8"/>
  <c r="AA27" i="1" s="1"/>
  <c r="BC42" i="37"/>
  <c r="BC43" i="37" s="1"/>
  <c r="BD31" i="37"/>
  <c r="BD29" i="37"/>
  <c r="BC46" i="37"/>
  <c r="BC47" i="37" s="1"/>
  <c r="BD32" i="37"/>
  <c r="BD30" i="37"/>
  <c r="BD28" i="37"/>
  <c r="BB26" i="27"/>
  <c r="AZ26" i="24"/>
  <c r="BB26" i="21"/>
  <c r="BD26" i="19"/>
  <c r="BB26" i="18"/>
  <c r="AZ26" i="17"/>
  <c r="AY41" i="16"/>
  <c r="AY42" i="16" s="1"/>
  <c r="AZ44" i="16" s="1"/>
  <c r="AZ37" i="16"/>
  <c r="AZ35" i="16"/>
  <c r="AZ38" i="16"/>
  <c r="AZ36" i="16"/>
  <c r="AZ34" i="16"/>
  <c r="BD26" i="6"/>
  <c r="AZ38" i="46"/>
  <c r="AZ36" i="46"/>
  <c r="AZ34" i="46"/>
  <c r="AZ37" i="46"/>
  <c r="AZ35" i="46"/>
  <c r="BD26" i="41"/>
  <c r="AX26" i="32"/>
  <c r="BD31" i="28"/>
  <c r="AV31" i="28"/>
  <c r="BB38" i="10"/>
  <c r="BB36" i="10"/>
  <c r="BB39" i="10"/>
  <c r="BB37" i="10"/>
  <c r="BB35" i="10"/>
  <c r="BB37" i="9"/>
  <c r="BB35" i="9"/>
  <c r="BB33" i="9"/>
  <c r="BB36" i="9"/>
  <c r="BB34" i="9"/>
  <c r="AX31" i="8"/>
  <c r="AX38" i="37"/>
  <c r="AX36" i="37"/>
  <c r="AX39" i="37"/>
  <c r="AX37" i="37"/>
  <c r="AX35" i="37"/>
  <c r="AP38" i="37"/>
  <c r="AP36" i="37"/>
  <c r="AP39" i="37"/>
  <c r="AP37" i="37"/>
  <c r="AP35" i="37"/>
  <c r="BB26" i="30"/>
  <c r="AR26" i="27"/>
  <c r="AR26" i="24"/>
  <c r="AR26" i="23"/>
  <c r="AR26" i="22"/>
  <c r="AR26" i="21"/>
  <c r="AR38" i="20"/>
  <c r="AR36" i="20"/>
  <c r="AR34" i="20"/>
  <c r="AR37" i="20"/>
  <c r="AR35" i="20"/>
  <c r="AJ38" i="20"/>
  <c r="AJ36" i="20"/>
  <c r="AJ34" i="20"/>
  <c r="AJ37" i="20"/>
  <c r="AJ35" i="20"/>
  <c r="AR26" i="19"/>
  <c r="AR26" i="18"/>
  <c r="AR30" i="16"/>
  <c r="AR28" i="16"/>
  <c r="AR31" i="16"/>
  <c r="AR29" i="16"/>
  <c r="AR27" i="16"/>
  <c r="AJ30" i="16"/>
  <c r="AJ28" i="16"/>
  <c r="AJ31" i="16"/>
  <c r="AJ29" i="16"/>
  <c r="AJ27" i="16"/>
  <c r="AR31" i="11"/>
  <c r="AJ31" i="11"/>
  <c r="AN39" i="10"/>
  <c r="AN37" i="10"/>
  <c r="AN35" i="10"/>
  <c r="AN38" i="10"/>
  <c r="AN36" i="10"/>
  <c r="AU44" i="9"/>
  <c r="AU45" i="9" s="1"/>
  <c r="AV30" i="9"/>
  <c r="AV28" i="9"/>
  <c r="AV26" i="9"/>
  <c r="AU40" i="9"/>
  <c r="AU41" i="9" s="1"/>
  <c r="AV50" i="9" s="1"/>
  <c r="AV29" i="9"/>
  <c r="AV27" i="9"/>
  <c r="AM44" i="9"/>
  <c r="AM45" i="9" s="1"/>
  <c r="AN30" i="9"/>
  <c r="AN28" i="9"/>
  <c r="AN26" i="9"/>
  <c r="AM40" i="9"/>
  <c r="AM41" i="9" s="1"/>
  <c r="AN50" i="9" s="1"/>
  <c r="AN29" i="9"/>
  <c r="AN27" i="9"/>
  <c r="AR31" i="8"/>
  <c r="Y27" i="1" s="1"/>
  <c r="AJ31" i="8"/>
  <c r="AR26" i="7"/>
  <c r="AL26" i="6"/>
  <c r="AL26" i="5"/>
  <c r="AL26" i="4"/>
  <c r="AP26" i="3"/>
  <c r="AQ46" i="37"/>
  <c r="AQ47" i="37" s="1"/>
  <c r="AR32" i="37"/>
  <c r="AR30" i="37"/>
  <c r="AR28" i="37"/>
  <c r="AQ42" i="37"/>
  <c r="AQ43" i="37" s="1"/>
  <c r="AR31" i="37"/>
  <c r="AR29" i="37"/>
  <c r="AI46" i="37"/>
  <c r="AI47" i="37" s="1"/>
  <c r="AJ32" i="37"/>
  <c r="AJ30" i="37"/>
  <c r="AJ28" i="37"/>
  <c r="AI42" i="37"/>
  <c r="AI43" i="37" s="1"/>
  <c r="AJ31" i="37"/>
  <c r="AJ29" i="37"/>
  <c r="AR26" i="30"/>
  <c r="AP26" i="27"/>
  <c r="AP26" i="24"/>
  <c r="AP26" i="23"/>
  <c r="AP26" i="22"/>
  <c r="AP26" i="21"/>
  <c r="AX31" i="20"/>
  <c r="AX27" i="20"/>
  <c r="AX28" i="20"/>
  <c r="AW41" i="20"/>
  <c r="AW42" i="20" s="1"/>
  <c r="AX44" i="20" s="1"/>
  <c r="AX30" i="20"/>
  <c r="AX29" i="20"/>
  <c r="AP31" i="20"/>
  <c r="AP30" i="20"/>
  <c r="AP27" i="20"/>
  <c r="AO41" i="20"/>
  <c r="AO42" i="20" s="1"/>
  <c r="AP44" i="20" s="1"/>
  <c r="AP28" i="20"/>
  <c r="AP29" i="20"/>
  <c r="AP26" i="19"/>
  <c r="AP26" i="18"/>
  <c r="AP26" i="17"/>
  <c r="AW41" i="16"/>
  <c r="AW42" i="16" s="1"/>
  <c r="AX44" i="16" s="1"/>
  <c r="AX37" i="16"/>
  <c r="AX35" i="16"/>
  <c r="AX38" i="16"/>
  <c r="AX36" i="16"/>
  <c r="AX34" i="16"/>
  <c r="AO41" i="16"/>
  <c r="AO42" i="16" s="1"/>
  <c r="AP44" i="16" s="1"/>
  <c r="AP37" i="16"/>
  <c r="AP35" i="16"/>
  <c r="AP38" i="16"/>
  <c r="AP36" i="16"/>
  <c r="AP34" i="16"/>
  <c r="AS42" i="10"/>
  <c r="AS43" i="10" s="1"/>
  <c r="AT31" i="10"/>
  <c r="AT29" i="10"/>
  <c r="AS46" i="10"/>
  <c r="AS47" i="10" s="1"/>
  <c r="AT32" i="10"/>
  <c r="AT30" i="10"/>
  <c r="AT28" i="10"/>
  <c r="AK42" i="10"/>
  <c r="AK43" i="10" s="1"/>
  <c r="AL31" i="10"/>
  <c r="AL29" i="10"/>
  <c r="AK46" i="10"/>
  <c r="AK47" i="10" s="1"/>
  <c r="AL32" i="10"/>
  <c r="AL30" i="10"/>
  <c r="AL28" i="10"/>
  <c r="AX37" i="9"/>
  <c r="AX35" i="9"/>
  <c r="AX33" i="9"/>
  <c r="AX36" i="9"/>
  <c r="AX34" i="9"/>
  <c r="AP37" i="9"/>
  <c r="AP35" i="9"/>
  <c r="AP33" i="9"/>
  <c r="AP36" i="9"/>
  <c r="AP34" i="9"/>
  <c r="AT26" i="7"/>
  <c r="AR26" i="6"/>
  <c r="AR26" i="5"/>
  <c r="AR26" i="4"/>
  <c r="AR26" i="3"/>
  <c r="AD26" i="22"/>
  <c r="AO45" i="46"/>
  <c r="AO46" i="46" s="1"/>
  <c r="AP31" i="46"/>
  <c r="AP29" i="46"/>
  <c r="AP27" i="46"/>
  <c r="AO41" i="46"/>
  <c r="AO42" i="46" s="1"/>
  <c r="AP30" i="46"/>
  <c r="AP28" i="46"/>
  <c r="AH38" i="46"/>
  <c r="AH36" i="46"/>
  <c r="AH34" i="46"/>
  <c r="AH37" i="46"/>
  <c r="AH35" i="46"/>
  <c r="Z38" i="46"/>
  <c r="Z36" i="46"/>
  <c r="Z34" i="46"/>
  <c r="Z37" i="46"/>
  <c r="Z35" i="46"/>
  <c r="AL26" i="41"/>
  <c r="AG46" i="37"/>
  <c r="AG47" i="37" s="1"/>
  <c r="AH31" i="37"/>
  <c r="AH29" i="37"/>
  <c r="AH32" i="37"/>
  <c r="AG42" i="37"/>
  <c r="AG43" i="37" s="1"/>
  <c r="AH30" i="37"/>
  <c r="AH28" i="37"/>
  <c r="Y46" i="37"/>
  <c r="Y47" i="37" s="1"/>
  <c r="Z32" i="37"/>
  <c r="Z30" i="37"/>
  <c r="Z28" i="37"/>
  <c r="Y42" i="37"/>
  <c r="Y43" i="37" s="1"/>
  <c r="Z31" i="37"/>
  <c r="Z29" i="37"/>
  <c r="AB26" i="32"/>
  <c r="Z26" i="30"/>
  <c r="AH26" i="30"/>
  <c r="AR26" i="29"/>
  <c r="AB26" i="29"/>
  <c r="X31" i="28"/>
  <c r="AF26" i="27"/>
  <c r="AF26" i="24"/>
  <c r="AF26" i="23"/>
  <c r="X26" i="22"/>
  <c r="AH26" i="21"/>
  <c r="AH37" i="20"/>
  <c r="AH35" i="20"/>
  <c r="AH38" i="20"/>
  <c r="AH36" i="20"/>
  <c r="AH34" i="20"/>
  <c r="Z37" i="20"/>
  <c r="Z35" i="20"/>
  <c r="Z38" i="20"/>
  <c r="Z36" i="20"/>
  <c r="Z34" i="20"/>
  <c r="AH26" i="19"/>
  <c r="AH26" i="18"/>
  <c r="AH26" i="17"/>
  <c r="AH38" i="16"/>
  <c r="AH36" i="16"/>
  <c r="AH34" i="16"/>
  <c r="AG41" i="16"/>
  <c r="AG42" i="16" s="1"/>
  <c r="AH44" i="16" s="1"/>
  <c r="AH37" i="16"/>
  <c r="AH35" i="16"/>
  <c r="Z38" i="16"/>
  <c r="Z36" i="16"/>
  <c r="Z34" i="16"/>
  <c r="Y41" i="16"/>
  <c r="Y42" i="16" s="1"/>
  <c r="Z44" i="16" s="1"/>
  <c r="Z37" i="16"/>
  <c r="Z35" i="16"/>
  <c r="AH31" i="11"/>
  <c r="Z31" i="11"/>
  <c r="AE42" i="10"/>
  <c r="AE43" i="10" s="1"/>
  <c r="AF31" i="10"/>
  <c r="AF29" i="10"/>
  <c r="AE46" i="10"/>
  <c r="AE47" i="10" s="1"/>
  <c r="AF32" i="10"/>
  <c r="AF30" i="10"/>
  <c r="AF28" i="10"/>
  <c r="W46" i="10"/>
  <c r="W47" i="10" s="1"/>
  <c r="X32" i="10"/>
  <c r="X30" i="10"/>
  <c r="X28" i="10"/>
  <c r="W42" i="10"/>
  <c r="W43" i="10" s="1"/>
  <c r="X31" i="10"/>
  <c r="X29" i="10"/>
  <c r="AH36" i="9"/>
  <c r="AH34" i="9"/>
  <c r="AH37" i="9"/>
  <c r="AH35" i="9"/>
  <c r="AH33" i="9"/>
  <c r="Z36" i="9"/>
  <c r="Z34" i="9"/>
  <c r="Z37" i="9"/>
  <c r="Z35" i="9"/>
  <c r="Z33" i="9"/>
  <c r="AD31" i="8"/>
  <c r="R27" i="1" s="1"/>
  <c r="V31" i="8"/>
  <c r="N27" i="1" s="1"/>
  <c r="AH26" i="7"/>
  <c r="AH26" i="6"/>
  <c r="AH26" i="5"/>
  <c r="AH26" i="4"/>
  <c r="AH26" i="3"/>
  <c r="R26" i="27"/>
  <c r="R26" i="23"/>
  <c r="R26" i="21"/>
  <c r="Q41" i="20"/>
  <c r="Q42" i="20" s="1"/>
  <c r="R44" i="20" s="1"/>
  <c r="R30" i="20"/>
  <c r="R28" i="20"/>
  <c r="R31" i="20"/>
  <c r="R29" i="20"/>
  <c r="R27" i="20"/>
  <c r="R26" i="19"/>
  <c r="R26" i="17"/>
  <c r="Q41" i="16"/>
  <c r="Q42" i="16" s="1"/>
  <c r="R44" i="16" s="1"/>
  <c r="R37" i="16"/>
  <c r="R35" i="16"/>
  <c r="R38" i="16"/>
  <c r="R36" i="16"/>
  <c r="R34" i="16"/>
  <c r="R39" i="10"/>
  <c r="R37" i="10"/>
  <c r="R35" i="10"/>
  <c r="R38" i="10"/>
  <c r="R36" i="10"/>
  <c r="R37" i="9"/>
  <c r="R35" i="9"/>
  <c r="R33" i="9"/>
  <c r="R36" i="9"/>
  <c r="R34" i="9"/>
  <c r="R26" i="6"/>
  <c r="AF31" i="28"/>
  <c r="AJ38" i="46"/>
  <c r="AJ36" i="46"/>
  <c r="AJ34" i="46"/>
  <c r="AJ37" i="46"/>
  <c r="AJ35" i="46"/>
  <c r="AB38" i="46"/>
  <c r="AB36" i="46"/>
  <c r="AB34" i="46"/>
  <c r="AB37" i="46"/>
  <c r="AB35" i="46"/>
  <c r="AN26" i="41"/>
  <c r="X26" i="41"/>
  <c r="AB39" i="37"/>
  <c r="AB37" i="37"/>
  <c r="AB35" i="37"/>
  <c r="AB38" i="37"/>
  <c r="AB36" i="37"/>
  <c r="T39" i="37"/>
  <c r="T37" i="37"/>
  <c r="T35" i="37"/>
  <c r="T38" i="37"/>
  <c r="T36" i="37"/>
  <c r="AH26" i="32"/>
  <c r="AJ26" i="30"/>
  <c r="AP26" i="29"/>
  <c r="Z26" i="29"/>
  <c r="Z31" i="28"/>
  <c r="R31" i="28"/>
  <c r="V26" i="27"/>
  <c r="V26" i="23"/>
  <c r="AF26" i="21"/>
  <c r="AF37" i="20"/>
  <c r="AF35" i="20"/>
  <c r="AF38" i="20"/>
  <c r="AF36" i="20"/>
  <c r="AF34" i="20"/>
  <c r="X37" i="20"/>
  <c r="X35" i="20"/>
  <c r="X38" i="20"/>
  <c r="X36" i="20"/>
  <c r="X34" i="20"/>
  <c r="AF26" i="19"/>
  <c r="AF26" i="18"/>
  <c r="AF37" i="16"/>
  <c r="AF35" i="16"/>
  <c r="AE41" i="16"/>
  <c r="AE42" i="16" s="1"/>
  <c r="AF44" i="16" s="1"/>
  <c r="AF38" i="16"/>
  <c r="AF36" i="16"/>
  <c r="AF34" i="16"/>
  <c r="X37" i="16"/>
  <c r="X35" i="16"/>
  <c r="W41" i="16"/>
  <c r="W42" i="16" s="1"/>
  <c r="X44" i="16" s="1"/>
  <c r="X38" i="16"/>
  <c r="X36" i="16"/>
  <c r="X34" i="16"/>
  <c r="AF31" i="11"/>
  <c r="X31" i="11"/>
  <c r="AC46" i="10"/>
  <c r="AC47" i="10" s="1"/>
  <c r="AD32" i="10"/>
  <c r="AD29" i="10"/>
  <c r="AC42" i="10"/>
  <c r="AC43" i="10" s="1"/>
  <c r="AD31" i="10"/>
  <c r="AD30" i="10"/>
  <c r="AD28" i="10"/>
  <c r="U46" i="10"/>
  <c r="U47" i="10" s="1"/>
  <c r="V31" i="10"/>
  <c r="V29" i="10"/>
  <c r="U42" i="10"/>
  <c r="U43" i="10" s="1"/>
  <c r="V32" i="10"/>
  <c r="V30" i="10"/>
  <c r="V28" i="10"/>
  <c r="AB37" i="9"/>
  <c r="AB35" i="9"/>
  <c r="AB33" i="9"/>
  <c r="AB36" i="9"/>
  <c r="AB34" i="9"/>
  <c r="T37" i="9"/>
  <c r="T35" i="9"/>
  <c r="T33" i="9"/>
  <c r="T36" i="9"/>
  <c r="T34" i="9"/>
  <c r="X31" i="8"/>
  <c r="O27" i="1" s="1"/>
  <c r="P31" i="8"/>
  <c r="K27" i="1" s="1"/>
  <c r="AB26" i="7"/>
  <c r="AB26" i="6"/>
  <c r="AB26" i="5"/>
  <c r="AB26" i="4"/>
  <c r="AB26" i="3"/>
  <c r="L26" i="27"/>
  <c r="L26" i="23"/>
  <c r="L26" i="21"/>
  <c r="L37" i="20"/>
  <c r="L35" i="20"/>
  <c r="L38" i="20"/>
  <c r="L36" i="20"/>
  <c r="L34" i="20"/>
  <c r="L26" i="18"/>
  <c r="L30" i="16"/>
  <c r="L28" i="16"/>
  <c r="L31" i="16"/>
  <c r="L29" i="16"/>
  <c r="L27" i="16"/>
  <c r="L31" i="11"/>
  <c r="L31" i="10"/>
  <c r="L29" i="10"/>
  <c r="K46" i="10"/>
  <c r="K47" i="10" s="1"/>
  <c r="L32" i="10"/>
  <c r="L30" i="10"/>
  <c r="L28" i="10"/>
  <c r="K42" i="10"/>
  <c r="K43" i="10" s="1"/>
  <c r="L29" i="9"/>
  <c r="L27" i="9"/>
  <c r="K44" i="9"/>
  <c r="K45" i="9" s="1"/>
  <c r="L30" i="9"/>
  <c r="L28" i="9"/>
  <c r="L26" i="9"/>
  <c r="K40" i="9"/>
  <c r="K41" i="9" s="1"/>
  <c r="L50" i="9" s="1"/>
  <c r="L31" i="8"/>
  <c r="L26" i="7"/>
  <c r="L26" i="5"/>
  <c r="L26" i="3"/>
  <c r="H26" i="22"/>
  <c r="H26" i="17"/>
  <c r="H32" i="10"/>
  <c r="H30" i="10"/>
  <c r="H28" i="10"/>
  <c r="G42" i="10"/>
  <c r="G43" i="10" s="1"/>
  <c r="H31" i="10"/>
  <c r="H29" i="10"/>
  <c r="G46" i="10"/>
  <c r="G47" i="10" s="1"/>
  <c r="H26" i="4"/>
  <c r="J26" i="22"/>
  <c r="J26" i="17"/>
  <c r="J38" i="10"/>
  <c r="J36" i="10"/>
  <c r="J39" i="10"/>
  <c r="J37" i="10"/>
  <c r="J35" i="10"/>
  <c r="J26" i="4"/>
  <c r="BB39" i="37"/>
  <c r="BB37" i="37"/>
  <c r="BB35" i="37"/>
  <c r="BB38" i="37"/>
  <c r="BB36" i="37"/>
  <c r="AY41" i="20"/>
  <c r="AY42" i="20" s="1"/>
  <c r="AZ44" i="20" s="1"/>
  <c r="AZ30" i="20"/>
  <c r="AZ28" i="20"/>
  <c r="AZ31" i="20"/>
  <c r="AZ29" i="20"/>
  <c r="AZ27" i="20"/>
  <c r="BD26" i="18"/>
  <c r="AE24" i="1"/>
  <c r="BB26" i="4"/>
  <c r="AX37" i="46"/>
  <c r="AX35" i="46"/>
  <c r="AX38" i="46"/>
  <c r="AX36" i="46"/>
  <c r="AX34" i="46"/>
  <c r="BD38" i="10"/>
  <c r="BD36" i="10"/>
  <c r="BD39" i="10"/>
  <c r="BD37" i="10"/>
  <c r="BD35" i="10"/>
  <c r="AV38" i="10"/>
  <c r="AV36" i="10"/>
  <c r="AV39" i="10"/>
  <c r="AV37" i="10"/>
  <c r="AV35" i="10"/>
  <c r="AY44" i="9"/>
  <c r="AY45" i="9" s="1"/>
  <c r="AZ30" i="9"/>
  <c r="AZ28" i="9"/>
  <c r="AZ26" i="9"/>
  <c r="AY40" i="9"/>
  <c r="AY41" i="9" s="1"/>
  <c r="AZ50" i="9" s="1"/>
  <c r="AZ29" i="9"/>
  <c r="AZ27" i="9"/>
  <c r="AZ31" i="8"/>
  <c r="AZ36" i="37"/>
  <c r="AZ39" i="37"/>
  <c r="AZ37" i="37"/>
  <c r="AZ38" i="37"/>
  <c r="AZ35" i="37"/>
  <c r="BD26" i="24"/>
  <c r="BB37" i="20"/>
  <c r="BB35" i="20"/>
  <c r="BB38" i="20"/>
  <c r="BB36" i="20"/>
  <c r="BB34" i="20"/>
  <c r="BC41" i="16"/>
  <c r="BC42" i="16" s="1"/>
  <c r="BD44" i="16" s="1"/>
  <c r="BD37" i="16"/>
  <c r="BD35" i="16"/>
  <c r="BD38" i="16"/>
  <c r="BD36" i="16"/>
  <c r="BD34" i="16"/>
  <c r="BD37" i="46"/>
  <c r="BD35" i="46"/>
  <c r="BD38" i="46"/>
  <c r="BD36" i="46"/>
  <c r="BD34" i="46"/>
  <c r="AV37" i="46"/>
  <c r="AV35" i="46"/>
  <c r="AV38" i="46"/>
  <c r="AV36" i="46"/>
  <c r="AV34" i="46"/>
  <c r="BB26" i="32"/>
  <c r="BD26" i="29"/>
  <c r="AX39" i="10"/>
  <c r="AX37" i="10"/>
  <c r="AX35" i="10"/>
  <c r="AX38" i="10"/>
  <c r="AX36" i="10"/>
  <c r="AR31" i="46"/>
  <c r="AR29" i="46"/>
  <c r="AR27" i="46"/>
  <c r="AQ45" i="46"/>
  <c r="AQ46" i="46" s="1"/>
  <c r="AR30" i="46"/>
  <c r="AR28" i="46"/>
  <c r="AQ41" i="46"/>
  <c r="AQ42" i="46" s="1"/>
  <c r="AT39" i="37"/>
  <c r="AT37" i="37"/>
  <c r="AT35" i="37"/>
  <c r="AT38" i="37"/>
  <c r="AT36" i="37"/>
  <c r="AL39" i="37"/>
  <c r="AL37" i="37"/>
  <c r="AL35" i="37"/>
  <c r="AL38" i="37"/>
  <c r="AL36" i="37"/>
  <c r="AV37" i="20"/>
  <c r="AV35" i="20"/>
  <c r="AV38" i="20"/>
  <c r="AV36" i="20"/>
  <c r="AV34" i="20"/>
  <c r="AN37" i="20"/>
  <c r="AN35" i="20"/>
  <c r="AN38" i="20"/>
  <c r="AN36" i="20"/>
  <c r="AN34" i="20"/>
  <c r="AV31" i="16"/>
  <c r="AV29" i="16"/>
  <c r="AV27" i="16"/>
  <c r="AV30" i="16"/>
  <c r="AV28" i="16"/>
  <c r="AN31" i="16"/>
  <c r="AN29" i="16"/>
  <c r="AN27" i="16"/>
  <c r="AN30" i="16"/>
  <c r="AN28" i="16"/>
  <c r="AR38" i="10"/>
  <c r="AR36" i="10"/>
  <c r="AR39" i="10"/>
  <c r="AR37" i="10"/>
  <c r="AR35" i="10"/>
  <c r="AJ38" i="10"/>
  <c r="AJ36" i="10"/>
  <c r="AJ39" i="10"/>
  <c r="AJ37" i="10"/>
  <c r="AJ35" i="10"/>
  <c r="AQ40" i="9"/>
  <c r="AQ41" i="9" s="1"/>
  <c r="AR29" i="9"/>
  <c r="AR27" i="9"/>
  <c r="AQ44" i="9"/>
  <c r="AQ45" i="9" s="1"/>
  <c r="AR30" i="9"/>
  <c r="AR28" i="9"/>
  <c r="AR26" i="9"/>
  <c r="AI40" i="9"/>
  <c r="AI41" i="9" s="1"/>
  <c r="AJ29" i="9"/>
  <c r="AJ27" i="9"/>
  <c r="AI44" i="9"/>
  <c r="AI45" i="9" s="1"/>
  <c r="AJ30" i="9"/>
  <c r="AJ28" i="9"/>
  <c r="AJ26" i="9"/>
  <c r="BD26" i="7"/>
  <c r="AN26" i="7"/>
  <c r="BB26" i="3"/>
  <c r="AT26" i="3"/>
  <c r="AU42" i="37"/>
  <c r="AU43" i="37" s="1"/>
  <c r="AV31" i="37"/>
  <c r="AV29" i="37"/>
  <c r="AU46" i="37"/>
  <c r="AU47" i="37" s="1"/>
  <c r="AV32" i="37"/>
  <c r="AV30" i="37"/>
  <c r="AV28" i="37"/>
  <c r="AM42" i="37"/>
  <c r="AM43" i="37" s="1"/>
  <c r="AN31" i="37"/>
  <c r="AN29" i="37"/>
  <c r="AM46" i="37"/>
  <c r="AM47" i="37" s="1"/>
  <c r="AN32" i="37"/>
  <c r="AN30" i="37"/>
  <c r="AN28" i="37"/>
  <c r="AV26" i="30"/>
  <c r="AP31" i="28"/>
  <c r="AT37" i="20"/>
  <c r="AT35" i="20"/>
  <c r="AT38" i="20"/>
  <c r="AT36" i="20"/>
  <c r="AT34" i="20"/>
  <c r="AL31" i="20"/>
  <c r="AL30" i="20"/>
  <c r="AL27" i="20"/>
  <c r="AK41" i="20"/>
  <c r="AK42" i="20" s="1"/>
  <c r="AL44" i="20" s="1"/>
  <c r="AL28" i="20"/>
  <c r="AL29" i="20"/>
  <c r="AT26" i="17"/>
  <c r="AT30" i="16"/>
  <c r="AT28" i="16"/>
  <c r="AT31" i="16"/>
  <c r="AT29" i="16"/>
  <c r="AT27" i="16"/>
  <c r="AL30" i="16"/>
  <c r="AL28" i="16"/>
  <c r="AL31" i="16"/>
  <c r="AL29" i="16"/>
  <c r="AL27" i="16"/>
  <c r="AP38" i="10"/>
  <c r="AP36" i="10"/>
  <c r="AP39" i="10"/>
  <c r="AP37" i="10"/>
  <c r="AP35" i="10"/>
  <c r="AH38" i="10"/>
  <c r="AH36" i="10"/>
  <c r="AH39" i="10"/>
  <c r="AH37" i="10"/>
  <c r="AH35" i="10"/>
  <c r="AS40" i="9"/>
  <c r="AS41" i="9" s="1"/>
  <c r="AT29" i="9"/>
  <c r="AT27" i="9"/>
  <c r="AS44" i="9"/>
  <c r="AS45" i="9" s="1"/>
  <c r="AT30" i="9"/>
  <c r="AT28" i="9"/>
  <c r="AT26" i="9"/>
  <c r="AK40" i="9"/>
  <c r="AK41" i="9" s="1"/>
  <c r="AL29" i="9"/>
  <c r="AL27" i="9"/>
  <c r="AK44" i="9"/>
  <c r="AK45" i="9" s="1"/>
  <c r="AL30" i="9"/>
  <c r="AL28" i="9"/>
  <c r="AL26" i="9"/>
  <c r="BD26" i="3"/>
  <c r="AN26" i="3"/>
  <c r="AF31" i="8"/>
  <c r="AL37" i="46"/>
  <c r="AL35" i="46"/>
  <c r="AL38" i="46"/>
  <c r="AL36" i="46"/>
  <c r="AL34" i="46"/>
  <c r="AD37" i="46"/>
  <c r="AD35" i="46"/>
  <c r="AD38" i="46"/>
  <c r="AD36" i="46"/>
  <c r="AD34" i="46"/>
  <c r="AP26" i="41"/>
  <c r="Z26" i="41"/>
  <c r="AD39" i="37"/>
  <c r="AD37" i="37"/>
  <c r="AD35" i="37"/>
  <c r="AD36" i="37"/>
  <c r="AD38" i="37"/>
  <c r="V39" i="37"/>
  <c r="V37" i="37"/>
  <c r="V38" i="37"/>
  <c r="V35" i="37"/>
  <c r="V36" i="37"/>
  <c r="AD26" i="30"/>
  <c r="AN26" i="29"/>
  <c r="AD38" i="20"/>
  <c r="AD36" i="20"/>
  <c r="AD34" i="20"/>
  <c r="AD37" i="20"/>
  <c r="AD35" i="20"/>
  <c r="V38" i="20"/>
  <c r="V36" i="20"/>
  <c r="V34" i="20"/>
  <c r="V37" i="20"/>
  <c r="V35" i="20"/>
  <c r="AD38" i="16"/>
  <c r="AD36" i="16"/>
  <c r="AD34" i="16"/>
  <c r="AC41" i="16"/>
  <c r="AC42" i="16" s="1"/>
  <c r="AD44" i="16" s="1"/>
  <c r="AD37" i="16"/>
  <c r="AD35" i="16"/>
  <c r="V38" i="16"/>
  <c r="V36" i="16"/>
  <c r="V34" i="16"/>
  <c r="U41" i="16"/>
  <c r="U42" i="16" s="1"/>
  <c r="V44" i="16" s="1"/>
  <c r="V37" i="16"/>
  <c r="V35" i="16"/>
  <c r="AA46" i="10"/>
  <c r="AA47" i="10" s="1"/>
  <c r="AB32" i="10"/>
  <c r="AB30" i="10"/>
  <c r="AB28" i="10"/>
  <c r="AA42" i="10"/>
  <c r="AA43" i="10" s="1"/>
  <c r="AB31" i="10"/>
  <c r="AB29" i="10"/>
  <c r="S42" i="10"/>
  <c r="S43" i="10" s="1"/>
  <c r="T31" i="10"/>
  <c r="T29" i="10"/>
  <c r="S46" i="10"/>
  <c r="S47" i="10" s="1"/>
  <c r="T32" i="10"/>
  <c r="T30" i="10"/>
  <c r="T28" i="10"/>
  <c r="AD37" i="9"/>
  <c r="AD35" i="9"/>
  <c r="AD33" i="9"/>
  <c r="AD36" i="9"/>
  <c r="AD34" i="9"/>
  <c r="V37" i="9"/>
  <c r="V35" i="9"/>
  <c r="V33" i="9"/>
  <c r="V36" i="9"/>
  <c r="V34" i="9"/>
  <c r="N26" i="22"/>
  <c r="M41" i="20"/>
  <c r="M42" i="20" s="1"/>
  <c r="N44" i="20" s="1"/>
  <c r="N30" i="20"/>
  <c r="N28" i="20"/>
  <c r="N31" i="20"/>
  <c r="N29" i="20"/>
  <c r="N27" i="20"/>
  <c r="M41" i="16"/>
  <c r="M42" i="16" s="1"/>
  <c r="N44" i="16" s="1"/>
  <c r="N37" i="16"/>
  <c r="N35" i="16"/>
  <c r="N38" i="16"/>
  <c r="N36" i="16"/>
  <c r="N34" i="16"/>
  <c r="N38" i="10"/>
  <c r="N36" i="10"/>
  <c r="N39" i="10"/>
  <c r="N37" i="10"/>
  <c r="N35" i="10"/>
  <c r="M40" i="9"/>
  <c r="M41" i="9" s="1"/>
  <c r="N29" i="9"/>
  <c r="N27" i="9"/>
  <c r="M44" i="9"/>
  <c r="M45" i="9" s="1"/>
  <c r="N30" i="9"/>
  <c r="N28" i="9"/>
  <c r="N26" i="9"/>
  <c r="AN37" i="46"/>
  <c r="AN35" i="46"/>
  <c r="AN38" i="46"/>
  <c r="AN36" i="46"/>
  <c r="AN34" i="46"/>
  <c r="AF37" i="46"/>
  <c r="AF35" i="46"/>
  <c r="AF38" i="46"/>
  <c r="AF36" i="46"/>
  <c r="AF34" i="46"/>
  <c r="X37" i="46"/>
  <c r="X35" i="46"/>
  <c r="X38" i="46"/>
  <c r="X36" i="46"/>
  <c r="X34" i="46"/>
  <c r="AE46" i="37"/>
  <c r="AE47" i="37" s="1"/>
  <c r="AF32" i="37"/>
  <c r="AF30" i="37"/>
  <c r="AF28" i="37"/>
  <c r="AE42" i="37"/>
  <c r="AE43" i="37" s="1"/>
  <c r="AF31" i="37"/>
  <c r="AF29" i="37"/>
  <c r="W46" i="37"/>
  <c r="W47" i="37" s="1"/>
  <c r="X32" i="37"/>
  <c r="X30" i="37"/>
  <c r="X28" i="37"/>
  <c r="W42" i="37"/>
  <c r="W43" i="37" s="1"/>
  <c r="X31" i="37"/>
  <c r="X29" i="37"/>
  <c r="AT26" i="32"/>
  <c r="AD26" i="32"/>
  <c r="AL26" i="29"/>
  <c r="AB38" i="20"/>
  <c r="AB36" i="20"/>
  <c r="AB34" i="20"/>
  <c r="AB37" i="20"/>
  <c r="AB35" i="20"/>
  <c r="T38" i="20"/>
  <c r="T36" i="20"/>
  <c r="T34" i="20"/>
  <c r="T37" i="20"/>
  <c r="T35" i="20"/>
  <c r="AB37" i="16"/>
  <c r="AB35" i="16"/>
  <c r="AA41" i="16"/>
  <c r="AA42" i="16" s="1"/>
  <c r="AB44" i="16" s="1"/>
  <c r="AB38" i="16"/>
  <c r="AB36" i="16"/>
  <c r="AB34" i="16"/>
  <c r="T37" i="16"/>
  <c r="T35" i="16"/>
  <c r="S41" i="16"/>
  <c r="S42" i="16" s="1"/>
  <c r="T44" i="16" s="1"/>
  <c r="T38" i="16"/>
  <c r="T36" i="16"/>
  <c r="T34" i="16"/>
  <c r="Y42" i="10"/>
  <c r="Y43" i="10" s="1"/>
  <c r="Z31" i="10"/>
  <c r="Z30" i="10"/>
  <c r="Z28" i="10"/>
  <c r="Y46" i="10"/>
  <c r="Y47" i="10" s="1"/>
  <c r="Z51" i="10" s="1"/>
  <c r="Z32" i="10"/>
  <c r="Z29" i="10"/>
  <c r="AF36" i="9"/>
  <c r="AF34" i="9"/>
  <c r="AF37" i="9"/>
  <c r="AF35" i="9"/>
  <c r="AF33" i="9"/>
  <c r="X36" i="9"/>
  <c r="X34" i="9"/>
  <c r="X37" i="9"/>
  <c r="X35" i="9"/>
  <c r="X33" i="9"/>
  <c r="P31" i="20"/>
  <c r="P29" i="20"/>
  <c r="P27" i="20"/>
  <c r="P30" i="20"/>
  <c r="P28" i="20"/>
  <c r="O41" i="20"/>
  <c r="O42" i="20" s="1"/>
  <c r="P44" i="20" s="1"/>
  <c r="P38" i="16"/>
  <c r="P36" i="16"/>
  <c r="P34" i="16"/>
  <c r="P37" i="16"/>
  <c r="P35" i="16"/>
  <c r="O41" i="16"/>
  <c r="O42" i="16" s="1"/>
  <c r="P44" i="16" s="1"/>
  <c r="P39" i="10"/>
  <c r="P37" i="10"/>
  <c r="P35" i="10"/>
  <c r="P38" i="10"/>
  <c r="P36" i="10"/>
  <c r="P37" i="9"/>
  <c r="P35" i="9"/>
  <c r="P33" i="9"/>
  <c r="P36" i="9"/>
  <c r="P34" i="9"/>
  <c r="H26" i="27"/>
  <c r="H37" i="20"/>
  <c r="H35" i="20"/>
  <c r="H38" i="20"/>
  <c r="H36" i="20"/>
  <c r="H34" i="20"/>
  <c r="H26" i="18"/>
  <c r="H30" i="16"/>
  <c r="H28" i="16"/>
  <c r="H31" i="16"/>
  <c r="H29" i="16"/>
  <c r="H27" i="16"/>
  <c r="H30" i="9"/>
  <c r="H28" i="9"/>
  <c r="H26" i="9"/>
  <c r="G40" i="9"/>
  <c r="G41" i="9" s="1"/>
  <c r="H29" i="9"/>
  <c r="H27" i="9"/>
  <c r="G44" i="9"/>
  <c r="G45" i="9" s="1"/>
  <c r="I41" i="20"/>
  <c r="I42" i="20" s="1"/>
  <c r="J44" i="20" s="1"/>
  <c r="J30" i="20"/>
  <c r="J28" i="20"/>
  <c r="J31" i="20"/>
  <c r="J29" i="20"/>
  <c r="J27" i="20"/>
  <c r="I41" i="16"/>
  <c r="I42" i="16" s="1"/>
  <c r="J44" i="16" s="1"/>
  <c r="J37" i="16"/>
  <c r="J35" i="16"/>
  <c r="J38" i="16"/>
  <c r="J36" i="16"/>
  <c r="J34" i="16"/>
  <c r="J36" i="9"/>
  <c r="J34" i="9"/>
  <c r="J37" i="9"/>
  <c r="J35" i="9"/>
  <c r="J33" i="9"/>
  <c r="J26" i="5"/>
  <c r="J26" i="3"/>
  <c r="BD38" i="20"/>
  <c r="BD37" i="20"/>
  <c r="BD35" i="20"/>
  <c r="BD36" i="20"/>
  <c r="BD34" i="20"/>
  <c r="BB38" i="16"/>
  <c r="BB36" i="16"/>
  <c r="BB34" i="16"/>
  <c r="BB37" i="16"/>
  <c r="BB35" i="16"/>
  <c r="BA41" i="16"/>
  <c r="BA42" i="16" s="1"/>
  <c r="BB44" i="16" s="1"/>
  <c r="AZ26" i="5"/>
  <c r="BA45" i="46"/>
  <c r="BA46" i="46" s="1"/>
  <c r="BB27" i="46"/>
  <c r="BB30" i="46"/>
  <c r="BB28" i="46"/>
  <c r="BA41" i="46"/>
  <c r="BA42" i="46" s="1"/>
  <c r="BB31" i="46"/>
  <c r="BB29" i="46"/>
  <c r="AS45" i="46"/>
  <c r="AS46" i="46" s="1"/>
  <c r="AT28" i="46"/>
  <c r="AT31" i="46"/>
  <c r="AT29" i="46"/>
  <c r="AS41" i="46"/>
  <c r="AS42" i="46" s="1"/>
  <c r="AT27" i="46"/>
  <c r="AT30" i="46"/>
  <c r="AV26" i="32"/>
  <c r="AX31" i="28"/>
  <c r="AY46" i="10"/>
  <c r="AY47" i="10" s="1"/>
  <c r="AZ28" i="10"/>
  <c r="AZ31" i="10"/>
  <c r="AZ29" i="10"/>
  <c r="AY42" i="10"/>
  <c r="AY43" i="10" s="1"/>
  <c r="AZ32" i="10"/>
  <c r="AZ30" i="10"/>
  <c r="BD36" i="9"/>
  <c r="BD34" i="9"/>
  <c r="BD37" i="9"/>
  <c r="BD35" i="9"/>
  <c r="BD33" i="9"/>
  <c r="BD38" i="37"/>
  <c r="BD36" i="37"/>
  <c r="BD39" i="37"/>
  <c r="BD37" i="37"/>
  <c r="BD35" i="37"/>
  <c r="AZ30" i="16"/>
  <c r="AZ28" i="16"/>
  <c r="AZ31" i="16"/>
  <c r="AZ29" i="16"/>
  <c r="AZ27" i="16"/>
  <c r="BB26" i="5"/>
  <c r="AY45" i="46"/>
  <c r="AY46" i="46" s="1"/>
  <c r="AZ31" i="46"/>
  <c r="AZ29" i="46"/>
  <c r="AZ27" i="46"/>
  <c r="AY41" i="46"/>
  <c r="AY42" i="46" s="1"/>
  <c r="AZ30" i="46"/>
  <c r="AZ28" i="46"/>
  <c r="AV26" i="41"/>
  <c r="BA42" i="10"/>
  <c r="BA43" i="10" s="1"/>
  <c r="BB31" i="10"/>
  <c r="BB29" i="10"/>
  <c r="BA46" i="10"/>
  <c r="BA47" i="10" s="1"/>
  <c r="BB32" i="10"/>
  <c r="BB30" i="10"/>
  <c r="BB28" i="10"/>
  <c r="BA44" i="9"/>
  <c r="BA45" i="9" s="1"/>
  <c r="BB29" i="9"/>
  <c r="BB27" i="9"/>
  <c r="BA40" i="9"/>
  <c r="BA41" i="9" s="1"/>
  <c r="BB30" i="9"/>
  <c r="BB28" i="9"/>
  <c r="BB26" i="9"/>
  <c r="AW42" i="37"/>
  <c r="AW43" i="37" s="1"/>
  <c r="AX30" i="37"/>
  <c r="AX28" i="37"/>
  <c r="AW46" i="37"/>
  <c r="AW47" i="37" s="1"/>
  <c r="AX31" i="37"/>
  <c r="AX29" i="37"/>
  <c r="AX32" i="37"/>
  <c r="AO42" i="37"/>
  <c r="AO43" i="37" s="1"/>
  <c r="AP31" i="37"/>
  <c r="AP29" i="37"/>
  <c r="AO46" i="37"/>
  <c r="AO47" i="37" s="1"/>
  <c r="AP32" i="37"/>
  <c r="AP30" i="37"/>
  <c r="AP28" i="37"/>
  <c r="AT26" i="30"/>
  <c r="AR31" i="28"/>
  <c r="AJ31" i="28"/>
  <c r="AR31" i="20"/>
  <c r="AR30" i="20"/>
  <c r="AR28" i="20"/>
  <c r="AQ41" i="20"/>
  <c r="AQ42" i="20" s="1"/>
  <c r="AR44" i="20" s="1"/>
  <c r="AR29" i="20"/>
  <c r="AR27" i="20"/>
  <c r="AJ31" i="20"/>
  <c r="AJ30" i="20"/>
  <c r="AJ27" i="20"/>
  <c r="AI41" i="20"/>
  <c r="AI42" i="20" s="1"/>
  <c r="AJ44" i="20" s="1"/>
  <c r="AJ29" i="20"/>
  <c r="AJ28" i="20"/>
  <c r="AR26" i="17"/>
  <c r="AR38" i="16"/>
  <c r="AR36" i="16"/>
  <c r="AR34" i="16"/>
  <c r="AR37" i="16"/>
  <c r="AR35" i="16"/>
  <c r="AQ41" i="16"/>
  <c r="AQ42" i="16" s="1"/>
  <c r="AR44" i="16" s="1"/>
  <c r="AJ38" i="16"/>
  <c r="AJ36" i="16"/>
  <c r="AJ34" i="16"/>
  <c r="AJ37" i="16"/>
  <c r="AJ35" i="16"/>
  <c r="AI41" i="16"/>
  <c r="AI42" i="16" s="1"/>
  <c r="AJ44" i="16" s="1"/>
  <c r="AM46" i="10"/>
  <c r="AM47" i="10" s="1"/>
  <c r="AN32" i="10"/>
  <c r="AN29" i="10"/>
  <c r="AM42" i="10"/>
  <c r="AM43" i="10" s="1"/>
  <c r="AN31" i="10"/>
  <c r="AN30" i="10"/>
  <c r="AN28" i="10"/>
  <c r="AV37" i="9"/>
  <c r="AV35" i="9"/>
  <c r="AV33" i="9"/>
  <c r="AV36" i="9"/>
  <c r="AV34" i="9"/>
  <c r="AN37" i="9"/>
  <c r="AN35" i="9"/>
  <c r="AN33" i="9"/>
  <c r="AN36" i="9"/>
  <c r="AN34" i="9"/>
  <c r="AX26" i="3"/>
  <c r="AR39" i="37"/>
  <c r="AR37" i="37"/>
  <c r="AR35" i="37"/>
  <c r="AR38" i="37"/>
  <c r="AR36" i="37"/>
  <c r="AJ39" i="37"/>
  <c r="AJ37" i="37"/>
  <c r="AJ35" i="37"/>
  <c r="AJ38" i="37"/>
  <c r="AJ36" i="37"/>
  <c r="AX38" i="20"/>
  <c r="AX36" i="20"/>
  <c r="AX34" i="20"/>
  <c r="AX37" i="20"/>
  <c r="AX35" i="20"/>
  <c r="AP38" i="20"/>
  <c r="AP36" i="20"/>
  <c r="AP34" i="20"/>
  <c r="AP37" i="20"/>
  <c r="AP35" i="20"/>
  <c r="AX31" i="16"/>
  <c r="AX29" i="16"/>
  <c r="AX27" i="16"/>
  <c r="AX30" i="16"/>
  <c r="AX28" i="16"/>
  <c r="AP31" i="16"/>
  <c r="AP29" i="16"/>
  <c r="AP27" i="16"/>
  <c r="AP30" i="16"/>
  <c r="AP28" i="16"/>
  <c r="AT39" i="10"/>
  <c r="AT37" i="10"/>
  <c r="AT35" i="10"/>
  <c r="AT38" i="10"/>
  <c r="AT36" i="10"/>
  <c r="AL39" i="10"/>
  <c r="AL37" i="10"/>
  <c r="AL35" i="10"/>
  <c r="AL38" i="10"/>
  <c r="AL36" i="10"/>
  <c r="AW44" i="9"/>
  <c r="AW45" i="9" s="1"/>
  <c r="AX30" i="9"/>
  <c r="AX28" i="9"/>
  <c r="AX26" i="9"/>
  <c r="AW40" i="9"/>
  <c r="AW41" i="9" s="1"/>
  <c r="AX50" i="9" s="1"/>
  <c r="AX29" i="9"/>
  <c r="AX27" i="9"/>
  <c r="AO44" i="9"/>
  <c r="AO45" i="9" s="1"/>
  <c r="AP30" i="9"/>
  <c r="AP28" i="9"/>
  <c r="AP26" i="9"/>
  <c r="AO40" i="9"/>
  <c r="AO41" i="9" s="1"/>
  <c r="AP50" i="9" s="1"/>
  <c r="AP29" i="9"/>
  <c r="AP27" i="9"/>
  <c r="AT31" i="8"/>
  <c r="Z27" i="1" s="1"/>
  <c r="AL31" i="8"/>
  <c r="V27" i="1" s="1"/>
  <c r="BB26" i="7"/>
  <c r="AL26" i="7"/>
  <c r="AJ26" i="3"/>
  <c r="AP38" i="46"/>
  <c r="AP36" i="46"/>
  <c r="AP34" i="46"/>
  <c r="AP37" i="46"/>
  <c r="AP35" i="46"/>
  <c r="AG45" i="46"/>
  <c r="AG46" i="46" s="1"/>
  <c r="AH31" i="46"/>
  <c r="AH29" i="46"/>
  <c r="AH27" i="46"/>
  <c r="AG41" i="46"/>
  <c r="AG42" i="46" s="1"/>
  <c r="AH30" i="46"/>
  <c r="AH28" i="46"/>
  <c r="Y45" i="46"/>
  <c r="Y46" i="46" s="1"/>
  <c r="Z31" i="46"/>
  <c r="Z29" i="46"/>
  <c r="Z27" i="46"/>
  <c r="Y41" i="46"/>
  <c r="Y42" i="46" s="1"/>
  <c r="Z30" i="46"/>
  <c r="Z28" i="46"/>
  <c r="AH39" i="37"/>
  <c r="AH38" i="37"/>
  <c r="AH36" i="37"/>
  <c r="AH35" i="37"/>
  <c r="AH37" i="37"/>
  <c r="Z38" i="37"/>
  <c r="Z36" i="37"/>
  <c r="Z37" i="37"/>
  <c r="Z39" i="37"/>
  <c r="Z35" i="37"/>
  <c r="AH26" i="22"/>
  <c r="AH31" i="20"/>
  <c r="AH29" i="20"/>
  <c r="AH27" i="20"/>
  <c r="AG41" i="20"/>
  <c r="AG42" i="20" s="1"/>
  <c r="AH44" i="20" s="1"/>
  <c r="AH30" i="20"/>
  <c r="AH28" i="20"/>
  <c r="Z31" i="20"/>
  <c r="Z29" i="20"/>
  <c r="Z27" i="20"/>
  <c r="Y41" i="20"/>
  <c r="Y42" i="20" s="1"/>
  <c r="Z44" i="20" s="1"/>
  <c r="Z30" i="20"/>
  <c r="Z28" i="20"/>
  <c r="AH30" i="16"/>
  <c r="AH28" i="16"/>
  <c r="AH31" i="16"/>
  <c r="AH29" i="16"/>
  <c r="AH27" i="16"/>
  <c r="Z30" i="16"/>
  <c r="Z28" i="16"/>
  <c r="Z31" i="16"/>
  <c r="Z29" i="16"/>
  <c r="Z27" i="16"/>
  <c r="AF39" i="10"/>
  <c r="AF38" i="10"/>
  <c r="AF37" i="10"/>
  <c r="AF36" i="10"/>
  <c r="AF35" i="10"/>
  <c r="X39" i="10"/>
  <c r="X38" i="10"/>
  <c r="X37" i="10"/>
  <c r="X36" i="10"/>
  <c r="X35" i="10"/>
  <c r="AG40" i="9"/>
  <c r="AG41" i="9" s="1"/>
  <c r="AH29" i="9"/>
  <c r="AH27" i="9"/>
  <c r="AG44" i="9"/>
  <c r="AG45" i="9" s="1"/>
  <c r="AH30" i="9"/>
  <c r="AH28" i="9"/>
  <c r="AH26" i="9"/>
  <c r="Y40" i="9"/>
  <c r="Y41" i="9" s="1"/>
  <c r="Z29" i="9"/>
  <c r="Z27" i="9"/>
  <c r="Y44" i="9"/>
  <c r="Y45" i="9" s="1"/>
  <c r="Z30" i="9"/>
  <c r="Z28" i="9"/>
  <c r="Z26" i="9"/>
  <c r="Z26" i="3"/>
  <c r="R38" i="20"/>
  <c r="R36" i="20"/>
  <c r="R34" i="20"/>
  <c r="R37" i="20"/>
  <c r="R35" i="20"/>
  <c r="R31" i="16"/>
  <c r="R29" i="16"/>
  <c r="R27" i="16"/>
  <c r="R30" i="16"/>
  <c r="R28" i="16"/>
  <c r="Q46" i="10"/>
  <c r="Q47" i="10" s="1"/>
  <c r="R32" i="10"/>
  <c r="R30" i="10"/>
  <c r="R28" i="10"/>
  <c r="Q42" i="10"/>
  <c r="Q43" i="10" s="1"/>
  <c r="R31" i="10"/>
  <c r="R29" i="10"/>
  <c r="Q44" i="9"/>
  <c r="Q45" i="9" s="1"/>
  <c r="R30" i="9"/>
  <c r="R28" i="9"/>
  <c r="R26" i="9"/>
  <c r="Q40" i="9"/>
  <c r="Q41" i="9" s="1"/>
  <c r="R50" i="9" s="1"/>
  <c r="R29" i="9"/>
  <c r="R27" i="9"/>
  <c r="R27" i="7"/>
  <c r="R31" i="7" s="1"/>
  <c r="R30" i="7" s="1"/>
  <c r="R26" i="4"/>
  <c r="R27" i="3"/>
  <c r="R31" i="3" s="1"/>
  <c r="R30" i="3" s="1"/>
  <c r="AI45" i="46"/>
  <c r="AI46" i="46" s="1"/>
  <c r="AJ31" i="46"/>
  <c r="AJ29" i="46"/>
  <c r="AJ27" i="46"/>
  <c r="AI41" i="46"/>
  <c r="AI42" i="46" s="1"/>
  <c r="AJ30" i="46"/>
  <c r="AJ28" i="46"/>
  <c r="AA45" i="46"/>
  <c r="AA46" i="46" s="1"/>
  <c r="AB31" i="46"/>
  <c r="AB29" i="46"/>
  <c r="AB27" i="46"/>
  <c r="AA41" i="46"/>
  <c r="AA42" i="46" s="1"/>
  <c r="AB30" i="46"/>
  <c r="AB28" i="46"/>
  <c r="AF26" i="41"/>
  <c r="AA42" i="37"/>
  <c r="AA43" i="37" s="1"/>
  <c r="AB31" i="37"/>
  <c r="AB29" i="37"/>
  <c r="AA46" i="37"/>
  <c r="AA47" i="37" s="1"/>
  <c r="AB32" i="37"/>
  <c r="AB30" i="37"/>
  <c r="AB28" i="37"/>
  <c r="S42" i="37"/>
  <c r="S43" i="37" s="1"/>
  <c r="T31" i="37"/>
  <c r="T29" i="37"/>
  <c r="S46" i="37"/>
  <c r="S47" i="37" s="1"/>
  <c r="T32" i="37"/>
  <c r="T30" i="37"/>
  <c r="T28" i="37"/>
  <c r="AP26" i="32"/>
  <c r="Z26" i="32"/>
  <c r="AB26" i="30"/>
  <c r="AD26" i="24"/>
  <c r="V26" i="24"/>
  <c r="Z26" i="22"/>
  <c r="AF31" i="20"/>
  <c r="AF29" i="20"/>
  <c r="AF27" i="20"/>
  <c r="AE41" i="20"/>
  <c r="AE42" i="20" s="1"/>
  <c r="AF44" i="20" s="1"/>
  <c r="AF30" i="20"/>
  <c r="AF28" i="20"/>
  <c r="X31" i="20"/>
  <c r="X29" i="20"/>
  <c r="X27" i="20"/>
  <c r="W41" i="20"/>
  <c r="W42" i="20" s="1"/>
  <c r="X44" i="20" s="1"/>
  <c r="X30" i="20"/>
  <c r="X28" i="20"/>
  <c r="AF30" i="16"/>
  <c r="AF28" i="16"/>
  <c r="AF31" i="16"/>
  <c r="AF29" i="16"/>
  <c r="AF27" i="16"/>
  <c r="X30" i="16"/>
  <c r="X28" i="16"/>
  <c r="X31" i="16"/>
  <c r="X29" i="16"/>
  <c r="X27" i="16"/>
  <c r="AD39" i="10"/>
  <c r="AD37" i="10"/>
  <c r="AD35" i="10"/>
  <c r="AD38" i="10"/>
  <c r="AD36" i="10"/>
  <c r="V39" i="10"/>
  <c r="V37" i="10"/>
  <c r="V35" i="10"/>
  <c r="V38" i="10"/>
  <c r="V36" i="10"/>
  <c r="AA44" i="9"/>
  <c r="AA45" i="9" s="1"/>
  <c r="AB30" i="9"/>
  <c r="AB28" i="9"/>
  <c r="AB26" i="9"/>
  <c r="AA40" i="9"/>
  <c r="AA41" i="9" s="1"/>
  <c r="AB29" i="9"/>
  <c r="AB27" i="9"/>
  <c r="S44" i="9"/>
  <c r="S45" i="9" s="1"/>
  <c r="T30" i="9"/>
  <c r="T28" i="9"/>
  <c r="T26" i="9"/>
  <c r="S40" i="9"/>
  <c r="S41" i="9" s="1"/>
  <c r="T50" i="9" s="1"/>
  <c r="T29" i="9"/>
  <c r="T27" i="9"/>
  <c r="M23" i="1"/>
  <c r="L31" i="20"/>
  <c r="L29" i="20"/>
  <c r="L27" i="20"/>
  <c r="L30" i="20"/>
  <c r="L28" i="20"/>
  <c r="K41" i="20"/>
  <c r="K42" i="20" s="1"/>
  <c r="L44" i="20" s="1"/>
  <c r="L38" i="16"/>
  <c r="L36" i="16"/>
  <c r="L34" i="16"/>
  <c r="L37" i="16"/>
  <c r="L35" i="16"/>
  <c r="K41" i="16"/>
  <c r="K42" i="16" s="1"/>
  <c r="L44" i="16" s="1"/>
  <c r="L38" i="10"/>
  <c r="L36" i="10"/>
  <c r="L39" i="10"/>
  <c r="L37" i="10"/>
  <c r="L35" i="10"/>
  <c r="L36" i="9"/>
  <c r="L34" i="9"/>
  <c r="L37" i="9"/>
  <c r="L35" i="9"/>
  <c r="L33" i="9"/>
  <c r="H26" i="24"/>
  <c r="H26" i="19"/>
  <c r="H39" i="10"/>
  <c r="H37" i="10"/>
  <c r="H35" i="10"/>
  <c r="H38" i="10"/>
  <c r="H36" i="10"/>
  <c r="H31" i="8"/>
  <c r="I42" i="10"/>
  <c r="I43" i="10" s="1"/>
  <c r="J31" i="10"/>
  <c r="J29" i="10"/>
  <c r="I46" i="10"/>
  <c r="I47" i="10" s="1"/>
  <c r="J32" i="10"/>
  <c r="J30" i="10"/>
  <c r="J28" i="10"/>
  <c r="J26" i="6"/>
  <c r="P26" i="32"/>
  <c r="T26" i="30"/>
  <c r="J26" i="32"/>
  <c r="H31" i="28"/>
  <c r="P26" i="29"/>
  <c r="F31" i="8"/>
  <c r="J26" i="30"/>
  <c r="L31" i="28"/>
  <c r="J26" i="41"/>
  <c r="O42" i="37"/>
  <c r="O43" i="37" s="1"/>
  <c r="P31" i="37"/>
  <c r="P29" i="37"/>
  <c r="O46" i="37"/>
  <c r="O47" i="37" s="1"/>
  <c r="P32" i="37"/>
  <c r="P30" i="37"/>
  <c r="P28" i="37"/>
  <c r="K42" i="37"/>
  <c r="K43" i="37" s="1"/>
  <c r="L31" i="37"/>
  <c r="L29" i="37"/>
  <c r="K46" i="37"/>
  <c r="K47" i="37" s="1"/>
  <c r="L32" i="37"/>
  <c r="L30" i="37"/>
  <c r="L28" i="37"/>
  <c r="G42" i="37"/>
  <c r="G43" i="37" s="1"/>
  <c r="H31" i="37"/>
  <c r="H29" i="37"/>
  <c r="G46" i="37"/>
  <c r="G47" i="37" s="1"/>
  <c r="H32" i="37"/>
  <c r="H30" i="37"/>
  <c r="H28" i="37"/>
  <c r="L26" i="30"/>
  <c r="T26" i="29"/>
  <c r="J31" i="28"/>
  <c r="F26" i="27"/>
  <c r="F26" i="23"/>
  <c r="E41" i="16"/>
  <c r="E42" i="16" s="1"/>
  <c r="F44" i="16" s="1"/>
  <c r="F37" i="16"/>
  <c r="F38" i="16"/>
  <c r="F34" i="16"/>
  <c r="F36" i="16"/>
  <c r="F35" i="16"/>
  <c r="F31" i="11"/>
  <c r="F26" i="7"/>
  <c r="V37" i="46"/>
  <c r="V35" i="46"/>
  <c r="V38" i="46"/>
  <c r="V36" i="46"/>
  <c r="V34" i="46"/>
  <c r="R37" i="46"/>
  <c r="R35" i="46"/>
  <c r="R38" i="46"/>
  <c r="R36" i="46"/>
  <c r="R34" i="46"/>
  <c r="N37" i="46"/>
  <c r="N35" i="46"/>
  <c r="N38" i="46"/>
  <c r="N36" i="46"/>
  <c r="N34" i="46"/>
  <c r="J37" i="46"/>
  <c r="J35" i="46"/>
  <c r="J38" i="46"/>
  <c r="J36" i="46"/>
  <c r="J34" i="46"/>
  <c r="F37" i="46"/>
  <c r="F35" i="46"/>
  <c r="F38" i="46"/>
  <c r="F36" i="46"/>
  <c r="F34" i="46"/>
  <c r="P26" i="41"/>
  <c r="R26" i="32"/>
  <c r="N26" i="30"/>
  <c r="N26" i="29"/>
  <c r="P31" i="28"/>
  <c r="F26" i="19"/>
  <c r="F26" i="17"/>
  <c r="F29" i="9"/>
  <c r="E40" i="9"/>
  <c r="E41" i="9" s="1"/>
  <c r="F30" i="9"/>
  <c r="F28" i="9"/>
  <c r="F26" i="9"/>
  <c r="E44" i="9"/>
  <c r="E45" i="9" s="1"/>
  <c r="F27" i="9"/>
  <c r="D26" i="6"/>
  <c r="E25" i="1" s="1"/>
  <c r="R39" i="37"/>
  <c r="R37" i="37"/>
  <c r="R35" i="37"/>
  <c r="R38" i="37"/>
  <c r="R36" i="37"/>
  <c r="N39" i="37"/>
  <c r="N37" i="37"/>
  <c r="N35" i="37"/>
  <c r="N38" i="37"/>
  <c r="N36" i="37"/>
  <c r="J39" i="37"/>
  <c r="J37" i="37"/>
  <c r="J38" i="37"/>
  <c r="J36" i="37"/>
  <c r="J35" i="37"/>
  <c r="F39" i="37"/>
  <c r="F37" i="37"/>
  <c r="F35" i="37"/>
  <c r="F38" i="37"/>
  <c r="F36" i="37"/>
  <c r="T26" i="32"/>
  <c r="L26" i="32"/>
  <c r="F26" i="32"/>
  <c r="P26" i="30"/>
  <c r="X26" i="29"/>
  <c r="N31" i="28"/>
  <c r="F31" i="28"/>
  <c r="F26" i="24"/>
  <c r="F26" i="22"/>
  <c r="F26" i="6"/>
  <c r="T37" i="46"/>
  <c r="T35" i="46"/>
  <c r="T38" i="46"/>
  <c r="T36" i="46"/>
  <c r="T34" i="46"/>
  <c r="P37" i="46"/>
  <c r="P35" i="46"/>
  <c r="P38" i="46"/>
  <c r="P36" i="46"/>
  <c r="P34" i="46"/>
  <c r="L37" i="46"/>
  <c r="L35" i="46"/>
  <c r="L38" i="46"/>
  <c r="L36" i="46"/>
  <c r="L34" i="46"/>
  <c r="H37" i="46"/>
  <c r="H35" i="46"/>
  <c r="H38" i="46"/>
  <c r="H36" i="46"/>
  <c r="H34" i="46"/>
  <c r="V26" i="41"/>
  <c r="N26" i="41"/>
  <c r="V26" i="32"/>
  <c r="R26" i="30"/>
  <c r="R26" i="29"/>
  <c r="F26" i="29"/>
  <c r="E41" i="20"/>
  <c r="E42" i="20" s="1"/>
  <c r="F44" i="20" s="1"/>
  <c r="F30" i="20"/>
  <c r="F27" i="20"/>
  <c r="F31" i="20"/>
  <c r="F29" i="20"/>
  <c r="F28" i="20"/>
  <c r="F26" i="18"/>
  <c r="L26" i="29"/>
  <c r="F39" i="10"/>
  <c r="F35" i="10"/>
  <c r="F38" i="10"/>
  <c r="F36" i="10"/>
  <c r="F37" i="10"/>
  <c r="D26" i="7"/>
  <c r="E26" i="1" s="1"/>
  <c r="F26" i="41"/>
  <c r="P39" i="37"/>
  <c r="P37" i="37"/>
  <c r="P35" i="37"/>
  <c r="P38" i="37"/>
  <c r="P36" i="37"/>
  <c r="L39" i="37"/>
  <c r="L37" i="37"/>
  <c r="L35" i="37"/>
  <c r="L38" i="37"/>
  <c r="L36" i="37"/>
  <c r="H39" i="37"/>
  <c r="H37" i="37"/>
  <c r="H35" i="37"/>
  <c r="H38" i="37"/>
  <c r="H36" i="37"/>
  <c r="X26" i="32"/>
  <c r="H26" i="32"/>
  <c r="F26" i="30"/>
  <c r="J26" i="29"/>
  <c r="F31" i="16"/>
  <c r="F29" i="16"/>
  <c r="F28" i="16"/>
  <c r="F30" i="16"/>
  <c r="F27" i="16"/>
  <c r="F26" i="5"/>
  <c r="U45" i="46"/>
  <c r="U46" i="46" s="1"/>
  <c r="V31" i="46"/>
  <c r="V29" i="46"/>
  <c r="V27" i="46"/>
  <c r="U41" i="46"/>
  <c r="U42" i="46" s="1"/>
  <c r="V30" i="46"/>
  <c r="V28" i="46"/>
  <c r="Q45" i="46"/>
  <c r="Q46" i="46" s="1"/>
  <c r="R31" i="46"/>
  <c r="R29" i="46"/>
  <c r="R27" i="46"/>
  <c r="Q41" i="46"/>
  <c r="Q42" i="46" s="1"/>
  <c r="R30" i="46"/>
  <c r="R28" i="46"/>
  <c r="M45" i="46"/>
  <c r="M46" i="46" s="1"/>
  <c r="N31" i="46"/>
  <c r="N29" i="46"/>
  <c r="N27" i="46"/>
  <c r="M41" i="46"/>
  <c r="M42" i="46" s="1"/>
  <c r="N30" i="46"/>
  <c r="N28" i="46"/>
  <c r="I45" i="46"/>
  <c r="I46" i="46" s="1"/>
  <c r="J31" i="46"/>
  <c r="J29" i="46"/>
  <c r="J27" i="46"/>
  <c r="I41" i="46"/>
  <c r="I42" i="46" s="1"/>
  <c r="J30" i="46"/>
  <c r="J28" i="46"/>
  <c r="E45" i="46"/>
  <c r="E46" i="46" s="1"/>
  <c r="F31" i="46"/>
  <c r="F29" i="46"/>
  <c r="F27" i="46"/>
  <c r="E41" i="46"/>
  <c r="E42" i="46" s="1"/>
  <c r="F30" i="46"/>
  <c r="F28" i="46"/>
  <c r="T26" i="41"/>
  <c r="L26" i="41"/>
  <c r="V26" i="29"/>
  <c r="H26" i="29"/>
  <c r="F34" i="9"/>
  <c r="F37" i="9"/>
  <c r="F35" i="9"/>
  <c r="F33" i="9"/>
  <c r="F36" i="9"/>
  <c r="H26" i="41"/>
  <c r="Q42" i="37"/>
  <c r="Q43" i="37" s="1"/>
  <c r="R31" i="37"/>
  <c r="R29" i="37"/>
  <c r="Q46" i="37"/>
  <c r="Q47" i="37" s="1"/>
  <c r="R32" i="37"/>
  <c r="R30" i="37"/>
  <c r="R28" i="37"/>
  <c r="M42" i="37"/>
  <c r="M43" i="37" s="1"/>
  <c r="N31" i="37"/>
  <c r="N29" i="37"/>
  <c r="M46" i="37"/>
  <c r="M47" i="37" s="1"/>
  <c r="N32" i="37"/>
  <c r="N30" i="37"/>
  <c r="N28" i="37"/>
  <c r="I42" i="37"/>
  <c r="I43" i="37" s="1"/>
  <c r="J31" i="37"/>
  <c r="J29" i="37"/>
  <c r="I46" i="37"/>
  <c r="I47" i="37" s="1"/>
  <c r="J32" i="37"/>
  <c r="J30" i="37"/>
  <c r="J28" i="37"/>
  <c r="E42" i="37"/>
  <c r="E43" i="37" s="1"/>
  <c r="F31" i="37"/>
  <c r="F29" i="37"/>
  <c r="E46" i="37"/>
  <c r="E47" i="37" s="1"/>
  <c r="F32" i="37"/>
  <c r="F30" i="37"/>
  <c r="F28" i="37"/>
  <c r="H26" i="30"/>
  <c r="F26" i="4"/>
  <c r="S45" i="46"/>
  <c r="S46" i="46" s="1"/>
  <c r="T31" i="46"/>
  <c r="T29" i="46"/>
  <c r="T27" i="46"/>
  <c r="S41" i="46"/>
  <c r="S42" i="46" s="1"/>
  <c r="T30" i="46"/>
  <c r="T28" i="46"/>
  <c r="O45" i="46"/>
  <c r="O46" i="46" s="1"/>
  <c r="P31" i="46"/>
  <c r="P29" i="46"/>
  <c r="P27" i="46"/>
  <c r="O41" i="46"/>
  <c r="O42" i="46" s="1"/>
  <c r="P30" i="46"/>
  <c r="P28" i="46"/>
  <c r="K45" i="46"/>
  <c r="K46" i="46" s="1"/>
  <c r="L31" i="46"/>
  <c r="L29" i="46"/>
  <c r="L27" i="46"/>
  <c r="K41" i="46"/>
  <c r="K42" i="46" s="1"/>
  <c r="L30" i="46"/>
  <c r="L28" i="46"/>
  <c r="G45" i="46"/>
  <c r="G46" i="46" s="1"/>
  <c r="H31" i="46"/>
  <c r="H29" i="46"/>
  <c r="H27" i="46"/>
  <c r="G41" i="46"/>
  <c r="G42" i="46" s="1"/>
  <c r="H30" i="46"/>
  <c r="H28" i="46"/>
  <c r="R26" i="41"/>
  <c r="N26" i="32"/>
  <c r="F38" i="20"/>
  <c r="F36" i="20"/>
  <c r="F37" i="20"/>
  <c r="F34" i="20"/>
  <c r="F35" i="20"/>
  <c r="F26" i="3"/>
  <c r="E46" i="10"/>
  <c r="E47" i="10" s="1"/>
  <c r="F31" i="10"/>
  <c r="F29" i="10"/>
  <c r="E42" i="10"/>
  <c r="E43" i="10" s="1"/>
  <c r="F32" i="10"/>
  <c r="F30" i="10"/>
  <c r="F28" i="10"/>
  <c r="I23" i="1" l="1"/>
  <c r="R32" i="11"/>
  <c r="R36" i="11" s="1"/>
  <c r="R35" i="11" s="1"/>
  <c r="P24" i="1"/>
  <c r="U24" i="1"/>
  <c r="AA23" i="1"/>
  <c r="P26" i="1"/>
  <c r="AZ27" i="3"/>
  <c r="AZ31" i="3" s="1"/>
  <c r="AZ30" i="3" s="1"/>
  <c r="X30" i="1"/>
  <c r="U26" i="1"/>
  <c r="X24" i="1"/>
  <c r="T27" i="3"/>
  <c r="T31" i="3" s="1"/>
  <c r="T30" i="3" s="1"/>
  <c r="M26" i="1"/>
  <c r="AT27" i="5"/>
  <c r="AT31" i="5" s="1"/>
  <c r="AT30" i="5" s="1"/>
  <c r="AB32" i="11"/>
  <c r="AB36" i="11" s="1"/>
  <c r="AB35" i="11" s="1"/>
  <c r="R25" i="1"/>
  <c r="AV27" i="6"/>
  <c r="AV31" i="6" s="1"/>
  <c r="AV30" i="6" s="1"/>
  <c r="AN32" i="11"/>
  <c r="AN36" i="11" s="1"/>
  <c r="AN35" i="11" s="1"/>
  <c r="BB32" i="8"/>
  <c r="BB36" i="8" s="1"/>
  <c r="BB35" i="8" s="1"/>
  <c r="AD27" i="1"/>
  <c r="H27" i="6"/>
  <c r="H31" i="6" s="1"/>
  <c r="H30" i="6" s="1"/>
  <c r="M25" i="1"/>
  <c r="AX32" i="11"/>
  <c r="AX36" i="11" s="1"/>
  <c r="AX35" i="11" s="1"/>
  <c r="Z23" i="1"/>
  <c r="AT27" i="6"/>
  <c r="AT31" i="6" s="1"/>
  <c r="AT30" i="6" s="1"/>
  <c r="AC26" i="1"/>
  <c r="AC23" i="1"/>
  <c r="AF27" i="6"/>
  <c r="AF31" i="6" s="1"/>
  <c r="AF30" i="6" s="1"/>
  <c r="J25" i="1"/>
  <c r="AD27" i="3"/>
  <c r="AD31" i="3" s="1"/>
  <c r="AD30" i="3" s="1"/>
  <c r="AD27" i="7"/>
  <c r="AD31" i="7" s="1"/>
  <c r="AD30" i="7" s="1"/>
  <c r="AD32" i="11"/>
  <c r="AD36" i="11" s="1"/>
  <c r="AD35" i="11" s="1"/>
  <c r="I25" i="1"/>
  <c r="P23" i="1"/>
  <c r="AJ27" i="6"/>
  <c r="AJ31" i="6" s="1"/>
  <c r="AJ30" i="6" s="1"/>
  <c r="H27" i="5"/>
  <c r="H31" i="5" s="1"/>
  <c r="H30" i="5" s="1"/>
  <c r="P27" i="6"/>
  <c r="P31" i="6" s="1"/>
  <c r="P30" i="6" s="1"/>
  <c r="AA24" i="1"/>
  <c r="AL32" i="11"/>
  <c r="AL36" i="11" s="1"/>
  <c r="AL35" i="11" s="1"/>
  <c r="AP27" i="6"/>
  <c r="AP31" i="6" s="1"/>
  <c r="AP30" i="6" s="1"/>
  <c r="BD32" i="8"/>
  <c r="BD36" i="8" s="1"/>
  <c r="BD35" i="8" s="1"/>
  <c r="AE27" i="1"/>
  <c r="T27" i="1"/>
  <c r="S27" i="1"/>
  <c r="Q27" i="1"/>
  <c r="L27" i="1"/>
  <c r="AV27" i="41"/>
  <c r="AV31" i="41" s="1"/>
  <c r="AV30" i="41" s="1"/>
  <c r="AA49" i="1"/>
  <c r="BD27" i="41"/>
  <c r="BD31" i="41" s="1"/>
  <c r="BD30" i="41" s="1"/>
  <c r="AE49" i="1"/>
  <c r="AX27" i="41"/>
  <c r="AX31" i="41" s="1"/>
  <c r="AX30" i="41" s="1"/>
  <c r="AB49" i="1"/>
  <c r="BB27" i="41"/>
  <c r="BB31" i="41" s="1"/>
  <c r="BB30" i="41" s="1"/>
  <c r="AD49" i="1"/>
  <c r="AZ27" i="41"/>
  <c r="AZ31" i="41" s="1"/>
  <c r="AZ30" i="41" s="1"/>
  <c r="AC49" i="1"/>
  <c r="AP27" i="41"/>
  <c r="AP31" i="41" s="1"/>
  <c r="AP30" i="41" s="1"/>
  <c r="X49" i="1"/>
  <c r="AN27" i="41"/>
  <c r="AN31" i="41" s="1"/>
  <c r="AN30" i="41" s="1"/>
  <c r="W49" i="1"/>
  <c r="AR27" i="41"/>
  <c r="AR31" i="41" s="1"/>
  <c r="AR30" i="41" s="1"/>
  <c r="Y49" i="1"/>
  <c r="AT27" i="41"/>
  <c r="AT31" i="41" s="1"/>
  <c r="AT30" i="41" s="1"/>
  <c r="Z49" i="1"/>
  <c r="AL27" i="41"/>
  <c r="AL31" i="41" s="1"/>
  <c r="AL30" i="41" s="1"/>
  <c r="V49" i="1"/>
  <c r="AH27" i="41"/>
  <c r="AH31" i="41" s="1"/>
  <c r="AH30" i="41" s="1"/>
  <c r="T49" i="1"/>
  <c r="AJ27" i="41"/>
  <c r="AJ31" i="41" s="1"/>
  <c r="AJ30" i="41" s="1"/>
  <c r="U49" i="1"/>
  <c r="T27" i="41"/>
  <c r="T31" i="41" s="1"/>
  <c r="T30" i="41" s="1"/>
  <c r="M49" i="1"/>
  <c r="AD27" i="41"/>
  <c r="AD31" i="41" s="1"/>
  <c r="AD30" i="41" s="1"/>
  <c r="R49" i="1"/>
  <c r="R27" i="41"/>
  <c r="R31" i="41" s="1"/>
  <c r="R30" i="41" s="1"/>
  <c r="L49" i="1"/>
  <c r="V27" i="41"/>
  <c r="V31" i="41" s="1"/>
  <c r="V30" i="41" s="1"/>
  <c r="N49" i="1"/>
  <c r="AF27" i="41"/>
  <c r="AF31" i="41" s="1"/>
  <c r="AF30" i="41" s="1"/>
  <c r="S49" i="1"/>
  <c r="Z27" i="41"/>
  <c r="Z31" i="41" s="1"/>
  <c r="Z30" i="41" s="1"/>
  <c r="P49" i="1"/>
  <c r="X27" i="41"/>
  <c r="X31" i="41" s="1"/>
  <c r="X30" i="41" s="1"/>
  <c r="O49" i="1"/>
  <c r="AB27" i="41"/>
  <c r="AB31" i="41" s="1"/>
  <c r="AB30" i="41" s="1"/>
  <c r="Q49" i="1"/>
  <c r="N27" i="41"/>
  <c r="N31" i="41" s="1"/>
  <c r="N30" i="41" s="1"/>
  <c r="J49" i="1"/>
  <c r="P27" i="41"/>
  <c r="P31" i="41" s="1"/>
  <c r="P30" i="41" s="1"/>
  <c r="K49" i="1"/>
  <c r="J27" i="41"/>
  <c r="J31" i="41" s="1"/>
  <c r="J30" i="41" s="1"/>
  <c r="H49" i="1"/>
  <c r="H27" i="41"/>
  <c r="H31" i="41" s="1"/>
  <c r="H30" i="41" s="1"/>
  <c r="G49" i="1"/>
  <c r="L27" i="41"/>
  <c r="L31" i="41" s="1"/>
  <c r="L30" i="41" s="1"/>
  <c r="I49" i="1"/>
  <c r="F27" i="41"/>
  <c r="F31" i="41" s="1"/>
  <c r="F30" i="41" s="1"/>
  <c r="F49" i="1"/>
  <c r="G22" i="1"/>
  <c r="J32" i="8"/>
  <c r="J36" i="8" s="1"/>
  <c r="J35" i="8" s="1"/>
  <c r="M24" i="1"/>
  <c r="L24" i="1"/>
  <c r="Z27" i="6"/>
  <c r="Z31" i="6" s="1"/>
  <c r="Z30" i="6" s="1"/>
  <c r="AJ27" i="4"/>
  <c r="AJ31" i="4" s="1"/>
  <c r="AJ30" i="4" s="1"/>
  <c r="H26" i="1"/>
  <c r="K23" i="1"/>
  <c r="AF27" i="5"/>
  <c r="AF31" i="5" s="1"/>
  <c r="AF30" i="5" s="1"/>
  <c r="S26" i="1"/>
  <c r="N27" i="4"/>
  <c r="N31" i="4" s="1"/>
  <c r="N30" i="4" s="1"/>
  <c r="AD27" i="4"/>
  <c r="AD31" i="4" s="1"/>
  <c r="AD30" i="4" s="1"/>
  <c r="V32" i="11"/>
  <c r="V36" i="11" s="1"/>
  <c r="V35" i="11" s="1"/>
  <c r="AP32" i="8"/>
  <c r="AP36" i="8" s="1"/>
  <c r="AP35" i="8" s="1"/>
  <c r="Z30" i="1"/>
  <c r="AX27" i="32"/>
  <c r="AX31" i="32" s="1"/>
  <c r="AX30" i="32" s="1"/>
  <c r="AB47" i="1"/>
  <c r="BD27" i="32"/>
  <c r="BD31" i="32" s="1"/>
  <c r="BD30" i="32" s="1"/>
  <c r="AE47" i="1"/>
  <c r="AV27" i="32"/>
  <c r="AV31" i="32" s="1"/>
  <c r="AV30" i="32" s="1"/>
  <c r="AA47" i="1"/>
  <c r="AT27" i="32"/>
  <c r="AT31" i="32" s="1"/>
  <c r="AT30" i="32" s="1"/>
  <c r="Z47" i="1"/>
  <c r="BB27" i="32"/>
  <c r="BB31" i="32" s="1"/>
  <c r="BB30" i="32" s="1"/>
  <c r="AD47" i="1"/>
  <c r="AZ27" i="32"/>
  <c r="AZ31" i="32" s="1"/>
  <c r="AZ30" i="32" s="1"/>
  <c r="AC47" i="1"/>
  <c r="AP27" i="32"/>
  <c r="AP31" i="32" s="1"/>
  <c r="AP30" i="32" s="1"/>
  <c r="X47" i="1"/>
  <c r="AH27" i="32"/>
  <c r="AH31" i="32" s="1"/>
  <c r="AH30" i="32" s="1"/>
  <c r="T47" i="1"/>
  <c r="AL27" i="32"/>
  <c r="AL31" i="32" s="1"/>
  <c r="AL30" i="32" s="1"/>
  <c r="V47" i="1"/>
  <c r="AN27" i="32"/>
  <c r="AN31" i="32" s="1"/>
  <c r="AN30" i="32" s="1"/>
  <c r="W47" i="1"/>
  <c r="AJ27" i="32"/>
  <c r="AJ31" i="32" s="1"/>
  <c r="AJ30" i="32" s="1"/>
  <c r="U47" i="1"/>
  <c r="AF27" i="32"/>
  <c r="AF31" i="32" s="1"/>
  <c r="AF30" i="32" s="1"/>
  <c r="S47" i="1"/>
  <c r="AR27" i="32"/>
  <c r="AR31" i="32" s="1"/>
  <c r="AR30" i="32" s="1"/>
  <c r="Y47" i="1"/>
  <c r="X27" i="32"/>
  <c r="X31" i="32" s="1"/>
  <c r="X30" i="32" s="1"/>
  <c r="O47" i="1"/>
  <c r="V27" i="32"/>
  <c r="V31" i="32" s="1"/>
  <c r="V30" i="32" s="1"/>
  <c r="N47" i="1"/>
  <c r="T27" i="32"/>
  <c r="T31" i="32" s="1"/>
  <c r="T30" i="32" s="1"/>
  <c r="M47" i="1"/>
  <c r="R27" i="32"/>
  <c r="R31" i="32" s="1"/>
  <c r="R30" i="32" s="1"/>
  <c r="L47" i="1"/>
  <c r="Z27" i="32"/>
  <c r="Z31" i="32" s="1"/>
  <c r="Z30" i="32" s="1"/>
  <c r="P47" i="1"/>
  <c r="P36" i="1"/>
  <c r="AD27" i="32"/>
  <c r="AD31" i="32" s="1"/>
  <c r="AD30" i="32" s="1"/>
  <c r="R47" i="1"/>
  <c r="AB27" i="32"/>
  <c r="AB31" i="32" s="1"/>
  <c r="AB30" i="32" s="1"/>
  <c r="Q47" i="1"/>
  <c r="F27" i="32"/>
  <c r="F31" i="32" s="1"/>
  <c r="F30" i="32" s="1"/>
  <c r="F47" i="1"/>
  <c r="N27" i="32"/>
  <c r="N31" i="32" s="1"/>
  <c r="N30" i="32" s="1"/>
  <c r="J47" i="1"/>
  <c r="H27" i="32"/>
  <c r="H31" i="32" s="1"/>
  <c r="H30" i="32" s="1"/>
  <c r="G47" i="1"/>
  <c r="L27" i="32"/>
  <c r="L31" i="32" s="1"/>
  <c r="L30" i="32" s="1"/>
  <c r="I47" i="1"/>
  <c r="J27" i="32"/>
  <c r="J31" i="32" s="1"/>
  <c r="J30" i="32" s="1"/>
  <c r="H47" i="1"/>
  <c r="P27" i="32"/>
  <c r="P31" i="32" s="1"/>
  <c r="P30" i="32" s="1"/>
  <c r="K47" i="1"/>
  <c r="AV27" i="30"/>
  <c r="AV31" i="30" s="1"/>
  <c r="AV30" i="30" s="1"/>
  <c r="AA46" i="1"/>
  <c r="BB27" i="30"/>
  <c r="BB31" i="30" s="1"/>
  <c r="BB30" i="30" s="1"/>
  <c r="AD46" i="1"/>
  <c r="BD27" i="30"/>
  <c r="BD31" i="30" s="1"/>
  <c r="BD30" i="30" s="1"/>
  <c r="AE46" i="1"/>
  <c r="AZ27" i="30"/>
  <c r="AZ31" i="30" s="1"/>
  <c r="AZ30" i="30" s="1"/>
  <c r="AC46" i="1"/>
  <c r="AT27" i="30"/>
  <c r="AT31" i="30" s="1"/>
  <c r="AT30" i="30" s="1"/>
  <c r="Z46" i="1"/>
  <c r="AX27" i="30"/>
  <c r="AX31" i="30" s="1"/>
  <c r="AX30" i="30" s="1"/>
  <c r="AB46" i="1"/>
  <c r="AJ27" i="30"/>
  <c r="AJ31" i="30" s="1"/>
  <c r="AJ30" i="30" s="1"/>
  <c r="U46" i="1"/>
  <c r="AR27" i="30"/>
  <c r="AR31" i="30" s="1"/>
  <c r="AR30" i="30" s="1"/>
  <c r="Y46" i="1"/>
  <c r="AL27" i="30"/>
  <c r="AL31" i="30" s="1"/>
  <c r="AL30" i="30" s="1"/>
  <c r="V46" i="1"/>
  <c r="AP27" i="30"/>
  <c r="AP31" i="30" s="1"/>
  <c r="AP30" i="30" s="1"/>
  <c r="X46" i="1"/>
  <c r="AH27" i="30"/>
  <c r="AH31" i="30" s="1"/>
  <c r="AH30" i="30" s="1"/>
  <c r="T46" i="1"/>
  <c r="AF27" i="30"/>
  <c r="AF31" i="30" s="1"/>
  <c r="AF30" i="30" s="1"/>
  <c r="S46" i="1"/>
  <c r="AN27" i="30"/>
  <c r="AN31" i="30" s="1"/>
  <c r="AN30" i="30" s="1"/>
  <c r="W46" i="1"/>
  <c r="O35" i="1"/>
  <c r="X27" i="18"/>
  <c r="X31" i="18" s="1"/>
  <c r="X30" i="18" s="1"/>
  <c r="R27" i="30"/>
  <c r="R31" i="30" s="1"/>
  <c r="R30" i="30" s="1"/>
  <c r="L46" i="1"/>
  <c r="AB27" i="30"/>
  <c r="AB31" i="30" s="1"/>
  <c r="AB30" i="30" s="1"/>
  <c r="Q46" i="1"/>
  <c r="AD27" i="30"/>
  <c r="AD31" i="30" s="1"/>
  <c r="AD30" i="30" s="1"/>
  <c r="R46" i="1"/>
  <c r="V27" i="30"/>
  <c r="V31" i="30" s="1"/>
  <c r="V30" i="30" s="1"/>
  <c r="N46" i="1"/>
  <c r="T27" i="30"/>
  <c r="T31" i="30" s="1"/>
  <c r="T30" i="30" s="1"/>
  <c r="M46" i="1"/>
  <c r="Z27" i="30"/>
  <c r="Z31" i="30" s="1"/>
  <c r="Z30" i="30" s="1"/>
  <c r="P46" i="1"/>
  <c r="X27" i="30"/>
  <c r="X31" i="30" s="1"/>
  <c r="X30" i="30" s="1"/>
  <c r="O46" i="1"/>
  <c r="H27" i="30"/>
  <c r="H31" i="30" s="1"/>
  <c r="H30" i="30" s="1"/>
  <c r="G46" i="1"/>
  <c r="P27" i="30"/>
  <c r="P31" i="30" s="1"/>
  <c r="P30" i="30" s="1"/>
  <c r="K46" i="1"/>
  <c r="N27" i="30"/>
  <c r="N31" i="30" s="1"/>
  <c r="N30" i="30" s="1"/>
  <c r="J46" i="1"/>
  <c r="L27" i="30"/>
  <c r="L31" i="30" s="1"/>
  <c r="L30" i="30" s="1"/>
  <c r="I46" i="1"/>
  <c r="J27" i="30"/>
  <c r="J31" i="30" s="1"/>
  <c r="J30" i="30" s="1"/>
  <c r="H46" i="1"/>
  <c r="F27" i="30"/>
  <c r="F31" i="30" s="1"/>
  <c r="F30" i="30" s="1"/>
  <c r="F46" i="1"/>
  <c r="BD27" i="29"/>
  <c r="BD31" i="29" s="1"/>
  <c r="BD30" i="29" s="1"/>
  <c r="AE45" i="1"/>
  <c r="AX27" i="29"/>
  <c r="AX31" i="29" s="1"/>
  <c r="AX30" i="29" s="1"/>
  <c r="AB45" i="1"/>
  <c r="BB27" i="29"/>
  <c r="BB31" i="29" s="1"/>
  <c r="BB30" i="29" s="1"/>
  <c r="AD45" i="1"/>
  <c r="AZ27" i="29"/>
  <c r="AZ31" i="29" s="1"/>
  <c r="AZ30" i="29" s="1"/>
  <c r="AC45" i="1"/>
  <c r="AT27" i="29"/>
  <c r="AT31" i="29" s="1"/>
  <c r="AT30" i="29" s="1"/>
  <c r="Z45" i="1"/>
  <c r="AV27" i="29"/>
  <c r="AV31" i="29" s="1"/>
  <c r="AV30" i="29" s="1"/>
  <c r="AA45" i="1"/>
  <c r="AP27" i="29"/>
  <c r="AP31" i="29" s="1"/>
  <c r="AP30" i="29" s="1"/>
  <c r="X45" i="1"/>
  <c r="AF27" i="29"/>
  <c r="AF31" i="29" s="1"/>
  <c r="AF30" i="29" s="1"/>
  <c r="S45" i="1"/>
  <c r="AL27" i="29"/>
  <c r="AL31" i="29" s="1"/>
  <c r="AL30" i="29" s="1"/>
  <c r="V45" i="1"/>
  <c r="AN27" i="29"/>
  <c r="AN31" i="29" s="1"/>
  <c r="AN30" i="29" s="1"/>
  <c r="W45" i="1"/>
  <c r="AR27" i="29"/>
  <c r="AR31" i="29" s="1"/>
  <c r="AR30" i="29" s="1"/>
  <c r="Y45" i="1"/>
  <c r="AJ27" i="29"/>
  <c r="AJ31" i="29" s="1"/>
  <c r="AJ30" i="29" s="1"/>
  <c r="U45" i="1"/>
  <c r="AH27" i="29"/>
  <c r="AH31" i="29" s="1"/>
  <c r="AH30" i="29" s="1"/>
  <c r="T45" i="1"/>
  <c r="V27" i="29"/>
  <c r="V31" i="29" s="1"/>
  <c r="V30" i="29" s="1"/>
  <c r="N45" i="1"/>
  <c r="AB27" i="29"/>
  <c r="AB31" i="29" s="1"/>
  <c r="AB30" i="29" s="1"/>
  <c r="Q45" i="1"/>
  <c r="AD27" i="29"/>
  <c r="AD31" i="29" s="1"/>
  <c r="AD30" i="29" s="1"/>
  <c r="R45" i="1"/>
  <c r="R27" i="29"/>
  <c r="R31" i="29" s="1"/>
  <c r="R30" i="29" s="1"/>
  <c r="L45" i="1"/>
  <c r="X27" i="29"/>
  <c r="X31" i="29" s="1"/>
  <c r="X30" i="29" s="1"/>
  <c r="O45" i="1"/>
  <c r="T27" i="29"/>
  <c r="T31" i="29" s="1"/>
  <c r="T30" i="29" s="1"/>
  <c r="M45" i="1"/>
  <c r="Z27" i="29"/>
  <c r="Z31" i="29" s="1"/>
  <c r="Z30" i="29" s="1"/>
  <c r="P45" i="1"/>
  <c r="H27" i="29"/>
  <c r="H31" i="29" s="1"/>
  <c r="H30" i="29" s="1"/>
  <c r="G45" i="1"/>
  <c r="N27" i="29"/>
  <c r="N31" i="29" s="1"/>
  <c r="N30" i="29" s="1"/>
  <c r="J45" i="1"/>
  <c r="J27" i="29"/>
  <c r="J31" i="29" s="1"/>
  <c r="J30" i="29" s="1"/>
  <c r="H45" i="1"/>
  <c r="L27" i="29"/>
  <c r="L31" i="29" s="1"/>
  <c r="L30" i="29" s="1"/>
  <c r="I45" i="1"/>
  <c r="F27" i="29"/>
  <c r="F31" i="29" s="1"/>
  <c r="F30" i="29" s="1"/>
  <c r="F45" i="1"/>
  <c r="P27" i="29"/>
  <c r="P31" i="29" s="1"/>
  <c r="P30" i="29" s="1"/>
  <c r="K45" i="1"/>
  <c r="AR32" i="28"/>
  <c r="AR36" i="28" s="1"/>
  <c r="AR35" i="28" s="1"/>
  <c r="Y44" i="1"/>
  <c r="AV32" i="28"/>
  <c r="AV36" i="28" s="1"/>
  <c r="AV35" i="28" s="1"/>
  <c r="AA44" i="1"/>
  <c r="BB32" i="28"/>
  <c r="BB36" i="28" s="1"/>
  <c r="BB35" i="28" s="1"/>
  <c r="AD44" i="1"/>
  <c r="AB50" i="9"/>
  <c r="AX32" i="28"/>
  <c r="AX36" i="28" s="1"/>
  <c r="AX35" i="28" s="1"/>
  <c r="AB44" i="1"/>
  <c r="BD32" i="28"/>
  <c r="BD36" i="28" s="1"/>
  <c r="BD35" i="28" s="1"/>
  <c r="AE44" i="1"/>
  <c r="AZ32" i="28"/>
  <c r="AZ36" i="28" s="1"/>
  <c r="AZ35" i="28" s="1"/>
  <c r="AC44" i="1"/>
  <c r="AT32" i="28"/>
  <c r="AT36" i="28" s="1"/>
  <c r="AT35" i="28" s="1"/>
  <c r="Z44" i="1"/>
  <c r="AF32" i="28"/>
  <c r="AF36" i="28" s="1"/>
  <c r="AF35" i="28" s="1"/>
  <c r="S44" i="1"/>
  <c r="AD32" i="28"/>
  <c r="AD36" i="28" s="1"/>
  <c r="AD35" i="28" s="1"/>
  <c r="R44" i="1"/>
  <c r="AL32" i="28"/>
  <c r="AL36" i="28" s="1"/>
  <c r="AL35" i="28" s="1"/>
  <c r="V44" i="1"/>
  <c r="AJ32" i="28"/>
  <c r="AJ36" i="28" s="1"/>
  <c r="AJ35" i="28" s="1"/>
  <c r="U44" i="1"/>
  <c r="AP32" i="28"/>
  <c r="AP36" i="28" s="1"/>
  <c r="AP35" i="28" s="1"/>
  <c r="X44" i="1"/>
  <c r="AN32" i="28"/>
  <c r="AN36" i="28" s="1"/>
  <c r="AN35" i="28" s="1"/>
  <c r="W44" i="1"/>
  <c r="AH32" i="28"/>
  <c r="AH36" i="28" s="1"/>
  <c r="AH35" i="28" s="1"/>
  <c r="T44" i="1"/>
  <c r="F32" i="28"/>
  <c r="F36" i="28" s="1"/>
  <c r="F35" i="28" s="1"/>
  <c r="F44" i="1"/>
  <c r="L32" i="28"/>
  <c r="L36" i="28" s="1"/>
  <c r="L35" i="28" s="1"/>
  <c r="I44" i="1"/>
  <c r="H32" i="28"/>
  <c r="H36" i="28" s="1"/>
  <c r="H35" i="28" s="1"/>
  <c r="G44" i="1"/>
  <c r="R32" i="28"/>
  <c r="R36" i="28" s="1"/>
  <c r="R35" i="28" s="1"/>
  <c r="L44" i="1"/>
  <c r="X32" i="28"/>
  <c r="X36" i="28" s="1"/>
  <c r="X35" i="28" s="1"/>
  <c r="O44" i="1"/>
  <c r="AB32" i="28"/>
  <c r="AB36" i="28" s="1"/>
  <c r="AB35" i="28" s="1"/>
  <c r="Q44" i="1"/>
  <c r="N32" i="28"/>
  <c r="N36" i="28" s="1"/>
  <c r="N35" i="28" s="1"/>
  <c r="J44" i="1"/>
  <c r="P32" i="28"/>
  <c r="P36" i="28" s="1"/>
  <c r="P35" i="28" s="1"/>
  <c r="K44" i="1"/>
  <c r="J32" i="28"/>
  <c r="J36" i="28" s="1"/>
  <c r="J35" i="28" s="1"/>
  <c r="H44" i="1"/>
  <c r="Z32" i="28"/>
  <c r="Z36" i="28" s="1"/>
  <c r="Z35" i="28" s="1"/>
  <c r="P44" i="1"/>
  <c r="V32" i="28"/>
  <c r="V36" i="28" s="1"/>
  <c r="V35" i="28" s="1"/>
  <c r="N44" i="1"/>
  <c r="T32" i="28"/>
  <c r="T36" i="28" s="1"/>
  <c r="T35" i="28" s="1"/>
  <c r="M44" i="1"/>
  <c r="AT27" i="27"/>
  <c r="AT31" i="27" s="1"/>
  <c r="AT30" i="27" s="1"/>
  <c r="Z43" i="1"/>
  <c r="BB27" i="27"/>
  <c r="BB31" i="27" s="1"/>
  <c r="BB30" i="27" s="1"/>
  <c r="AD43" i="1"/>
  <c r="BD27" i="27"/>
  <c r="BD31" i="27" s="1"/>
  <c r="BD30" i="27" s="1"/>
  <c r="AE43" i="1"/>
  <c r="AZ27" i="27"/>
  <c r="AZ31" i="27" s="1"/>
  <c r="AZ30" i="27" s="1"/>
  <c r="AC43" i="1"/>
  <c r="AV27" i="27"/>
  <c r="AV31" i="27" s="1"/>
  <c r="AV30" i="27" s="1"/>
  <c r="AA43" i="1"/>
  <c r="AX27" i="27"/>
  <c r="AX31" i="27" s="1"/>
  <c r="AX30" i="27" s="1"/>
  <c r="AB43" i="1"/>
  <c r="AL27" i="27"/>
  <c r="AL31" i="27" s="1"/>
  <c r="AL30" i="27" s="1"/>
  <c r="V43" i="1"/>
  <c r="AN27" i="27"/>
  <c r="AN31" i="27" s="1"/>
  <c r="AN30" i="27" s="1"/>
  <c r="W43" i="1"/>
  <c r="AF27" i="27"/>
  <c r="AF31" i="27" s="1"/>
  <c r="AF30" i="27" s="1"/>
  <c r="S43" i="1"/>
  <c r="AP27" i="27"/>
  <c r="AP31" i="27" s="1"/>
  <c r="AP30" i="27" s="1"/>
  <c r="X43" i="1"/>
  <c r="AR27" i="27"/>
  <c r="AR31" i="27" s="1"/>
  <c r="AR30" i="27" s="1"/>
  <c r="Y43" i="1"/>
  <c r="AH27" i="27"/>
  <c r="AH31" i="27" s="1"/>
  <c r="AH30" i="27" s="1"/>
  <c r="T43" i="1"/>
  <c r="AJ27" i="27"/>
  <c r="AJ31" i="27" s="1"/>
  <c r="AJ30" i="27" s="1"/>
  <c r="U43" i="1"/>
  <c r="R27" i="27"/>
  <c r="R31" i="27" s="1"/>
  <c r="R30" i="27" s="1"/>
  <c r="L43" i="1"/>
  <c r="Z27" i="27"/>
  <c r="Z31" i="27" s="1"/>
  <c r="Z30" i="27" s="1"/>
  <c r="P43" i="1"/>
  <c r="T27" i="27"/>
  <c r="T31" i="27" s="1"/>
  <c r="T30" i="27" s="1"/>
  <c r="M43" i="1"/>
  <c r="AB27" i="27"/>
  <c r="AB31" i="27" s="1"/>
  <c r="AB30" i="27" s="1"/>
  <c r="Q43" i="1"/>
  <c r="X27" i="27"/>
  <c r="X31" i="27" s="1"/>
  <c r="X30" i="27" s="1"/>
  <c r="O43" i="1"/>
  <c r="AD27" i="27"/>
  <c r="AD31" i="27" s="1"/>
  <c r="AD30" i="27" s="1"/>
  <c r="R43" i="1"/>
  <c r="V27" i="27"/>
  <c r="V31" i="27" s="1"/>
  <c r="V30" i="27" s="1"/>
  <c r="N43" i="1"/>
  <c r="F27" i="27"/>
  <c r="F31" i="27" s="1"/>
  <c r="F30" i="27" s="1"/>
  <c r="F43" i="1"/>
  <c r="J27" i="27"/>
  <c r="J31" i="27" s="1"/>
  <c r="J30" i="27" s="1"/>
  <c r="H43" i="1"/>
  <c r="H27" i="27"/>
  <c r="H31" i="27" s="1"/>
  <c r="H30" i="27" s="1"/>
  <c r="G43" i="1"/>
  <c r="L27" i="27"/>
  <c r="L31" i="27" s="1"/>
  <c r="L30" i="27" s="1"/>
  <c r="I43" i="1"/>
  <c r="P27" i="27"/>
  <c r="P31" i="27" s="1"/>
  <c r="P30" i="27" s="1"/>
  <c r="K43" i="1"/>
  <c r="N27" i="27"/>
  <c r="N31" i="27" s="1"/>
  <c r="N30" i="27" s="1"/>
  <c r="J43" i="1"/>
  <c r="BD27" i="24"/>
  <c r="BD31" i="24" s="1"/>
  <c r="BD30" i="24" s="1"/>
  <c r="AE42" i="1"/>
  <c r="AZ27" i="24"/>
  <c r="AZ31" i="24" s="1"/>
  <c r="AZ30" i="24" s="1"/>
  <c r="AC42" i="1"/>
  <c r="BB27" i="24"/>
  <c r="BB31" i="24" s="1"/>
  <c r="BB30" i="24" s="1"/>
  <c r="AD42" i="1"/>
  <c r="AV27" i="24"/>
  <c r="AV31" i="24" s="1"/>
  <c r="AV30" i="24" s="1"/>
  <c r="AA42" i="1"/>
  <c r="AX27" i="24"/>
  <c r="AX31" i="24" s="1"/>
  <c r="AX30" i="24" s="1"/>
  <c r="AB42" i="1"/>
  <c r="AT27" i="24"/>
  <c r="AT31" i="24" s="1"/>
  <c r="AT30" i="24" s="1"/>
  <c r="Z42" i="1"/>
  <c r="S35" i="1"/>
  <c r="AL27" i="24"/>
  <c r="AL31" i="24" s="1"/>
  <c r="AL30" i="24" s="1"/>
  <c r="V42" i="1"/>
  <c r="AN27" i="24"/>
  <c r="AN31" i="24" s="1"/>
  <c r="AN30" i="24" s="1"/>
  <c r="W42" i="1"/>
  <c r="AJ27" i="24"/>
  <c r="AJ31" i="24" s="1"/>
  <c r="AJ30" i="24" s="1"/>
  <c r="U42" i="1"/>
  <c r="AF27" i="24"/>
  <c r="AF31" i="24" s="1"/>
  <c r="AF30" i="24" s="1"/>
  <c r="S42" i="1"/>
  <c r="AP27" i="24"/>
  <c r="AP31" i="24" s="1"/>
  <c r="AP30" i="24" s="1"/>
  <c r="X42" i="1"/>
  <c r="AR27" i="24"/>
  <c r="AR31" i="24" s="1"/>
  <c r="AR30" i="24" s="1"/>
  <c r="Y42" i="1"/>
  <c r="AH27" i="24"/>
  <c r="AH31" i="24" s="1"/>
  <c r="AH30" i="24" s="1"/>
  <c r="T42" i="1"/>
  <c r="V27" i="24"/>
  <c r="V31" i="24" s="1"/>
  <c r="V30" i="24" s="1"/>
  <c r="N42" i="1"/>
  <c r="Z27" i="24"/>
  <c r="Z31" i="24" s="1"/>
  <c r="Z30" i="24" s="1"/>
  <c r="P42" i="1"/>
  <c r="T27" i="24"/>
  <c r="T31" i="24" s="1"/>
  <c r="T30" i="24" s="1"/>
  <c r="M42" i="1"/>
  <c r="AB27" i="24"/>
  <c r="AB31" i="24" s="1"/>
  <c r="AB30" i="24" s="1"/>
  <c r="Q42" i="1"/>
  <c r="AD27" i="24"/>
  <c r="AD31" i="24" s="1"/>
  <c r="AD30" i="24" s="1"/>
  <c r="R42" i="1"/>
  <c r="R27" i="24"/>
  <c r="R31" i="24" s="1"/>
  <c r="R30" i="24" s="1"/>
  <c r="L42" i="1"/>
  <c r="X27" i="24"/>
  <c r="X31" i="24" s="1"/>
  <c r="X30" i="24" s="1"/>
  <c r="O42" i="1"/>
  <c r="F27" i="24"/>
  <c r="F31" i="24" s="1"/>
  <c r="F30" i="24" s="1"/>
  <c r="F42" i="1"/>
  <c r="H27" i="24"/>
  <c r="H31" i="24" s="1"/>
  <c r="H30" i="24" s="1"/>
  <c r="G42" i="1"/>
  <c r="P27" i="24"/>
  <c r="P31" i="24" s="1"/>
  <c r="P30" i="24" s="1"/>
  <c r="K42" i="1"/>
  <c r="N27" i="24"/>
  <c r="N31" i="24" s="1"/>
  <c r="N30" i="24" s="1"/>
  <c r="J42" i="1"/>
  <c r="J27" i="24"/>
  <c r="J31" i="24" s="1"/>
  <c r="J30" i="24" s="1"/>
  <c r="H42" i="1"/>
  <c r="L27" i="24"/>
  <c r="L31" i="24" s="1"/>
  <c r="L30" i="24" s="1"/>
  <c r="I42" i="1"/>
  <c r="BB27" i="23"/>
  <c r="BB31" i="23" s="1"/>
  <c r="BB30" i="23" s="1"/>
  <c r="AD41" i="1"/>
  <c r="AV27" i="23"/>
  <c r="AV31" i="23" s="1"/>
  <c r="AV30" i="23" s="1"/>
  <c r="AA41" i="1"/>
  <c r="AZ27" i="23"/>
  <c r="AZ31" i="23" s="1"/>
  <c r="AZ30" i="23" s="1"/>
  <c r="AC41" i="1"/>
  <c r="BD27" i="23"/>
  <c r="BD31" i="23" s="1"/>
  <c r="BD30" i="23" s="1"/>
  <c r="AE41" i="1"/>
  <c r="AT27" i="23"/>
  <c r="AT31" i="23" s="1"/>
  <c r="AT30" i="23" s="1"/>
  <c r="Z41" i="1"/>
  <c r="AX27" i="23"/>
  <c r="AX31" i="23" s="1"/>
  <c r="AX30" i="23" s="1"/>
  <c r="AB41" i="1"/>
  <c r="AF27" i="23"/>
  <c r="AF31" i="23" s="1"/>
  <c r="AF30" i="23" s="1"/>
  <c r="S41" i="1"/>
  <c r="AP27" i="23"/>
  <c r="AP31" i="23" s="1"/>
  <c r="AP30" i="23" s="1"/>
  <c r="X41" i="1"/>
  <c r="AR27" i="23"/>
  <c r="AR31" i="23" s="1"/>
  <c r="AR30" i="23" s="1"/>
  <c r="Y41" i="1"/>
  <c r="AH27" i="23"/>
  <c r="AH31" i="23" s="1"/>
  <c r="AH30" i="23" s="1"/>
  <c r="T41" i="1"/>
  <c r="AL27" i="23"/>
  <c r="AL31" i="23" s="1"/>
  <c r="AL30" i="23" s="1"/>
  <c r="V41" i="1"/>
  <c r="AN27" i="23"/>
  <c r="AN31" i="23" s="1"/>
  <c r="AN30" i="23" s="1"/>
  <c r="W41" i="1"/>
  <c r="AJ27" i="23"/>
  <c r="AJ31" i="23" s="1"/>
  <c r="AJ30" i="23" s="1"/>
  <c r="U41" i="1"/>
  <c r="V27" i="23"/>
  <c r="V31" i="23" s="1"/>
  <c r="V30" i="23" s="1"/>
  <c r="N41" i="1"/>
  <c r="Z27" i="23"/>
  <c r="Z31" i="23" s="1"/>
  <c r="Z30" i="23" s="1"/>
  <c r="P41" i="1"/>
  <c r="T27" i="23"/>
  <c r="T31" i="23" s="1"/>
  <c r="T30" i="23" s="1"/>
  <c r="M41" i="1"/>
  <c r="AB27" i="23"/>
  <c r="AB31" i="23" s="1"/>
  <c r="AB30" i="23" s="1"/>
  <c r="Q41" i="1"/>
  <c r="X27" i="23"/>
  <c r="X31" i="23" s="1"/>
  <c r="X30" i="23" s="1"/>
  <c r="O41" i="1"/>
  <c r="R27" i="23"/>
  <c r="R31" i="23" s="1"/>
  <c r="R30" i="23" s="1"/>
  <c r="L41" i="1"/>
  <c r="AJ27" i="17"/>
  <c r="AJ31" i="17" s="1"/>
  <c r="AJ30" i="17" s="1"/>
  <c r="AD27" i="23"/>
  <c r="AD31" i="23" s="1"/>
  <c r="AD30" i="23" s="1"/>
  <c r="R41" i="1"/>
  <c r="Z27" i="17"/>
  <c r="Z31" i="17" s="1"/>
  <c r="Z30" i="17" s="1"/>
  <c r="L36" i="1"/>
  <c r="L27" i="23"/>
  <c r="L31" i="23" s="1"/>
  <c r="L30" i="23" s="1"/>
  <c r="I41" i="1"/>
  <c r="H27" i="23"/>
  <c r="H31" i="23" s="1"/>
  <c r="H30" i="23" s="1"/>
  <c r="G41" i="1"/>
  <c r="P27" i="23"/>
  <c r="P31" i="23" s="1"/>
  <c r="P30" i="23" s="1"/>
  <c r="K41" i="1"/>
  <c r="N27" i="23"/>
  <c r="N31" i="23" s="1"/>
  <c r="N30" i="23" s="1"/>
  <c r="J41" i="1"/>
  <c r="F27" i="23"/>
  <c r="F31" i="23" s="1"/>
  <c r="F30" i="23" s="1"/>
  <c r="F41" i="1"/>
  <c r="J27" i="23"/>
  <c r="J31" i="23" s="1"/>
  <c r="J30" i="23" s="1"/>
  <c r="H41" i="1"/>
  <c r="AR27" i="22"/>
  <c r="AR31" i="22" s="1"/>
  <c r="AR30" i="22" s="1"/>
  <c r="Y40" i="1"/>
  <c r="AZ27" i="22"/>
  <c r="AZ31" i="22" s="1"/>
  <c r="AZ30" i="22" s="1"/>
  <c r="AC40" i="1"/>
  <c r="AV27" i="22"/>
  <c r="AV31" i="22" s="1"/>
  <c r="AV30" i="22" s="1"/>
  <c r="AA40" i="1"/>
  <c r="BB27" i="22"/>
  <c r="BB31" i="22" s="1"/>
  <c r="BB30" i="22" s="1"/>
  <c r="AD40" i="1"/>
  <c r="AX27" i="22"/>
  <c r="AX31" i="22" s="1"/>
  <c r="AX30" i="22" s="1"/>
  <c r="AB40" i="1"/>
  <c r="BD27" i="22"/>
  <c r="BD31" i="22" s="1"/>
  <c r="BD30" i="22" s="1"/>
  <c r="AE40" i="1"/>
  <c r="AT27" i="22"/>
  <c r="AT31" i="22" s="1"/>
  <c r="AT30" i="22" s="1"/>
  <c r="Z40" i="1"/>
  <c r="J32" i="11"/>
  <c r="J36" i="11" s="1"/>
  <c r="J35" i="11" s="1"/>
  <c r="S23" i="1"/>
  <c r="T32" i="8"/>
  <c r="T36" i="8" s="1"/>
  <c r="T35" i="8" s="1"/>
  <c r="M30" i="1"/>
  <c r="AD27" i="5"/>
  <c r="AD31" i="5" s="1"/>
  <c r="AD30" i="5" s="1"/>
  <c r="Z32" i="8"/>
  <c r="Z36" i="8" s="1"/>
  <c r="Z35" i="8" s="1"/>
  <c r="AH32" i="8"/>
  <c r="AH36" i="8" s="1"/>
  <c r="AH35" i="8" s="1"/>
  <c r="AP27" i="4"/>
  <c r="AP31" i="4" s="1"/>
  <c r="AP30" i="4" s="1"/>
  <c r="AV32" i="11"/>
  <c r="AV36" i="11" s="1"/>
  <c r="AV35" i="11" s="1"/>
  <c r="AB35" i="1"/>
  <c r="AH27" i="22"/>
  <c r="AH31" i="22" s="1"/>
  <c r="AH30" i="22" s="1"/>
  <c r="T40" i="1"/>
  <c r="AP27" i="22"/>
  <c r="AP31" i="22" s="1"/>
  <c r="AP30" i="22" s="1"/>
  <c r="X40" i="1"/>
  <c r="AF27" i="22"/>
  <c r="AF31" i="22" s="1"/>
  <c r="AF30" i="22" s="1"/>
  <c r="S40" i="1"/>
  <c r="AJ27" i="22"/>
  <c r="AJ31" i="22" s="1"/>
  <c r="AJ30" i="22" s="1"/>
  <c r="U40" i="1"/>
  <c r="AL27" i="22"/>
  <c r="AL31" i="22" s="1"/>
  <c r="AL30" i="22" s="1"/>
  <c r="V40" i="1"/>
  <c r="AN27" i="22"/>
  <c r="AN31" i="22" s="1"/>
  <c r="AN30" i="22" s="1"/>
  <c r="W40" i="1"/>
  <c r="X27" i="22"/>
  <c r="X31" i="22" s="1"/>
  <c r="X30" i="22" s="1"/>
  <c r="O40" i="1"/>
  <c r="AD27" i="22"/>
  <c r="AD31" i="22" s="1"/>
  <c r="AD30" i="22" s="1"/>
  <c r="R40" i="1"/>
  <c r="R27" i="22"/>
  <c r="R31" i="22" s="1"/>
  <c r="R30" i="22" s="1"/>
  <c r="L40" i="1"/>
  <c r="Z27" i="22"/>
  <c r="Z31" i="22" s="1"/>
  <c r="Z30" i="22" s="1"/>
  <c r="P40" i="1"/>
  <c r="V27" i="22"/>
  <c r="V31" i="22" s="1"/>
  <c r="V30" i="22" s="1"/>
  <c r="N40" i="1"/>
  <c r="AB27" i="22"/>
  <c r="AB31" i="22" s="1"/>
  <c r="AB30" i="22" s="1"/>
  <c r="Q40" i="1"/>
  <c r="T27" i="22"/>
  <c r="T31" i="22" s="1"/>
  <c r="T30" i="22" s="1"/>
  <c r="M40" i="1"/>
  <c r="F27" i="22"/>
  <c r="F31" i="22" s="1"/>
  <c r="F30" i="22" s="1"/>
  <c r="F40" i="1"/>
  <c r="J27" i="22"/>
  <c r="J31" i="22" s="1"/>
  <c r="J30" i="22" s="1"/>
  <c r="H40" i="1"/>
  <c r="H27" i="22"/>
  <c r="H31" i="22" s="1"/>
  <c r="H30" i="22" s="1"/>
  <c r="G40" i="1"/>
  <c r="P27" i="22"/>
  <c r="P31" i="22" s="1"/>
  <c r="P30" i="22" s="1"/>
  <c r="K40" i="1"/>
  <c r="L27" i="22"/>
  <c r="L31" i="22" s="1"/>
  <c r="L30" i="22" s="1"/>
  <c r="I40" i="1"/>
  <c r="N27" i="22"/>
  <c r="N31" i="22" s="1"/>
  <c r="N30" i="22" s="1"/>
  <c r="J40" i="1"/>
  <c r="AT27" i="21"/>
  <c r="AT31" i="21" s="1"/>
  <c r="AT30" i="21" s="1"/>
  <c r="Z39" i="1"/>
  <c r="BB27" i="21"/>
  <c r="BB31" i="21" s="1"/>
  <c r="BB30" i="21" s="1"/>
  <c r="AD39" i="1"/>
  <c r="AZ27" i="21"/>
  <c r="AZ31" i="21" s="1"/>
  <c r="AZ30" i="21" s="1"/>
  <c r="AC39" i="1"/>
  <c r="BD27" i="21"/>
  <c r="BD31" i="21" s="1"/>
  <c r="BD30" i="21" s="1"/>
  <c r="AE39" i="1"/>
  <c r="AV27" i="21"/>
  <c r="AV31" i="21" s="1"/>
  <c r="AV30" i="21" s="1"/>
  <c r="AA39" i="1"/>
  <c r="AX27" i="21"/>
  <c r="AX31" i="21" s="1"/>
  <c r="AX30" i="21" s="1"/>
  <c r="AB39" i="1"/>
  <c r="AL27" i="21"/>
  <c r="AL31" i="21" s="1"/>
  <c r="AL30" i="21" s="1"/>
  <c r="V39" i="1"/>
  <c r="AN27" i="21"/>
  <c r="AN31" i="21" s="1"/>
  <c r="AN30" i="21" s="1"/>
  <c r="W39" i="1"/>
  <c r="AF27" i="21"/>
  <c r="AF31" i="21" s="1"/>
  <c r="AF30" i="21" s="1"/>
  <c r="S39" i="1"/>
  <c r="AH27" i="21"/>
  <c r="AH31" i="21" s="1"/>
  <c r="AH30" i="21" s="1"/>
  <c r="T39" i="1"/>
  <c r="AP27" i="21"/>
  <c r="AP31" i="21" s="1"/>
  <c r="AP30" i="21" s="1"/>
  <c r="X39" i="1"/>
  <c r="AR27" i="21"/>
  <c r="AR31" i="21" s="1"/>
  <c r="AR30" i="21" s="1"/>
  <c r="Y39" i="1"/>
  <c r="AJ27" i="21"/>
  <c r="AJ31" i="21" s="1"/>
  <c r="AJ30" i="21" s="1"/>
  <c r="U39" i="1"/>
  <c r="R27" i="21"/>
  <c r="R31" i="21" s="1"/>
  <c r="R30" i="21" s="1"/>
  <c r="L39" i="1"/>
  <c r="T27" i="21"/>
  <c r="T31" i="21" s="1"/>
  <c r="T30" i="21" s="1"/>
  <c r="M39" i="1"/>
  <c r="V27" i="21"/>
  <c r="V31" i="21" s="1"/>
  <c r="V30" i="21" s="1"/>
  <c r="N39" i="1"/>
  <c r="AD27" i="21"/>
  <c r="AD31" i="21" s="1"/>
  <c r="AD30" i="21" s="1"/>
  <c r="R39" i="1"/>
  <c r="X27" i="21"/>
  <c r="X31" i="21" s="1"/>
  <c r="X30" i="21" s="1"/>
  <c r="O39" i="1"/>
  <c r="AB27" i="21"/>
  <c r="AB31" i="21" s="1"/>
  <c r="AB30" i="21" s="1"/>
  <c r="Q39" i="1"/>
  <c r="Z27" i="21"/>
  <c r="Z31" i="21" s="1"/>
  <c r="Z30" i="21" s="1"/>
  <c r="P39" i="1"/>
  <c r="F27" i="21"/>
  <c r="F31" i="21" s="1"/>
  <c r="F30" i="21" s="1"/>
  <c r="F39" i="1"/>
  <c r="L27" i="21"/>
  <c r="L31" i="21" s="1"/>
  <c r="L30" i="21" s="1"/>
  <c r="I39" i="1"/>
  <c r="H27" i="21"/>
  <c r="H31" i="21" s="1"/>
  <c r="H30" i="21" s="1"/>
  <c r="G39" i="1"/>
  <c r="P27" i="21"/>
  <c r="P31" i="21" s="1"/>
  <c r="P30" i="21" s="1"/>
  <c r="N27" i="21"/>
  <c r="N31" i="21" s="1"/>
  <c r="N30" i="21" s="1"/>
  <c r="J39" i="1"/>
  <c r="J27" i="21"/>
  <c r="J31" i="21" s="1"/>
  <c r="J30" i="21" s="1"/>
  <c r="H39" i="1"/>
  <c r="BD27" i="19"/>
  <c r="BD31" i="19" s="1"/>
  <c r="BD30" i="19" s="1"/>
  <c r="AE37" i="1"/>
  <c r="AV27" i="19"/>
  <c r="AV31" i="19" s="1"/>
  <c r="AV30" i="19" s="1"/>
  <c r="AA37" i="1"/>
  <c r="AX27" i="19"/>
  <c r="AX31" i="19" s="1"/>
  <c r="AX30" i="19" s="1"/>
  <c r="AB37" i="1"/>
  <c r="BB27" i="19"/>
  <c r="BB31" i="19" s="1"/>
  <c r="BB30" i="19" s="1"/>
  <c r="AD37" i="1"/>
  <c r="AZ27" i="19"/>
  <c r="AZ31" i="19" s="1"/>
  <c r="AZ30" i="19" s="1"/>
  <c r="AC37" i="1"/>
  <c r="AB36" i="1"/>
  <c r="AN27" i="19"/>
  <c r="AN31" i="19" s="1"/>
  <c r="AN30" i="19" s="1"/>
  <c r="W37" i="1"/>
  <c r="AT27" i="19"/>
  <c r="AT31" i="19" s="1"/>
  <c r="AT30" i="19" s="1"/>
  <c r="Z37" i="1"/>
  <c r="AJ27" i="19"/>
  <c r="AJ31" i="19" s="1"/>
  <c r="AJ30" i="19" s="1"/>
  <c r="U37" i="1"/>
  <c r="AH27" i="19"/>
  <c r="AH31" i="19" s="1"/>
  <c r="AH30" i="19" s="1"/>
  <c r="T37" i="1"/>
  <c r="AP27" i="19"/>
  <c r="AP31" i="19" s="1"/>
  <c r="AP30" i="19" s="1"/>
  <c r="X37" i="1"/>
  <c r="AR27" i="19"/>
  <c r="AR31" i="19" s="1"/>
  <c r="AR30" i="19" s="1"/>
  <c r="Y37" i="1"/>
  <c r="AL27" i="19"/>
  <c r="AL31" i="19" s="1"/>
  <c r="AL30" i="19" s="1"/>
  <c r="V37" i="1"/>
  <c r="T27" i="19"/>
  <c r="T31" i="19" s="1"/>
  <c r="T30" i="19" s="1"/>
  <c r="M37" i="1"/>
  <c r="V27" i="19"/>
  <c r="V31" i="19" s="1"/>
  <c r="V30" i="19" s="1"/>
  <c r="N37" i="1"/>
  <c r="AD27" i="19"/>
  <c r="AD31" i="19" s="1"/>
  <c r="AD30" i="19" s="1"/>
  <c r="R37" i="1"/>
  <c r="L27" i="17"/>
  <c r="L31" i="17" s="1"/>
  <c r="L30" i="17" s="1"/>
  <c r="X27" i="19"/>
  <c r="X31" i="19" s="1"/>
  <c r="X30" i="19" s="1"/>
  <c r="O37" i="1"/>
  <c r="Z27" i="19"/>
  <c r="Z31" i="19" s="1"/>
  <c r="Z30" i="19" s="1"/>
  <c r="P37" i="1"/>
  <c r="AF27" i="19"/>
  <c r="AF31" i="19" s="1"/>
  <c r="AF30" i="19" s="1"/>
  <c r="S37" i="1"/>
  <c r="AB27" i="19"/>
  <c r="AB31" i="19" s="1"/>
  <c r="AB30" i="19" s="1"/>
  <c r="Q37" i="1"/>
  <c r="F27" i="19"/>
  <c r="F31" i="19" s="1"/>
  <c r="F30" i="19" s="1"/>
  <c r="F37" i="1"/>
  <c r="H27" i="19"/>
  <c r="H31" i="19" s="1"/>
  <c r="H30" i="19" s="1"/>
  <c r="G37" i="1"/>
  <c r="P27" i="19"/>
  <c r="P31" i="19" s="1"/>
  <c r="P30" i="19" s="1"/>
  <c r="K37" i="1"/>
  <c r="N27" i="19"/>
  <c r="N31" i="19" s="1"/>
  <c r="N30" i="19" s="1"/>
  <c r="J37" i="1"/>
  <c r="J27" i="19"/>
  <c r="J31" i="19" s="1"/>
  <c r="J30" i="19" s="1"/>
  <c r="H37" i="1"/>
  <c r="R27" i="19"/>
  <c r="R31" i="19" s="1"/>
  <c r="R30" i="19" s="1"/>
  <c r="L37" i="1"/>
  <c r="L27" i="19"/>
  <c r="L31" i="19" s="1"/>
  <c r="L30" i="19" s="1"/>
  <c r="I37" i="1"/>
  <c r="AZ27" i="18"/>
  <c r="AZ31" i="18" s="1"/>
  <c r="AZ30" i="18" s="1"/>
  <c r="AC36" i="1"/>
  <c r="AT27" i="18"/>
  <c r="AT31" i="18" s="1"/>
  <c r="AT30" i="18" s="1"/>
  <c r="Z36" i="1"/>
  <c r="BD27" i="18"/>
  <c r="BD31" i="18" s="1"/>
  <c r="BD30" i="18" s="1"/>
  <c r="AE36" i="1"/>
  <c r="BB27" i="18"/>
  <c r="BB31" i="18" s="1"/>
  <c r="BB30" i="18" s="1"/>
  <c r="AD36" i="1"/>
  <c r="AV27" i="18"/>
  <c r="AV31" i="18" s="1"/>
  <c r="AV30" i="18" s="1"/>
  <c r="AA36" i="1"/>
  <c r="AF27" i="18"/>
  <c r="AF31" i="18" s="1"/>
  <c r="AF30" i="18" s="1"/>
  <c r="S36" i="1"/>
  <c r="AH27" i="18"/>
  <c r="AH31" i="18" s="1"/>
  <c r="AH30" i="18" s="1"/>
  <c r="T36" i="1"/>
  <c r="AP27" i="18"/>
  <c r="AP31" i="18" s="1"/>
  <c r="AP30" i="18" s="1"/>
  <c r="X36" i="1"/>
  <c r="AR27" i="18"/>
  <c r="AR31" i="18" s="1"/>
  <c r="AR30" i="18" s="1"/>
  <c r="Y36" i="1"/>
  <c r="AL27" i="18"/>
  <c r="AL31" i="18" s="1"/>
  <c r="AL30" i="18" s="1"/>
  <c r="V36" i="1"/>
  <c r="AN27" i="18"/>
  <c r="AN31" i="18" s="1"/>
  <c r="AN30" i="18" s="1"/>
  <c r="W36" i="1"/>
  <c r="T27" i="18"/>
  <c r="T31" i="18" s="1"/>
  <c r="T30" i="18" s="1"/>
  <c r="M36" i="1"/>
  <c r="V27" i="18"/>
  <c r="V31" i="18" s="1"/>
  <c r="V30" i="18" s="1"/>
  <c r="AD27" i="18"/>
  <c r="AD31" i="18" s="1"/>
  <c r="AD30" i="18" s="1"/>
  <c r="R36" i="1"/>
  <c r="AB27" i="18"/>
  <c r="AB31" i="18" s="1"/>
  <c r="AB30" i="18" s="1"/>
  <c r="Q36" i="1"/>
  <c r="J27" i="18"/>
  <c r="J31" i="18" s="1"/>
  <c r="J30" i="18" s="1"/>
  <c r="H36" i="1"/>
  <c r="N27" i="18"/>
  <c r="N31" i="18" s="1"/>
  <c r="N30" i="18" s="1"/>
  <c r="J36" i="1"/>
  <c r="F27" i="18"/>
  <c r="F31" i="18" s="1"/>
  <c r="F30" i="18" s="1"/>
  <c r="F36" i="1"/>
  <c r="H27" i="18"/>
  <c r="H31" i="18" s="1"/>
  <c r="H30" i="18" s="1"/>
  <c r="G36" i="1"/>
  <c r="L27" i="18"/>
  <c r="L31" i="18" s="1"/>
  <c r="L30" i="18" s="1"/>
  <c r="I36" i="1"/>
  <c r="P27" i="18"/>
  <c r="P31" i="18" s="1"/>
  <c r="P30" i="18" s="1"/>
  <c r="K36" i="1"/>
  <c r="AZ27" i="17"/>
  <c r="AZ31" i="17" s="1"/>
  <c r="AZ30" i="17" s="1"/>
  <c r="AC35" i="1"/>
  <c r="BD27" i="17"/>
  <c r="BD31" i="17" s="1"/>
  <c r="BD30" i="17" s="1"/>
  <c r="AE35" i="1"/>
  <c r="BB27" i="17"/>
  <c r="BB31" i="17" s="1"/>
  <c r="BB30" i="17" s="1"/>
  <c r="AD35" i="1"/>
  <c r="AZ46" i="16"/>
  <c r="BD50" i="37"/>
  <c r="BD45" i="20"/>
  <c r="J48" i="9"/>
  <c r="J50" i="9"/>
  <c r="P50" i="9"/>
  <c r="P51" i="10"/>
  <c r="X48" i="9"/>
  <c r="X50" i="9"/>
  <c r="Z50" i="10"/>
  <c r="X51" i="37"/>
  <c r="X48" i="46"/>
  <c r="AF49" i="46"/>
  <c r="AN48" i="46"/>
  <c r="N49" i="9"/>
  <c r="N51" i="10"/>
  <c r="AB50" i="10"/>
  <c r="V50" i="37"/>
  <c r="AD49" i="37"/>
  <c r="AR27" i="17"/>
  <c r="AR31" i="17" s="1"/>
  <c r="AR30" i="17" s="1"/>
  <c r="Y35" i="1"/>
  <c r="AT27" i="17"/>
  <c r="AT31" i="17" s="1"/>
  <c r="AT30" i="17" s="1"/>
  <c r="Z35" i="1"/>
  <c r="AV27" i="17"/>
  <c r="AV31" i="17" s="1"/>
  <c r="AV30" i="17" s="1"/>
  <c r="AA35" i="1"/>
  <c r="AP27" i="17"/>
  <c r="AP31" i="17" s="1"/>
  <c r="AP30" i="17" s="1"/>
  <c r="X35" i="1"/>
  <c r="AL27" i="17"/>
  <c r="AL31" i="17" s="1"/>
  <c r="AL30" i="17" s="1"/>
  <c r="V35" i="1"/>
  <c r="AN27" i="17"/>
  <c r="AN31" i="17" s="1"/>
  <c r="AN30" i="17" s="1"/>
  <c r="W35" i="1"/>
  <c r="T27" i="17"/>
  <c r="T31" i="17" s="1"/>
  <c r="T30" i="17" s="1"/>
  <c r="M35" i="1"/>
  <c r="V27" i="17"/>
  <c r="V31" i="17" s="1"/>
  <c r="V30" i="17" s="1"/>
  <c r="N35" i="1"/>
  <c r="AD27" i="17"/>
  <c r="AD31" i="17" s="1"/>
  <c r="AD30" i="17" s="1"/>
  <c r="R35" i="1"/>
  <c r="R27" i="17"/>
  <c r="R31" i="17" s="1"/>
  <c r="R30" i="17" s="1"/>
  <c r="L35" i="1"/>
  <c r="AH27" i="17"/>
  <c r="AH31" i="17" s="1"/>
  <c r="AH30" i="17" s="1"/>
  <c r="T35" i="1"/>
  <c r="AB27" i="17"/>
  <c r="AB31" i="17" s="1"/>
  <c r="AB30" i="17" s="1"/>
  <c r="Q35" i="1"/>
  <c r="J27" i="17"/>
  <c r="J31" i="17" s="1"/>
  <c r="J30" i="17" s="1"/>
  <c r="H35" i="1"/>
  <c r="H27" i="17"/>
  <c r="H31" i="17" s="1"/>
  <c r="H30" i="17" s="1"/>
  <c r="G35" i="1"/>
  <c r="P27" i="17"/>
  <c r="P31" i="17" s="1"/>
  <c r="P30" i="17" s="1"/>
  <c r="K35" i="1"/>
  <c r="N27" i="17"/>
  <c r="N31" i="17" s="1"/>
  <c r="N30" i="17" s="1"/>
  <c r="J35" i="1"/>
  <c r="F27" i="17"/>
  <c r="F31" i="17" s="1"/>
  <c r="F30" i="17" s="1"/>
  <c r="F35" i="1"/>
  <c r="J49" i="10"/>
  <c r="L50" i="10"/>
  <c r="AF45" i="16"/>
  <c r="T49" i="37"/>
  <c r="AB50" i="37"/>
  <c r="Z48" i="9"/>
  <c r="Z50" i="9"/>
  <c r="X50" i="10"/>
  <c r="Z45" i="16"/>
  <c r="AN49" i="10"/>
  <c r="AN51" i="10"/>
  <c r="AR45" i="20"/>
  <c r="AP49" i="37"/>
  <c r="BB50" i="9"/>
  <c r="BB49" i="10"/>
  <c r="AZ45" i="16"/>
  <c r="AZ47" i="16" s="1"/>
  <c r="BD49" i="9"/>
  <c r="J49" i="9"/>
  <c r="H50" i="9"/>
  <c r="H45" i="16"/>
  <c r="H46" i="20"/>
  <c r="X49" i="9"/>
  <c r="X50" i="46"/>
  <c r="AN50" i="46"/>
  <c r="N50" i="10"/>
  <c r="T49" i="10"/>
  <c r="AD50" i="46"/>
  <c r="AT48" i="9"/>
  <c r="AT50" i="9"/>
  <c r="AP50" i="10"/>
  <c r="AT45" i="16"/>
  <c r="AT46" i="20"/>
  <c r="AN49" i="37"/>
  <c r="AV50" i="37"/>
  <c r="AR48" i="9"/>
  <c r="AR50" i="9"/>
  <c r="AR50" i="10"/>
  <c r="AV46" i="20"/>
  <c r="AR48" i="46"/>
  <c r="AV50" i="46"/>
  <c r="BD46" i="16"/>
  <c r="BB46" i="20"/>
  <c r="AZ51" i="37"/>
  <c r="BD50" i="10"/>
  <c r="AZ45" i="20"/>
  <c r="J50" i="10"/>
  <c r="H51" i="10"/>
  <c r="L48" i="9"/>
  <c r="L45" i="16"/>
  <c r="L46" i="20"/>
  <c r="AD49" i="10"/>
  <c r="AD51" i="10"/>
  <c r="AF46" i="20"/>
  <c r="R46" i="16"/>
  <c r="R45" i="20"/>
  <c r="Z49" i="9"/>
  <c r="AF51" i="10"/>
  <c r="AH46" i="20"/>
  <c r="AL49" i="10"/>
  <c r="AT51" i="10"/>
  <c r="AP46" i="16"/>
  <c r="AX46" i="16"/>
  <c r="AR45" i="16"/>
  <c r="AX51" i="37"/>
  <c r="AD48" i="46"/>
  <c r="AL49" i="46"/>
  <c r="AL49" i="9"/>
  <c r="AL46" i="16"/>
  <c r="AT46" i="16"/>
  <c r="AV49" i="46"/>
  <c r="BD48" i="46"/>
  <c r="AZ49" i="37"/>
  <c r="AV51" i="37"/>
  <c r="AJ49" i="9"/>
  <c r="AV45" i="20"/>
  <c r="AV51" i="10"/>
  <c r="AV48" i="46"/>
  <c r="AZ50" i="37"/>
  <c r="H25" i="1"/>
  <c r="J27" i="6"/>
  <c r="J31" i="6" s="1"/>
  <c r="J30" i="6" s="1"/>
  <c r="J51" i="10"/>
  <c r="H32" i="8"/>
  <c r="H36" i="8" s="1"/>
  <c r="H35" i="8" s="1"/>
  <c r="G27" i="1"/>
  <c r="L49" i="9"/>
  <c r="AB48" i="9"/>
  <c r="V50" i="10"/>
  <c r="X45" i="16"/>
  <c r="T50" i="37"/>
  <c r="AB49" i="37"/>
  <c r="AB49" i="46"/>
  <c r="AJ48" i="46"/>
  <c r="R49" i="10"/>
  <c r="R45" i="16"/>
  <c r="P22" i="1"/>
  <c r="Z27" i="3"/>
  <c r="Z31" i="3" s="1"/>
  <c r="Z30" i="3" s="1"/>
  <c r="AH48" i="9"/>
  <c r="AH50" i="9"/>
  <c r="AF50" i="10"/>
  <c r="AH45" i="16"/>
  <c r="Z45" i="20"/>
  <c r="AH45" i="20"/>
  <c r="Z51" i="37"/>
  <c r="AH51" i="37"/>
  <c r="Z48" i="46"/>
  <c r="AH49" i="46"/>
  <c r="AP50" i="46"/>
  <c r="AL27" i="7"/>
  <c r="AL31" i="7" s="1"/>
  <c r="AL30" i="7" s="1"/>
  <c r="V26" i="1"/>
  <c r="AL32" i="8"/>
  <c r="AL36" i="8" s="1"/>
  <c r="AL35" i="8" s="1"/>
  <c r="X27" i="1"/>
  <c r="AX48" i="9"/>
  <c r="AL50" i="10"/>
  <c r="AP45" i="16"/>
  <c r="AP47" i="16" s="1"/>
  <c r="AP46" i="20"/>
  <c r="AJ51" i="37"/>
  <c r="AB22" i="1"/>
  <c r="AX27" i="3"/>
  <c r="AX31" i="3" s="1"/>
  <c r="AX30" i="3" s="1"/>
  <c r="AV49" i="9"/>
  <c r="AJ45" i="20"/>
  <c r="AP50" i="37"/>
  <c r="AX49" i="37"/>
  <c r="BB48" i="9"/>
  <c r="BB51" i="10"/>
  <c r="AZ49" i="46"/>
  <c r="AD24" i="1"/>
  <c r="BB27" i="5"/>
  <c r="BB31" i="5" s="1"/>
  <c r="BB30" i="5" s="1"/>
  <c r="BD51" i="37"/>
  <c r="AZ51" i="10"/>
  <c r="AT49" i="46"/>
  <c r="BB48" i="46"/>
  <c r="BD46" i="20"/>
  <c r="J27" i="5"/>
  <c r="J31" i="5" s="1"/>
  <c r="J30" i="5" s="1"/>
  <c r="H24" i="1"/>
  <c r="J46" i="16"/>
  <c r="J45" i="20"/>
  <c r="H48" i="9"/>
  <c r="P50" i="10"/>
  <c r="P46" i="16"/>
  <c r="P45" i="20"/>
  <c r="AF49" i="9"/>
  <c r="Z49" i="10"/>
  <c r="Z52" i="10" s="1"/>
  <c r="T46" i="16"/>
  <c r="AB46" i="16"/>
  <c r="T46" i="20"/>
  <c r="X50" i="37"/>
  <c r="AF49" i="37"/>
  <c r="AF50" i="46"/>
  <c r="N48" i="9"/>
  <c r="N50" i="9"/>
  <c r="N46" i="16"/>
  <c r="N45" i="20"/>
  <c r="AD49" i="9"/>
  <c r="T51" i="10"/>
  <c r="AB51" i="10"/>
  <c r="V46" i="16"/>
  <c r="AD46" i="16"/>
  <c r="AD46" i="20"/>
  <c r="V51" i="37"/>
  <c r="AD51" i="37"/>
  <c r="AL50" i="46"/>
  <c r="W22" i="1"/>
  <c r="AN27" i="3"/>
  <c r="AN31" i="3" s="1"/>
  <c r="AN30" i="3" s="1"/>
  <c r="AL48" i="9"/>
  <c r="AL50" i="9"/>
  <c r="AH50" i="10"/>
  <c r="AL45" i="16"/>
  <c r="AL47" i="16" s="1"/>
  <c r="AL45" i="20"/>
  <c r="AN50" i="37"/>
  <c r="AV49" i="37"/>
  <c r="Z22" i="1"/>
  <c r="AT27" i="3"/>
  <c r="AT31" i="3" s="1"/>
  <c r="AT30" i="3" s="1"/>
  <c r="AN27" i="7"/>
  <c r="AN31" i="7" s="1"/>
  <c r="AN30" i="7" s="1"/>
  <c r="W26" i="1"/>
  <c r="AJ48" i="9"/>
  <c r="AJ50" i="9"/>
  <c r="AJ50" i="10"/>
  <c r="AN45" i="16"/>
  <c r="AN46" i="20"/>
  <c r="AL51" i="37"/>
  <c r="AR49" i="46"/>
  <c r="BD50" i="46"/>
  <c r="AZ32" i="8"/>
  <c r="AZ36" i="8" s="1"/>
  <c r="AZ35" i="8" s="1"/>
  <c r="AZ48" i="9"/>
  <c r="AV50" i="10"/>
  <c r="AX50" i="46"/>
  <c r="J27" i="4"/>
  <c r="J31" i="4" s="1"/>
  <c r="J30" i="4" s="1"/>
  <c r="H23" i="1"/>
  <c r="H27" i="4"/>
  <c r="H31" i="4" s="1"/>
  <c r="H30" i="4" s="1"/>
  <c r="G23" i="1"/>
  <c r="L27" i="3"/>
  <c r="L31" i="3" s="1"/>
  <c r="L30" i="3" s="1"/>
  <c r="I22" i="1"/>
  <c r="L27" i="7"/>
  <c r="L31" i="7" s="1"/>
  <c r="L30" i="7" s="1"/>
  <c r="I26" i="1"/>
  <c r="L49" i="10"/>
  <c r="I30" i="1"/>
  <c r="L32" i="11"/>
  <c r="L36" i="11" s="1"/>
  <c r="L35" i="11" s="1"/>
  <c r="AB27" i="4"/>
  <c r="AB31" i="4" s="1"/>
  <c r="AB30" i="4" s="1"/>
  <c r="Q23" i="1"/>
  <c r="Q25" i="1"/>
  <c r="AB27" i="6"/>
  <c r="AB31" i="6" s="1"/>
  <c r="AB30" i="6" s="1"/>
  <c r="P32" i="8"/>
  <c r="P36" i="8" s="1"/>
  <c r="P35" i="8" s="1"/>
  <c r="T49" i="9"/>
  <c r="V49" i="10"/>
  <c r="V51" i="10"/>
  <c r="O30" i="1"/>
  <c r="X32" i="11"/>
  <c r="X36" i="11" s="1"/>
  <c r="X35" i="11" s="1"/>
  <c r="X46" i="16"/>
  <c r="AF46" i="16"/>
  <c r="X46" i="20"/>
  <c r="AB51" i="37"/>
  <c r="AJ50" i="46"/>
  <c r="L25" i="1"/>
  <c r="R27" i="6"/>
  <c r="R31" i="6" s="1"/>
  <c r="R30" i="6" s="1"/>
  <c r="R50" i="10"/>
  <c r="AH27" i="3"/>
  <c r="AH31" i="3" s="1"/>
  <c r="AH30" i="3" s="1"/>
  <c r="T22" i="1"/>
  <c r="T24" i="1"/>
  <c r="AH27" i="5"/>
  <c r="AH31" i="5" s="1"/>
  <c r="AH30" i="5" s="1"/>
  <c r="T26" i="1"/>
  <c r="AH27" i="7"/>
  <c r="AH31" i="7" s="1"/>
  <c r="AH30" i="7" s="1"/>
  <c r="AD32" i="8"/>
  <c r="AD36" i="8" s="1"/>
  <c r="AD35" i="8" s="1"/>
  <c r="AH49" i="9"/>
  <c r="X49" i="10"/>
  <c r="AF49" i="10"/>
  <c r="T30" i="1"/>
  <c r="AH32" i="11"/>
  <c r="AH36" i="11" s="1"/>
  <c r="AH35" i="11" s="1"/>
  <c r="Z46" i="16"/>
  <c r="AH46" i="16"/>
  <c r="Z46" i="20"/>
  <c r="Z50" i="37"/>
  <c r="AH50" i="37"/>
  <c r="AH49" i="37"/>
  <c r="Z50" i="46"/>
  <c r="AP48" i="46"/>
  <c r="AR27" i="3"/>
  <c r="AR31" i="3" s="1"/>
  <c r="AR30" i="3" s="1"/>
  <c r="Y22" i="1"/>
  <c r="Y24" i="1"/>
  <c r="AR27" i="5"/>
  <c r="AR31" i="5" s="1"/>
  <c r="AR30" i="5" s="1"/>
  <c r="AT27" i="7"/>
  <c r="AT31" i="7" s="1"/>
  <c r="AT30" i="7" s="1"/>
  <c r="Z26" i="1"/>
  <c r="AX49" i="9"/>
  <c r="AL51" i="10"/>
  <c r="AT49" i="10"/>
  <c r="AX45" i="20"/>
  <c r="AJ49" i="37"/>
  <c r="AR50" i="37"/>
  <c r="X22" i="1"/>
  <c r="AP27" i="3"/>
  <c r="AP31" i="3" s="1"/>
  <c r="AP30" i="3" s="1"/>
  <c r="AL27" i="5"/>
  <c r="AL31" i="5" s="1"/>
  <c r="AL30" i="5" s="1"/>
  <c r="V24" i="1"/>
  <c r="AR27" i="7"/>
  <c r="AR31" i="7" s="1"/>
  <c r="AR30" i="7" s="1"/>
  <c r="Y26" i="1"/>
  <c r="AR32" i="8"/>
  <c r="AR36" i="8" s="1"/>
  <c r="AR35" i="8" s="1"/>
  <c r="AN48" i="9"/>
  <c r="AJ32" i="11"/>
  <c r="AJ36" i="11" s="1"/>
  <c r="AJ35" i="11" s="1"/>
  <c r="U30" i="1"/>
  <c r="AJ45" i="16"/>
  <c r="AJ46" i="20"/>
  <c r="AP51" i="37"/>
  <c r="AX32" i="8"/>
  <c r="AX36" i="8" s="1"/>
  <c r="AX35" i="8" s="1"/>
  <c r="BB50" i="10"/>
  <c r="AE25" i="1"/>
  <c r="BD27" i="6"/>
  <c r="BD31" i="6" s="1"/>
  <c r="BD30" i="6" s="1"/>
  <c r="BD49" i="37"/>
  <c r="AC27" i="1"/>
  <c r="AV32" i="8"/>
  <c r="AV36" i="8" s="1"/>
  <c r="AV35" i="8" s="1"/>
  <c r="BD48" i="9"/>
  <c r="BD50" i="9"/>
  <c r="BB50" i="46"/>
  <c r="AE30" i="1"/>
  <c r="BD32" i="11"/>
  <c r="BD36" i="11" s="1"/>
  <c r="BD35" i="11" s="1"/>
  <c r="J45" i="16"/>
  <c r="J46" i="20"/>
  <c r="H27" i="7"/>
  <c r="H31" i="7" s="1"/>
  <c r="H30" i="7" s="1"/>
  <c r="G26" i="1"/>
  <c r="H32" i="11"/>
  <c r="H36" i="11" s="1"/>
  <c r="H35" i="11" s="1"/>
  <c r="G30" i="1"/>
  <c r="H46" i="16"/>
  <c r="H45" i="20"/>
  <c r="P27" i="3"/>
  <c r="P31" i="3" s="1"/>
  <c r="P30" i="3" s="1"/>
  <c r="K22" i="1"/>
  <c r="K26" i="1"/>
  <c r="P27" i="7"/>
  <c r="P31" i="7" s="1"/>
  <c r="P30" i="7" s="1"/>
  <c r="P48" i="9"/>
  <c r="K30" i="1"/>
  <c r="P32" i="11"/>
  <c r="P36" i="11" s="1"/>
  <c r="P35" i="11" s="1"/>
  <c r="S22" i="1"/>
  <c r="AF27" i="3"/>
  <c r="AF31" i="3" s="1"/>
  <c r="AF30" i="3" s="1"/>
  <c r="O24" i="1"/>
  <c r="X27" i="5"/>
  <c r="X31" i="5" s="1"/>
  <c r="X30" i="5" s="1"/>
  <c r="O26" i="1"/>
  <c r="X27" i="7"/>
  <c r="X31" i="7" s="1"/>
  <c r="X30" i="7" s="1"/>
  <c r="AF48" i="9"/>
  <c r="AF50" i="9"/>
  <c r="T45" i="16"/>
  <c r="T45" i="20"/>
  <c r="AB45" i="20"/>
  <c r="AF51" i="37"/>
  <c r="X49" i="46"/>
  <c r="AF48" i="46"/>
  <c r="AN49" i="46"/>
  <c r="N27" i="5"/>
  <c r="N31" i="5" s="1"/>
  <c r="N30" i="5" s="1"/>
  <c r="J24" i="1"/>
  <c r="N32" i="8"/>
  <c r="N36" i="8" s="1"/>
  <c r="N35" i="8" s="1"/>
  <c r="J27" i="1"/>
  <c r="N49" i="10"/>
  <c r="N45" i="16"/>
  <c r="N46" i="20"/>
  <c r="N23" i="1"/>
  <c r="V27" i="4"/>
  <c r="V31" i="4" s="1"/>
  <c r="V30" i="4" s="1"/>
  <c r="N25" i="1"/>
  <c r="V27" i="6"/>
  <c r="V31" i="6" s="1"/>
  <c r="V30" i="6" s="1"/>
  <c r="AD48" i="9"/>
  <c r="T50" i="10"/>
  <c r="V45" i="16"/>
  <c r="V45" i="20"/>
  <c r="AD45" i="20"/>
  <c r="V49" i="37"/>
  <c r="AD50" i="37"/>
  <c r="AD49" i="46"/>
  <c r="AL48" i="46"/>
  <c r="V22" i="1"/>
  <c r="AL27" i="3"/>
  <c r="AL31" i="3" s="1"/>
  <c r="AL30" i="3" s="1"/>
  <c r="AN27" i="4"/>
  <c r="AN31" i="4" s="1"/>
  <c r="AN30" i="4" s="1"/>
  <c r="W23" i="1"/>
  <c r="AN27" i="6"/>
  <c r="AN31" i="6" s="1"/>
  <c r="AN30" i="6" s="1"/>
  <c r="W25" i="1"/>
  <c r="AX27" i="7"/>
  <c r="AX31" i="7" s="1"/>
  <c r="AX30" i="7" s="1"/>
  <c r="AB26" i="1"/>
  <c r="AT49" i="9"/>
  <c r="AH49" i="10"/>
  <c r="AP51" i="10"/>
  <c r="AL46" i="20"/>
  <c r="AN51" i="37"/>
  <c r="AX27" i="4"/>
  <c r="AX31" i="4" s="1"/>
  <c r="AX30" i="4" s="1"/>
  <c r="AB23" i="1"/>
  <c r="AX27" i="6"/>
  <c r="AX31" i="6" s="1"/>
  <c r="AX30" i="6" s="1"/>
  <c r="AB25" i="1"/>
  <c r="AN32" i="8"/>
  <c r="AN36" i="8" s="1"/>
  <c r="AN35" i="8" s="1"/>
  <c r="AR49" i="9"/>
  <c r="AJ49" i="10"/>
  <c r="AN46" i="16"/>
  <c r="AV46" i="16"/>
  <c r="AN45" i="20"/>
  <c r="AL49" i="37"/>
  <c r="AT50" i="37"/>
  <c r="AR50" i="46"/>
  <c r="AX49" i="10"/>
  <c r="AE23" i="1"/>
  <c r="BD27" i="4"/>
  <c r="BD31" i="4" s="1"/>
  <c r="BD30" i="4" s="1"/>
  <c r="AD30" i="1"/>
  <c r="BB32" i="11"/>
  <c r="BB36" i="11" s="1"/>
  <c r="BB35" i="11" s="1"/>
  <c r="BB45" i="20"/>
  <c r="BD51" i="10"/>
  <c r="AX48" i="46"/>
  <c r="AC30" i="1"/>
  <c r="AZ32" i="11"/>
  <c r="AZ36" i="11" s="1"/>
  <c r="AZ35" i="11" s="1"/>
  <c r="BB50" i="37"/>
  <c r="H50" i="10"/>
  <c r="L46" i="16"/>
  <c r="L45" i="20"/>
  <c r="T48" i="9"/>
  <c r="AD50" i="10"/>
  <c r="X45" i="20"/>
  <c r="AF45" i="20"/>
  <c r="AB48" i="46"/>
  <c r="AJ49" i="46"/>
  <c r="L23" i="1"/>
  <c r="R27" i="4"/>
  <c r="R31" i="4" s="1"/>
  <c r="R30" i="4" s="1"/>
  <c r="R48" i="9"/>
  <c r="R51" i="10"/>
  <c r="R46" i="20"/>
  <c r="Z49" i="46"/>
  <c r="AH48" i="46"/>
  <c r="AJ27" i="3"/>
  <c r="AJ31" i="3" s="1"/>
  <c r="AJ30" i="3" s="1"/>
  <c r="U22" i="1"/>
  <c r="BB27" i="7"/>
  <c r="BB31" i="7" s="1"/>
  <c r="BB30" i="7" s="1"/>
  <c r="AD26" i="1"/>
  <c r="AT32" i="8"/>
  <c r="AT36" i="8" s="1"/>
  <c r="AT35" i="8" s="1"/>
  <c r="AB27" i="1"/>
  <c r="AP48" i="9"/>
  <c r="AT50" i="10"/>
  <c r="AX45" i="16"/>
  <c r="AX46" i="20"/>
  <c r="AR51" i="37"/>
  <c r="AN49" i="9"/>
  <c r="AJ46" i="16"/>
  <c r="AR46" i="16"/>
  <c r="AX50" i="37"/>
  <c r="AZ48" i="46"/>
  <c r="AZ49" i="10"/>
  <c r="AT48" i="46"/>
  <c r="BB49" i="46"/>
  <c r="AC24" i="1"/>
  <c r="AZ27" i="5"/>
  <c r="AZ31" i="5" s="1"/>
  <c r="AZ30" i="5" s="1"/>
  <c r="BB46" i="16"/>
  <c r="J27" i="3"/>
  <c r="J31" i="3" s="1"/>
  <c r="J30" i="3" s="1"/>
  <c r="H22" i="1"/>
  <c r="P49" i="9"/>
  <c r="AB46" i="20"/>
  <c r="X49" i="37"/>
  <c r="AF50" i="37"/>
  <c r="V49" i="9"/>
  <c r="AB49" i="10"/>
  <c r="V46" i="20"/>
  <c r="AF32" i="8"/>
  <c r="AF36" i="8" s="1"/>
  <c r="AF35" i="8" s="1"/>
  <c r="U27" i="1"/>
  <c r="AE22" i="1"/>
  <c r="BD27" i="3"/>
  <c r="BD31" i="3" s="1"/>
  <c r="BD30" i="3" s="1"/>
  <c r="AD22" i="1"/>
  <c r="BB27" i="3"/>
  <c r="BB31" i="3" s="1"/>
  <c r="BB30" i="3" s="1"/>
  <c r="BD27" i="7"/>
  <c r="BD31" i="7" s="1"/>
  <c r="BD30" i="7" s="1"/>
  <c r="AE26" i="1"/>
  <c r="AV45" i="16"/>
  <c r="AT51" i="37"/>
  <c r="AX50" i="10"/>
  <c r="AD23" i="1"/>
  <c r="BB27" i="4"/>
  <c r="BB31" i="4" s="1"/>
  <c r="BB30" i="4" s="1"/>
  <c r="BB51" i="37"/>
  <c r="H49" i="10"/>
  <c r="L27" i="5"/>
  <c r="L31" i="5" s="1"/>
  <c r="L30" i="5" s="1"/>
  <c r="I24" i="1"/>
  <c r="L32" i="8"/>
  <c r="L36" i="8" s="1"/>
  <c r="L35" i="8" s="1"/>
  <c r="I27" i="1"/>
  <c r="L51" i="10"/>
  <c r="Q22" i="1"/>
  <c r="AB27" i="3"/>
  <c r="AB31" i="3" s="1"/>
  <c r="AB30" i="3" s="1"/>
  <c r="Q24" i="1"/>
  <c r="AB27" i="5"/>
  <c r="AB31" i="5" s="1"/>
  <c r="AB30" i="5" s="1"/>
  <c r="Q26" i="1"/>
  <c r="AB27" i="7"/>
  <c r="AB31" i="7" s="1"/>
  <c r="AB30" i="7" s="1"/>
  <c r="X32" i="8"/>
  <c r="X36" i="8" s="1"/>
  <c r="X35" i="8" s="1"/>
  <c r="AB49" i="9"/>
  <c r="S30" i="1"/>
  <c r="AF32" i="11"/>
  <c r="AF36" i="11" s="1"/>
  <c r="AF35" i="11" s="1"/>
  <c r="T51" i="37"/>
  <c r="AB50" i="46"/>
  <c r="R49" i="9"/>
  <c r="AH27" i="4"/>
  <c r="AH31" i="4" s="1"/>
  <c r="AH30" i="4" s="1"/>
  <c r="T23" i="1"/>
  <c r="T25" i="1"/>
  <c r="AH27" i="6"/>
  <c r="AH31" i="6" s="1"/>
  <c r="AH30" i="6" s="1"/>
  <c r="V32" i="8"/>
  <c r="V36" i="8" s="1"/>
  <c r="V35" i="8" s="1"/>
  <c r="X51" i="10"/>
  <c r="P30" i="1"/>
  <c r="Z32" i="11"/>
  <c r="Z36" i="11" s="1"/>
  <c r="Z35" i="11" s="1"/>
  <c r="Z49" i="37"/>
  <c r="AH50" i="46"/>
  <c r="AP49" i="46"/>
  <c r="AR27" i="4"/>
  <c r="AR31" i="4" s="1"/>
  <c r="AR30" i="4" s="1"/>
  <c r="Y23" i="1"/>
  <c r="AR27" i="6"/>
  <c r="AR31" i="6" s="1"/>
  <c r="AR30" i="6" s="1"/>
  <c r="Y25" i="1"/>
  <c r="AP49" i="9"/>
  <c r="AP45" i="20"/>
  <c r="AJ50" i="37"/>
  <c r="AR49" i="37"/>
  <c r="AL27" i="4"/>
  <c r="AL31" i="4" s="1"/>
  <c r="AL30" i="4" s="1"/>
  <c r="V23" i="1"/>
  <c r="AL27" i="6"/>
  <c r="AL31" i="6" s="1"/>
  <c r="AL30" i="6" s="1"/>
  <c r="V25" i="1"/>
  <c r="AJ32" i="8"/>
  <c r="AJ36" i="8" s="1"/>
  <c r="AJ35" i="8" s="1"/>
  <c r="AV48" i="9"/>
  <c r="AN50" i="10"/>
  <c r="AR32" i="11"/>
  <c r="AR36" i="11" s="1"/>
  <c r="AR35" i="11" s="1"/>
  <c r="Y30" i="1"/>
  <c r="AR46" i="20"/>
  <c r="BB49" i="9"/>
  <c r="AZ50" i="46"/>
  <c r="AZ50" i="10"/>
  <c r="AT50" i="46"/>
  <c r="AD25" i="1"/>
  <c r="BB27" i="6"/>
  <c r="BB31" i="6" s="1"/>
  <c r="BB30" i="6" s="1"/>
  <c r="BB45" i="16"/>
  <c r="H49" i="9"/>
  <c r="P27" i="5"/>
  <c r="P31" i="5" s="1"/>
  <c r="P30" i="5" s="1"/>
  <c r="K24" i="1"/>
  <c r="P49" i="10"/>
  <c r="P45" i="16"/>
  <c r="P46" i="20"/>
  <c r="X27" i="3"/>
  <c r="X31" i="3" s="1"/>
  <c r="X30" i="3" s="1"/>
  <c r="O22" i="1"/>
  <c r="X27" i="4"/>
  <c r="X31" i="4" s="1"/>
  <c r="X30" i="4" s="1"/>
  <c r="O23" i="1"/>
  <c r="O25" i="1"/>
  <c r="X27" i="6"/>
  <c r="X31" i="6" s="1"/>
  <c r="X30" i="6" s="1"/>
  <c r="AB45" i="16"/>
  <c r="N27" i="3"/>
  <c r="N31" i="3" s="1"/>
  <c r="N30" i="3" s="1"/>
  <c r="J22" i="1"/>
  <c r="N27" i="7"/>
  <c r="N31" i="7" s="1"/>
  <c r="N30" i="7" s="1"/>
  <c r="J26" i="1"/>
  <c r="J30" i="1"/>
  <c r="N32" i="11"/>
  <c r="N36" i="11" s="1"/>
  <c r="N35" i="11" s="1"/>
  <c r="V27" i="3"/>
  <c r="V31" i="3" s="1"/>
  <c r="V30" i="3" s="1"/>
  <c r="N22" i="1"/>
  <c r="N24" i="1"/>
  <c r="V27" i="5"/>
  <c r="V31" i="5" s="1"/>
  <c r="V30" i="5" s="1"/>
  <c r="N26" i="1"/>
  <c r="V27" i="7"/>
  <c r="V31" i="7" s="1"/>
  <c r="V30" i="7" s="1"/>
  <c r="V48" i="9"/>
  <c r="AD45" i="16"/>
  <c r="AA22" i="1"/>
  <c r="AV27" i="3"/>
  <c r="AV31" i="3" s="1"/>
  <c r="AV30" i="3" s="1"/>
  <c r="AN27" i="5"/>
  <c r="AN31" i="5" s="1"/>
  <c r="AN30" i="5" s="1"/>
  <c r="W24" i="1"/>
  <c r="AP27" i="7"/>
  <c r="AP31" i="7" s="1"/>
  <c r="AP30" i="7" s="1"/>
  <c r="X26" i="1"/>
  <c r="AH51" i="10"/>
  <c r="AP49" i="10"/>
  <c r="AT45" i="20"/>
  <c r="AB24" i="1"/>
  <c r="AX27" i="5"/>
  <c r="AX31" i="5" s="1"/>
  <c r="AX30" i="5" s="1"/>
  <c r="AV27" i="7"/>
  <c r="AV31" i="7" s="1"/>
  <c r="AV30" i="7" s="1"/>
  <c r="AA26" i="1"/>
  <c r="AR49" i="10"/>
  <c r="AL50" i="37"/>
  <c r="AT49" i="37"/>
  <c r="AX51" i="10"/>
  <c r="BD49" i="46"/>
  <c r="AC25" i="1"/>
  <c r="AZ27" i="6"/>
  <c r="AZ31" i="6" s="1"/>
  <c r="AZ30" i="6" s="1"/>
  <c r="BD45" i="16"/>
  <c r="AZ49" i="9"/>
  <c r="AV49" i="10"/>
  <c r="BD49" i="10"/>
  <c r="AX49" i="46"/>
  <c r="AZ46" i="20"/>
  <c r="F32" i="11"/>
  <c r="F36" i="11" s="1"/>
  <c r="F35" i="11" s="1"/>
  <c r="F30" i="1"/>
  <c r="F32" i="8"/>
  <c r="F36" i="8" s="1"/>
  <c r="F35" i="8" s="1"/>
  <c r="F27" i="1"/>
  <c r="F27" i="7"/>
  <c r="F31" i="7" s="1"/>
  <c r="F30" i="7" s="1"/>
  <c r="F26" i="1"/>
  <c r="F27" i="6"/>
  <c r="F31" i="6" s="1"/>
  <c r="F30" i="6" s="1"/>
  <c r="F25" i="1"/>
  <c r="F27" i="5"/>
  <c r="F31" i="5" s="1"/>
  <c r="F30" i="5" s="1"/>
  <c r="F24" i="1"/>
  <c r="F27" i="4"/>
  <c r="F31" i="4" s="1"/>
  <c r="F30" i="4" s="1"/>
  <c r="F23" i="1"/>
  <c r="F27" i="3"/>
  <c r="F31" i="3" s="1"/>
  <c r="F30" i="3" s="1"/>
  <c r="F22" i="1"/>
  <c r="F50" i="37"/>
  <c r="J49" i="37"/>
  <c r="N50" i="37"/>
  <c r="R49" i="37"/>
  <c r="F49" i="9"/>
  <c r="F45" i="16"/>
  <c r="L50" i="46"/>
  <c r="T50" i="46"/>
  <c r="J51" i="37"/>
  <c r="F50" i="46"/>
  <c r="N50" i="46"/>
  <c r="V50" i="46"/>
  <c r="H50" i="37"/>
  <c r="L49" i="37"/>
  <c r="D27" i="7"/>
  <c r="D31" i="7" s="1"/>
  <c r="D27" i="6"/>
  <c r="D31" i="6" s="1"/>
  <c r="P50" i="37"/>
  <c r="F49" i="10"/>
  <c r="F51" i="10"/>
  <c r="F46" i="20"/>
  <c r="H49" i="46"/>
  <c r="L48" i="46"/>
  <c r="P49" i="46"/>
  <c r="T48" i="46"/>
  <c r="F49" i="37"/>
  <c r="J50" i="37"/>
  <c r="N49" i="37"/>
  <c r="R50" i="37"/>
  <c r="F49" i="46"/>
  <c r="J48" i="46"/>
  <c r="N49" i="46"/>
  <c r="R48" i="46"/>
  <c r="V49" i="46"/>
  <c r="H51" i="37"/>
  <c r="P51" i="37"/>
  <c r="F50" i="10"/>
  <c r="H50" i="46"/>
  <c r="P50" i="46"/>
  <c r="F51" i="37"/>
  <c r="F52" i="37" s="1"/>
  <c r="N51" i="37"/>
  <c r="F50" i="9"/>
  <c r="J50" i="46"/>
  <c r="R50" i="46"/>
  <c r="F46" i="16"/>
  <c r="H49" i="37"/>
  <c r="L50" i="37"/>
  <c r="P49" i="37"/>
  <c r="P52" i="37" s="1"/>
  <c r="H48" i="46"/>
  <c r="L49" i="46"/>
  <c r="P48" i="46"/>
  <c r="T49" i="46"/>
  <c r="F48" i="46"/>
  <c r="J49" i="46"/>
  <c r="N48" i="46"/>
  <c r="R49" i="46"/>
  <c r="V48" i="46"/>
  <c r="L51" i="37"/>
  <c r="F45" i="20"/>
  <c r="R51" i="37"/>
  <c r="F48" i="9"/>
  <c r="C11" i="46"/>
  <c r="C12" i="46"/>
  <c r="B2" i="41"/>
  <c r="B2" i="37"/>
  <c r="C13" i="37"/>
  <c r="C12" i="37"/>
  <c r="B2" i="32"/>
  <c r="B2" i="30"/>
  <c r="B2" i="29"/>
  <c r="B2" i="28"/>
  <c r="B2" i="27"/>
  <c r="D1" i="27"/>
  <c r="C15" i="27"/>
  <c r="C21" i="27"/>
  <c r="C22" i="27" s="1"/>
  <c r="B2" i="23"/>
  <c r="D1" i="23"/>
  <c r="C15" i="23"/>
  <c r="C20" i="23"/>
  <c r="B2" i="22"/>
  <c r="B2" i="21"/>
  <c r="C12" i="20"/>
  <c r="C11" i="20"/>
  <c r="B2" i="19"/>
  <c r="B2" i="18"/>
  <c r="B2" i="17"/>
  <c r="C12" i="16"/>
  <c r="C11" i="16"/>
  <c r="B2" i="14"/>
  <c r="B2" i="13"/>
  <c r="B2" i="12"/>
  <c r="B2" i="11"/>
  <c r="B2" i="10"/>
  <c r="P47" i="16" l="1"/>
  <c r="K34" i="1" s="1"/>
  <c r="AG25" i="1"/>
  <c r="AG26" i="1"/>
  <c r="X51" i="46"/>
  <c r="O50" i="1" s="1"/>
  <c r="H47" i="20"/>
  <c r="G38" i="1" s="1"/>
  <c r="AX51" i="9"/>
  <c r="AX52" i="9" s="1"/>
  <c r="AX56" i="9" s="1"/>
  <c r="AX55" i="9" s="1"/>
  <c r="T47" i="20"/>
  <c r="T48" i="20" s="1"/>
  <c r="T52" i="20" s="1"/>
  <c r="T51" i="20" s="1"/>
  <c r="H47" i="16"/>
  <c r="H48" i="16" s="1"/>
  <c r="H52" i="16" s="1"/>
  <c r="H51" i="16" s="1"/>
  <c r="P53" i="37"/>
  <c r="P57" i="37" s="1"/>
  <c r="P56" i="37" s="1"/>
  <c r="K48" i="1"/>
  <c r="F53" i="37"/>
  <c r="F57" i="37" s="1"/>
  <c r="F56" i="37" s="1"/>
  <c r="F48" i="1"/>
  <c r="BB47" i="16"/>
  <c r="BB48" i="16" s="1"/>
  <c r="BB52" i="16" s="1"/>
  <c r="BB51" i="16" s="1"/>
  <c r="L51" i="9"/>
  <c r="I28" i="1" s="1"/>
  <c r="J51" i="9"/>
  <c r="J52" i="9" s="1"/>
  <c r="J56" i="9" s="1"/>
  <c r="J55" i="9" s="1"/>
  <c r="BD51" i="46"/>
  <c r="AT47" i="20"/>
  <c r="Z38" i="1" s="1"/>
  <c r="AR47" i="20"/>
  <c r="Y38" i="1" s="1"/>
  <c r="AV51" i="9"/>
  <c r="AA28" i="1" s="1"/>
  <c r="BB47" i="20"/>
  <c r="BB48" i="20" s="1"/>
  <c r="BB52" i="20" s="1"/>
  <c r="BB51" i="20" s="1"/>
  <c r="AR52" i="10"/>
  <c r="AR53" i="10" s="1"/>
  <c r="AR57" i="10" s="1"/>
  <c r="AR56" i="10" s="1"/>
  <c r="AV52" i="10"/>
  <c r="AA29" i="1" s="1"/>
  <c r="V47" i="20"/>
  <c r="V48" i="20" s="1"/>
  <c r="V52" i="20" s="1"/>
  <c r="V51" i="20" s="1"/>
  <c r="AD47" i="16"/>
  <c r="AD48" i="16" s="1"/>
  <c r="AD52" i="16" s="1"/>
  <c r="AD51" i="16" s="1"/>
  <c r="AP47" i="20"/>
  <c r="AP48" i="20" s="1"/>
  <c r="AP52" i="20" s="1"/>
  <c r="AP51" i="20" s="1"/>
  <c r="T52" i="37"/>
  <c r="AB52" i="10"/>
  <c r="AB53" i="10" s="1"/>
  <c r="AB57" i="10" s="1"/>
  <c r="AB56" i="10" s="1"/>
  <c r="X47" i="20"/>
  <c r="O38" i="1" s="1"/>
  <c r="AJ52" i="10"/>
  <c r="U29" i="1" s="1"/>
  <c r="AL51" i="46"/>
  <c r="AD51" i="9"/>
  <c r="R28" i="1" s="1"/>
  <c r="N47" i="16"/>
  <c r="J34" i="1" s="1"/>
  <c r="AN51" i="46"/>
  <c r="T47" i="16"/>
  <c r="M34" i="1" s="1"/>
  <c r="BD47" i="20"/>
  <c r="AE38" i="1" s="1"/>
  <c r="AV47" i="20"/>
  <c r="AV48" i="20" s="1"/>
  <c r="AV52" i="20" s="1"/>
  <c r="AV51" i="20" s="1"/>
  <c r="AR51" i="46"/>
  <c r="AV47" i="16"/>
  <c r="AV48" i="16" s="1"/>
  <c r="AV52" i="16" s="1"/>
  <c r="AV51" i="16" s="1"/>
  <c r="X52" i="37"/>
  <c r="AD51" i="46"/>
  <c r="AP52" i="10"/>
  <c r="AP53" i="10" s="1"/>
  <c r="AP57" i="10" s="1"/>
  <c r="AP56" i="10" s="1"/>
  <c r="AD52" i="37"/>
  <c r="AD47" i="20"/>
  <c r="AD48" i="20" s="1"/>
  <c r="AD52" i="20" s="1"/>
  <c r="AD51" i="20" s="1"/>
  <c r="V47" i="16"/>
  <c r="V48" i="16" s="1"/>
  <c r="V52" i="16" s="1"/>
  <c r="V51" i="16" s="1"/>
  <c r="BD52" i="37"/>
  <c r="X51" i="9"/>
  <c r="X52" i="9" s="1"/>
  <c r="X56" i="9" s="1"/>
  <c r="X55" i="9" s="1"/>
  <c r="AN52" i="10"/>
  <c r="W29" i="1" s="1"/>
  <c r="AR52" i="37"/>
  <c r="AF47" i="20"/>
  <c r="BB52" i="10"/>
  <c r="BB53" i="10" s="1"/>
  <c r="BB57" i="10" s="1"/>
  <c r="BB56" i="10" s="1"/>
  <c r="AJ47" i="20"/>
  <c r="X47" i="16"/>
  <c r="O34" i="1" s="1"/>
  <c r="J47" i="16"/>
  <c r="J48" i="16" s="1"/>
  <c r="J52" i="16" s="1"/>
  <c r="J51" i="16" s="1"/>
  <c r="Z47" i="20"/>
  <c r="BB52" i="37"/>
  <c r="AX47" i="16"/>
  <c r="AX48" i="16" s="1"/>
  <c r="AX52" i="16" s="1"/>
  <c r="AX51" i="16" s="1"/>
  <c r="L47" i="20"/>
  <c r="AN47" i="20"/>
  <c r="AR51" i="9"/>
  <c r="AR52" i="9" s="1"/>
  <c r="AR56" i="9" s="1"/>
  <c r="AR55" i="9" s="1"/>
  <c r="AT51" i="9"/>
  <c r="Z28" i="1" s="1"/>
  <c r="V52" i="37"/>
  <c r="AV52" i="37"/>
  <c r="AH47" i="20"/>
  <c r="R47" i="16"/>
  <c r="L34" i="1" s="1"/>
  <c r="AV51" i="46"/>
  <c r="AT52" i="37"/>
  <c r="V51" i="9"/>
  <c r="V52" i="9" s="1"/>
  <c r="V56" i="9" s="1"/>
  <c r="V55" i="9" s="1"/>
  <c r="J47" i="20"/>
  <c r="AH47" i="16"/>
  <c r="R47" i="20"/>
  <c r="AD52" i="10"/>
  <c r="R29" i="1" s="1"/>
  <c r="AZ52" i="37"/>
  <c r="AN52" i="37"/>
  <c r="AT47" i="16"/>
  <c r="Z34" i="1" s="1"/>
  <c r="AF47" i="16"/>
  <c r="AF48" i="16" s="1"/>
  <c r="AF52" i="16" s="1"/>
  <c r="AF51" i="16" s="1"/>
  <c r="J52" i="10"/>
  <c r="J53" i="10" s="1"/>
  <c r="J57" i="10" s="1"/>
  <c r="J56" i="10" s="1"/>
  <c r="AZ47" i="20"/>
  <c r="BD52" i="10"/>
  <c r="BD53" i="10" s="1"/>
  <c r="BD57" i="10" s="1"/>
  <c r="BD56" i="10" s="1"/>
  <c r="BD47" i="16"/>
  <c r="AE34" i="1" s="1"/>
  <c r="AB47" i="16"/>
  <c r="Q34" i="1" s="1"/>
  <c r="H52" i="10"/>
  <c r="H53" i="10" s="1"/>
  <c r="H57" i="10" s="1"/>
  <c r="H56" i="10" s="1"/>
  <c r="AR47" i="16"/>
  <c r="Y34" i="1" s="1"/>
  <c r="T51" i="9"/>
  <c r="M28" i="1" s="1"/>
  <c r="L47" i="16"/>
  <c r="L48" i="16" s="1"/>
  <c r="L52" i="16" s="1"/>
  <c r="L51" i="16" s="1"/>
  <c r="N52" i="10"/>
  <c r="J29" i="1" s="1"/>
  <c r="Z47" i="16"/>
  <c r="Z48" i="16" s="1"/>
  <c r="Z52" i="16" s="1"/>
  <c r="Z51" i="16" s="1"/>
  <c r="BD48" i="16"/>
  <c r="BD52" i="16" s="1"/>
  <c r="BD51" i="16" s="1"/>
  <c r="AT48" i="16"/>
  <c r="AT52" i="16" s="1"/>
  <c r="AT51" i="16" s="1"/>
  <c r="AZ48" i="16"/>
  <c r="AZ52" i="16" s="1"/>
  <c r="AZ51" i="16" s="1"/>
  <c r="AC34" i="1"/>
  <c r="Z51" i="9"/>
  <c r="AL48" i="16"/>
  <c r="AL52" i="16" s="1"/>
  <c r="AL51" i="16" s="1"/>
  <c r="V34" i="1"/>
  <c r="AP48" i="16"/>
  <c r="AP52" i="16" s="1"/>
  <c r="AP51" i="16" s="1"/>
  <c r="X34" i="1"/>
  <c r="AT51" i="46"/>
  <c r="AZ51" i="46"/>
  <c r="AX52" i="10"/>
  <c r="AB29" i="1" s="1"/>
  <c r="AB47" i="20"/>
  <c r="AF51" i="9"/>
  <c r="S28" i="1" s="1"/>
  <c r="AX47" i="20"/>
  <c r="AT52" i="10"/>
  <c r="Z29" i="1" s="1"/>
  <c r="V52" i="10"/>
  <c r="V53" i="10" s="1"/>
  <c r="V57" i="10" s="1"/>
  <c r="V56" i="10" s="1"/>
  <c r="L52" i="10"/>
  <c r="I29" i="1" s="1"/>
  <c r="AN47" i="16"/>
  <c r="AL47" i="20"/>
  <c r="AL51" i="9"/>
  <c r="AL52" i="9" s="1"/>
  <c r="AL56" i="9" s="1"/>
  <c r="AL55" i="9" s="1"/>
  <c r="T52" i="10"/>
  <c r="T53" i="10" s="1"/>
  <c r="T57" i="10" s="1"/>
  <c r="T56" i="10" s="1"/>
  <c r="N47" i="20"/>
  <c r="P47" i="20"/>
  <c r="AJ47" i="16"/>
  <c r="BB51" i="46"/>
  <c r="AP52" i="37"/>
  <c r="AL52" i="10"/>
  <c r="AL53" i="10" s="1"/>
  <c r="AL57" i="10" s="1"/>
  <c r="AL56" i="10" s="1"/>
  <c r="P48" i="16"/>
  <c r="P52" i="16" s="1"/>
  <c r="P51" i="16" s="1"/>
  <c r="AH51" i="46"/>
  <c r="AX51" i="46"/>
  <c r="AH52" i="10"/>
  <c r="T29" i="1" s="1"/>
  <c r="X52" i="10"/>
  <c r="P29" i="1"/>
  <c r="Z53" i="10"/>
  <c r="Z57" i="10" s="1"/>
  <c r="Z56" i="10" s="1"/>
  <c r="BB51" i="9"/>
  <c r="Z51" i="46"/>
  <c r="P50" i="1" s="1"/>
  <c r="R52" i="10"/>
  <c r="P52" i="10"/>
  <c r="Z52" i="37"/>
  <c r="AZ52" i="10"/>
  <c r="AP51" i="9"/>
  <c r="R51" i="9"/>
  <c r="AB51" i="46"/>
  <c r="AL52" i="37"/>
  <c r="AF51" i="46"/>
  <c r="P51" i="9"/>
  <c r="BD51" i="9"/>
  <c r="AN51" i="9"/>
  <c r="AJ52" i="37"/>
  <c r="AP51" i="46"/>
  <c r="AH52" i="37"/>
  <c r="AF52" i="10"/>
  <c r="AZ51" i="9"/>
  <c r="AJ51" i="9"/>
  <c r="N51" i="9"/>
  <c r="AF52" i="37"/>
  <c r="H51" i="9"/>
  <c r="AX52" i="37"/>
  <c r="AH51" i="9"/>
  <c r="AJ51" i="46"/>
  <c r="AB52" i="37"/>
  <c r="AB51" i="9"/>
  <c r="F47" i="16"/>
  <c r="F47" i="20"/>
  <c r="J52" i="37"/>
  <c r="N51" i="46"/>
  <c r="F51" i="9"/>
  <c r="R52" i="37"/>
  <c r="L51" i="46"/>
  <c r="L52" i="37"/>
  <c r="V51" i="46"/>
  <c r="F51" i="46"/>
  <c r="T51" i="46"/>
  <c r="D30" i="7"/>
  <c r="H51" i="46"/>
  <c r="N52" i="37"/>
  <c r="R51" i="46"/>
  <c r="J51" i="46"/>
  <c r="P51" i="46"/>
  <c r="H52" i="37"/>
  <c r="F52" i="10"/>
  <c r="C23" i="27"/>
  <c r="C20" i="27"/>
  <c r="C24" i="27"/>
  <c r="C23" i="23"/>
  <c r="C21" i="23"/>
  <c r="C24" i="23"/>
  <c r="C22" i="23"/>
  <c r="C12" i="9"/>
  <c r="C11" i="9"/>
  <c r="B2" i="9"/>
  <c r="B2" i="8"/>
  <c r="B2" i="7"/>
  <c r="B2" i="6"/>
  <c r="B2" i="5"/>
  <c r="B2" i="4"/>
  <c r="C13" i="3"/>
  <c r="G34" i="1" l="1"/>
  <c r="AB28" i="1"/>
  <c r="H48" i="20"/>
  <c r="H52" i="20" s="1"/>
  <c r="H51" i="20" s="1"/>
  <c r="M38" i="1"/>
  <c r="X52" i="46"/>
  <c r="X56" i="46" s="1"/>
  <c r="X55" i="46" s="1"/>
  <c r="AH48" i="16"/>
  <c r="AH52" i="16" s="1"/>
  <c r="AH51" i="16" s="1"/>
  <c r="T34" i="1"/>
  <c r="AZ52" i="46"/>
  <c r="AZ56" i="46" s="1"/>
  <c r="AZ55" i="46" s="1"/>
  <c r="AC50" i="1"/>
  <c r="AV52" i="46"/>
  <c r="AV56" i="46" s="1"/>
  <c r="AV55" i="46" s="1"/>
  <c r="AA50" i="1"/>
  <c r="BD52" i="46"/>
  <c r="BD56" i="46" s="1"/>
  <c r="BD55" i="46" s="1"/>
  <c r="AE50" i="1"/>
  <c r="AX52" i="46"/>
  <c r="AX56" i="46" s="1"/>
  <c r="AX55" i="46" s="1"/>
  <c r="AB50" i="1"/>
  <c r="BB52" i="46"/>
  <c r="BB56" i="46" s="1"/>
  <c r="BB55" i="46" s="1"/>
  <c r="AD50" i="1"/>
  <c r="AT52" i="46"/>
  <c r="AT56" i="46" s="1"/>
  <c r="AT55" i="46" s="1"/>
  <c r="Z50" i="1"/>
  <c r="AF52" i="46"/>
  <c r="AF56" i="46" s="1"/>
  <c r="AF55" i="46" s="1"/>
  <c r="S50" i="1"/>
  <c r="AH52" i="46"/>
  <c r="AH56" i="46" s="1"/>
  <c r="AH55" i="46" s="1"/>
  <c r="T50" i="1"/>
  <c r="AL52" i="46"/>
  <c r="AL56" i="46" s="1"/>
  <c r="AL55" i="46" s="1"/>
  <c r="V50" i="1"/>
  <c r="AJ52" i="46"/>
  <c r="AJ56" i="46" s="1"/>
  <c r="AJ55" i="46" s="1"/>
  <c r="U50" i="1"/>
  <c r="AP52" i="46"/>
  <c r="AP56" i="46" s="1"/>
  <c r="AP55" i="46" s="1"/>
  <c r="X50" i="1"/>
  <c r="AR52" i="46"/>
  <c r="AR56" i="46" s="1"/>
  <c r="AR55" i="46" s="1"/>
  <c r="Y50" i="1"/>
  <c r="AN52" i="46"/>
  <c r="AN56" i="46" s="1"/>
  <c r="AN55" i="46" s="1"/>
  <c r="W50" i="1"/>
  <c r="R52" i="46"/>
  <c r="R56" i="46" s="1"/>
  <c r="R55" i="46" s="1"/>
  <c r="L50" i="1"/>
  <c r="T52" i="46"/>
  <c r="T56" i="46" s="1"/>
  <c r="T55" i="46" s="1"/>
  <c r="M50" i="1"/>
  <c r="V52" i="46"/>
  <c r="V56" i="46" s="1"/>
  <c r="V55" i="46" s="1"/>
  <c r="N50" i="1"/>
  <c r="AB52" i="46"/>
  <c r="AB56" i="46" s="1"/>
  <c r="AB55" i="46" s="1"/>
  <c r="Q50" i="1"/>
  <c r="AD52" i="46"/>
  <c r="AD56" i="46" s="1"/>
  <c r="AD55" i="46" s="1"/>
  <c r="R50" i="1"/>
  <c r="Z52" i="46"/>
  <c r="Z56" i="46" s="1"/>
  <c r="Z55" i="46" s="1"/>
  <c r="P52" i="46"/>
  <c r="P56" i="46" s="1"/>
  <c r="P55" i="46" s="1"/>
  <c r="K50" i="1"/>
  <c r="H52" i="46"/>
  <c r="H56" i="46" s="1"/>
  <c r="H55" i="46" s="1"/>
  <c r="G50" i="1"/>
  <c r="L52" i="46"/>
  <c r="L56" i="46" s="1"/>
  <c r="L55" i="46" s="1"/>
  <c r="I50" i="1"/>
  <c r="J52" i="46"/>
  <c r="J56" i="46" s="1"/>
  <c r="J55" i="46" s="1"/>
  <c r="H50" i="1"/>
  <c r="F52" i="46"/>
  <c r="F56" i="46" s="1"/>
  <c r="F55" i="46" s="1"/>
  <c r="F50" i="1"/>
  <c r="N52" i="46"/>
  <c r="N56" i="46" s="1"/>
  <c r="N55" i="46" s="1"/>
  <c r="J50" i="1"/>
  <c r="BB53" i="37"/>
  <c r="BB57" i="37" s="1"/>
  <c r="BB56" i="37" s="1"/>
  <c r="AD48" i="1"/>
  <c r="AX53" i="37"/>
  <c r="AX57" i="37" s="1"/>
  <c r="AX56" i="37" s="1"/>
  <c r="AB48" i="1"/>
  <c r="AZ53" i="37"/>
  <c r="AZ57" i="37" s="1"/>
  <c r="AZ56" i="37" s="1"/>
  <c r="AC48" i="1"/>
  <c r="AT53" i="37"/>
  <c r="AT57" i="37" s="1"/>
  <c r="AT56" i="37" s="1"/>
  <c r="Z48" i="1"/>
  <c r="AV53" i="37"/>
  <c r="AV57" i="37" s="1"/>
  <c r="AV56" i="37" s="1"/>
  <c r="AA48" i="1"/>
  <c r="BD53" i="37"/>
  <c r="BD57" i="37" s="1"/>
  <c r="BD56" i="37" s="1"/>
  <c r="AE48" i="1"/>
  <c r="AH53" i="37"/>
  <c r="AH57" i="37" s="1"/>
  <c r="AH56" i="37" s="1"/>
  <c r="T48" i="1"/>
  <c r="AJ53" i="37"/>
  <c r="AJ57" i="37" s="1"/>
  <c r="AJ56" i="37" s="1"/>
  <c r="U48" i="1"/>
  <c r="AP53" i="37"/>
  <c r="AP57" i="37" s="1"/>
  <c r="AP56" i="37" s="1"/>
  <c r="X48" i="1"/>
  <c r="AN53" i="37"/>
  <c r="AN57" i="37" s="1"/>
  <c r="AN56" i="37" s="1"/>
  <c r="W48" i="1"/>
  <c r="AF53" i="37"/>
  <c r="AF57" i="37" s="1"/>
  <c r="AF56" i="37" s="1"/>
  <c r="S48" i="1"/>
  <c r="AL53" i="37"/>
  <c r="AL57" i="37" s="1"/>
  <c r="AL56" i="37" s="1"/>
  <c r="V48" i="1"/>
  <c r="AR53" i="37"/>
  <c r="AR57" i="37" s="1"/>
  <c r="AR56" i="37" s="1"/>
  <c r="Y48" i="1"/>
  <c r="AB53" i="37"/>
  <c r="AB57" i="37" s="1"/>
  <c r="AB56" i="37" s="1"/>
  <c r="Q48" i="1"/>
  <c r="Z53" i="37"/>
  <c r="Z57" i="37" s="1"/>
  <c r="Z56" i="37" s="1"/>
  <c r="P48" i="1"/>
  <c r="V53" i="37"/>
  <c r="V57" i="37" s="1"/>
  <c r="V56" i="37" s="1"/>
  <c r="N48" i="1"/>
  <c r="AD53" i="37"/>
  <c r="AD57" i="37" s="1"/>
  <c r="AD56" i="37" s="1"/>
  <c r="R48" i="1"/>
  <c r="T53" i="37"/>
  <c r="T57" i="37" s="1"/>
  <c r="T56" i="37" s="1"/>
  <c r="M48" i="1"/>
  <c r="R53" i="37"/>
  <c r="R57" i="37" s="1"/>
  <c r="R56" i="37" s="1"/>
  <c r="L48" i="1"/>
  <c r="X53" i="37"/>
  <c r="X57" i="37" s="1"/>
  <c r="X56" i="37" s="1"/>
  <c r="O48" i="1"/>
  <c r="J53" i="37"/>
  <c r="J57" i="37" s="1"/>
  <c r="J56" i="37" s="1"/>
  <c r="H48" i="1"/>
  <c r="H53" i="37"/>
  <c r="H57" i="37" s="1"/>
  <c r="H56" i="37" s="1"/>
  <c r="G48" i="1"/>
  <c r="N53" i="37"/>
  <c r="N57" i="37" s="1"/>
  <c r="N56" i="37" s="1"/>
  <c r="J48" i="1"/>
  <c r="L53" i="37"/>
  <c r="L57" i="37" s="1"/>
  <c r="L56" i="37" s="1"/>
  <c r="I48" i="1"/>
  <c r="AD34" i="1"/>
  <c r="AN53" i="10"/>
  <c r="AN57" i="10" s="1"/>
  <c r="AN56" i="10" s="1"/>
  <c r="H28" i="1"/>
  <c r="AV52" i="9"/>
  <c r="AV56" i="9" s="1"/>
  <c r="AV55" i="9" s="1"/>
  <c r="L52" i="9"/>
  <c r="L56" i="9" s="1"/>
  <c r="L55" i="9" s="1"/>
  <c r="N38" i="1"/>
  <c r="AR48" i="20"/>
  <c r="AR52" i="20" s="1"/>
  <c r="AR51" i="20" s="1"/>
  <c r="AD38" i="1"/>
  <c r="BD48" i="20"/>
  <c r="BD52" i="20" s="1"/>
  <c r="BD51" i="20" s="1"/>
  <c r="X38" i="1"/>
  <c r="AT48" i="20"/>
  <c r="AT52" i="20" s="1"/>
  <c r="AT51" i="20" s="1"/>
  <c r="X48" i="20"/>
  <c r="X52" i="20" s="1"/>
  <c r="X51" i="20" s="1"/>
  <c r="R34" i="1"/>
  <c r="AJ53" i="10"/>
  <c r="AJ57" i="10" s="1"/>
  <c r="AJ56" i="10" s="1"/>
  <c r="T48" i="16"/>
  <c r="T52" i="16" s="1"/>
  <c r="T51" i="16" s="1"/>
  <c r="N48" i="16"/>
  <c r="N52" i="16" s="1"/>
  <c r="N51" i="16" s="1"/>
  <c r="AV53" i="10"/>
  <c r="AV57" i="10" s="1"/>
  <c r="AV56" i="10" s="1"/>
  <c r="Q29" i="1"/>
  <c r="Y29" i="1"/>
  <c r="AD52" i="9"/>
  <c r="AD56" i="9" s="1"/>
  <c r="AD55" i="9" s="1"/>
  <c r="AD29" i="1"/>
  <c r="N34" i="1"/>
  <c r="H34" i="1"/>
  <c r="N29" i="1"/>
  <c r="AA38" i="1"/>
  <c r="O28" i="1"/>
  <c r="Y28" i="1"/>
  <c r="AA34" i="1"/>
  <c r="R48" i="16"/>
  <c r="R52" i="16" s="1"/>
  <c r="R51" i="16" s="1"/>
  <c r="H29" i="1"/>
  <c r="AB48" i="16"/>
  <c r="AB52" i="16" s="1"/>
  <c r="AB51" i="16" s="1"/>
  <c r="X29" i="1"/>
  <c r="X48" i="16"/>
  <c r="X52" i="16" s="1"/>
  <c r="X51" i="16" s="1"/>
  <c r="R38" i="1"/>
  <c r="AX48" i="20"/>
  <c r="AX52" i="20" s="1"/>
  <c r="AX51" i="20" s="1"/>
  <c r="AB38" i="1"/>
  <c r="AZ48" i="20"/>
  <c r="AZ52" i="20" s="1"/>
  <c r="AZ51" i="20" s="1"/>
  <c r="AC38" i="1"/>
  <c r="AH48" i="20"/>
  <c r="AH52" i="20" s="1"/>
  <c r="AH51" i="20" s="1"/>
  <c r="T38" i="1"/>
  <c r="AJ48" i="20"/>
  <c r="AJ52" i="20" s="1"/>
  <c r="AJ51" i="20" s="1"/>
  <c r="U38" i="1"/>
  <c r="AF48" i="20"/>
  <c r="AF52" i="20" s="1"/>
  <c r="AF51" i="20" s="1"/>
  <c r="S38" i="1"/>
  <c r="AL48" i="20"/>
  <c r="AL52" i="20" s="1"/>
  <c r="AL51" i="20" s="1"/>
  <c r="V38" i="1"/>
  <c r="AN48" i="20"/>
  <c r="AN52" i="20" s="1"/>
  <c r="AN51" i="20" s="1"/>
  <c r="W38" i="1"/>
  <c r="R48" i="20"/>
  <c r="R52" i="20" s="1"/>
  <c r="R51" i="20" s="1"/>
  <c r="L38" i="1"/>
  <c r="Z48" i="20"/>
  <c r="Z52" i="20" s="1"/>
  <c r="Z51" i="20" s="1"/>
  <c r="P38" i="1"/>
  <c r="AB48" i="20"/>
  <c r="AB52" i="20" s="1"/>
  <c r="AB51" i="20" s="1"/>
  <c r="Q38" i="1"/>
  <c r="F48" i="20"/>
  <c r="F52" i="20" s="1"/>
  <c r="F51" i="20" s="1"/>
  <c r="F38" i="1"/>
  <c r="P48" i="20"/>
  <c r="P52" i="20" s="1"/>
  <c r="P51" i="20" s="1"/>
  <c r="K38" i="1"/>
  <c r="J48" i="20"/>
  <c r="J52" i="20" s="1"/>
  <c r="J51" i="20" s="1"/>
  <c r="H38" i="1"/>
  <c r="N48" i="20"/>
  <c r="N52" i="20" s="1"/>
  <c r="N51" i="20" s="1"/>
  <c r="J38" i="1"/>
  <c r="L48" i="20"/>
  <c r="L52" i="20" s="1"/>
  <c r="L51" i="20" s="1"/>
  <c r="I38" i="1"/>
  <c r="N53" i="10"/>
  <c r="N57" i="10" s="1"/>
  <c r="N56" i="10" s="1"/>
  <c r="G29" i="1"/>
  <c r="N28" i="1"/>
  <c r="S34" i="1"/>
  <c r="AT52" i="9"/>
  <c r="AT56" i="9" s="1"/>
  <c r="AT55" i="9" s="1"/>
  <c r="I34" i="1"/>
  <c r="I51" i="1" s="1"/>
  <c r="I148" i="1" s="1"/>
  <c r="I152" i="1" s="1"/>
  <c r="AB34" i="1"/>
  <c r="V28" i="1"/>
  <c r="AE29" i="1"/>
  <c r="P34" i="1"/>
  <c r="AR48" i="16"/>
  <c r="AR52" i="16" s="1"/>
  <c r="AR51" i="16" s="1"/>
  <c r="AD53" i="10"/>
  <c r="AD57" i="10" s="1"/>
  <c r="AD56" i="10" s="1"/>
  <c r="AT53" i="10"/>
  <c r="AT57" i="10" s="1"/>
  <c r="AT56" i="10" s="1"/>
  <c r="T52" i="9"/>
  <c r="T56" i="9" s="1"/>
  <c r="T55" i="9" s="1"/>
  <c r="L53" i="10"/>
  <c r="L57" i="10" s="1"/>
  <c r="L56" i="10" s="1"/>
  <c r="AF52" i="9"/>
  <c r="AF56" i="9" s="1"/>
  <c r="AF55" i="9" s="1"/>
  <c r="AX53" i="10"/>
  <c r="AX57" i="10" s="1"/>
  <c r="AX56" i="10" s="1"/>
  <c r="V29" i="1"/>
  <c r="Z52" i="9"/>
  <c r="Z56" i="9" s="1"/>
  <c r="Z55" i="9" s="1"/>
  <c r="P28" i="1"/>
  <c r="P51" i="1" s="1"/>
  <c r="P148" i="1" s="1"/>
  <c r="P152" i="1" s="1"/>
  <c r="M29" i="1"/>
  <c r="AJ48" i="16"/>
  <c r="AJ52" i="16" s="1"/>
  <c r="AJ51" i="16" s="1"/>
  <c r="U34" i="1"/>
  <c r="AN48" i="16"/>
  <c r="AN52" i="16" s="1"/>
  <c r="AN51" i="16" s="1"/>
  <c r="W34" i="1"/>
  <c r="Q28" i="1"/>
  <c r="AB52" i="9"/>
  <c r="AB56" i="9" s="1"/>
  <c r="AB55" i="9" s="1"/>
  <c r="AJ52" i="9"/>
  <c r="AJ56" i="9" s="1"/>
  <c r="AJ55" i="9" s="1"/>
  <c r="U28" i="1"/>
  <c r="S29" i="1"/>
  <c r="AF53" i="10"/>
  <c r="AF57" i="10" s="1"/>
  <c r="AF56" i="10" s="1"/>
  <c r="AN52" i="9"/>
  <c r="AN56" i="9" s="1"/>
  <c r="AN55" i="9" s="1"/>
  <c r="W28" i="1"/>
  <c r="K28" i="1"/>
  <c r="P52" i="9"/>
  <c r="P56" i="9" s="1"/>
  <c r="P55" i="9" s="1"/>
  <c r="L28" i="1"/>
  <c r="R52" i="9"/>
  <c r="R56" i="9" s="1"/>
  <c r="R55" i="9" s="1"/>
  <c r="AC29" i="1"/>
  <c r="AZ53" i="10"/>
  <c r="AZ57" i="10" s="1"/>
  <c r="AZ56" i="10" s="1"/>
  <c r="P53" i="10"/>
  <c r="P57" i="10" s="1"/>
  <c r="P56" i="10" s="1"/>
  <c r="K29" i="1"/>
  <c r="X53" i="10"/>
  <c r="X57" i="10" s="1"/>
  <c r="X56" i="10" s="1"/>
  <c r="O29" i="1"/>
  <c r="AH52" i="9"/>
  <c r="AH56" i="9" s="1"/>
  <c r="AH55" i="9" s="1"/>
  <c r="T28" i="1"/>
  <c r="G28" i="1"/>
  <c r="H52" i="9"/>
  <c r="H56" i="9" s="1"/>
  <c r="H55" i="9" s="1"/>
  <c r="N52" i="9"/>
  <c r="N56" i="9" s="1"/>
  <c r="N55" i="9" s="1"/>
  <c r="J28" i="1"/>
  <c r="AC28" i="1"/>
  <c r="AZ52" i="9"/>
  <c r="AZ56" i="9" s="1"/>
  <c r="AZ55" i="9" s="1"/>
  <c r="AE28" i="1"/>
  <c r="BD52" i="9"/>
  <c r="BD56" i="9" s="1"/>
  <c r="BD55" i="9" s="1"/>
  <c r="AP52" i="9"/>
  <c r="AP56" i="9" s="1"/>
  <c r="AP55" i="9" s="1"/>
  <c r="X28" i="1"/>
  <c r="R53" i="10"/>
  <c r="R57" i="10" s="1"/>
  <c r="R56" i="10" s="1"/>
  <c r="L29" i="1"/>
  <c r="AD28" i="1"/>
  <c r="BB52" i="9"/>
  <c r="BB56" i="9" s="1"/>
  <c r="BB55" i="9" s="1"/>
  <c r="AH53" i="10"/>
  <c r="AH57" i="10" s="1"/>
  <c r="AH56" i="10" s="1"/>
  <c r="F48" i="16"/>
  <c r="F52" i="16" s="1"/>
  <c r="F51" i="16" s="1"/>
  <c r="F34" i="1"/>
  <c r="F53" i="10"/>
  <c r="F57" i="10" s="1"/>
  <c r="F56" i="10" s="1"/>
  <c r="F29" i="1"/>
  <c r="F52" i="9"/>
  <c r="F56" i="9" s="1"/>
  <c r="F55" i="9" s="1"/>
  <c r="F28" i="1"/>
  <c r="F51" i="1" s="1"/>
  <c r="F148" i="1" s="1"/>
  <c r="F152" i="1" s="1"/>
  <c r="C13" i="27"/>
  <c r="C16" i="27" s="1"/>
  <c r="C13" i="23"/>
  <c r="C16" i="23" s="1"/>
  <c r="G51" i="1" l="1"/>
  <c r="G148" i="1" s="1"/>
  <c r="G152" i="1" s="1"/>
  <c r="AD51" i="1"/>
  <c r="AD148" i="1" s="1"/>
  <c r="AD152" i="1" s="1"/>
  <c r="AC51" i="1"/>
  <c r="AC148" i="1" s="1"/>
  <c r="AC152" i="1" s="1"/>
  <c r="S51" i="1"/>
  <c r="S148" i="1" s="1"/>
  <c r="S152" i="1" s="1"/>
  <c r="Q51" i="1"/>
  <c r="Q148" i="1" s="1"/>
  <c r="Q152" i="1" s="1"/>
  <c r="Z51" i="1"/>
  <c r="Z148" i="1" s="1"/>
  <c r="Z152" i="1" s="1"/>
  <c r="X51" i="1"/>
  <c r="X148" i="1" s="1"/>
  <c r="X152" i="1" s="1"/>
  <c r="J51" i="1"/>
  <c r="J148" i="1" s="1"/>
  <c r="J152" i="1" s="1"/>
  <c r="W51" i="1"/>
  <c r="W148" i="1" s="1"/>
  <c r="W152" i="1" s="1"/>
  <c r="U51" i="1"/>
  <c r="U148" i="1" s="1"/>
  <c r="U152" i="1" s="1"/>
  <c r="AB51" i="1"/>
  <c r="AB148" i="1" s="1"/>
  <c r="AB152" i="1" s="1"/>
  <c r="N51" i="1"/>
  <c r="N148" i="1" s="1"/>
  <c r="N152" i="1" s="1"/>
  <c r="Y51" i="1"/>
  <c r="Y148" i="1" s="1"/>
  <c r="Y152" i="1" s="1"/>
  <c r="AE51" i="1"/>
  <c r="AE148" i="1" s="1"/>
  <c r="AE152" i="1" s="1"/>
  <c r="R51" i="1"/>
  <c r="R148" i="1" s="1"/>
  <c r="R152" i="1" s="1"/>
  <c r="L51" i="1"/>
  <c r="L148" i="1" s="1"/>
  <c r="L152" i="1" s="1"/>
  <c r="K51" i="1"/>
  <c r="K148" i="1" s="1"/>
  <c r="K152" i="1" s="1"/>
  <c r="AA51" i="1"/>
  <c r="AA148" i="1" s="1"/>
  <c r="AA152" i="1" s="1"/>
  <c r="M51" i="1"/>
  <c r="M148" i="1" s="1"/>
  <c r="M152" i="1" s="1"/>
  <c r="H51" i="1"/>
  <c r="H148" i="1" s="1"/>
  <c r="H152" i="1" s="1"/>
  <c r="T51" i="1"/>
  <c r="T148" i="1" s="1"/>
  <c r="T152" i="1" s="1"/>
  <c r="V51" i="1"/>
  <c r="V148" i="1" s="1"/>
  <c r="V152" i="1" s="1"/>
  <c r="O51" i="1"/>
  <c r="O148" i="1" s="1"/>
  <c r="O152" i="1" s="1"/>
  <c r="D23" i="27"/>
  <c r="D21" i="27"/>
  <c r="D24" i="27"/>
  <c r="D22" i="27"/>
  <c r="D20" i="27"/>
  <c r="D23" i="23"/>
  <c r="D21" i="23"/>
  <c r="D24" i="23"/>
  <c r="D22" i="23"/>
  <c r="D20" i="23"/>
  <c r="D26" i="27" l="1"/>
  <c r="E43" i="1" s="1"/>
  <c r="AG43" i="1" s="1"/>
  <c r="D26" i="23"/>
  <c r="E41" i="1" s="1"/>
  <c r="AG41" i="1" s="1"/>
  <c r="D27" i="27" l="1"/>
  <c r="D31" i="27" s="1"/>
  <c r="D30" i="27" s="1"/>
  <c r="D27" i="23"/>
  <c r="D31" i="23" s="1"/>
  <c r="D30" i="23" s="1"/>
  <c r="B2" i="46"/>
  <c r="D1" i="46"/>
  <c r="C13" i="41"/>
  <c r="D1" i="41"/>
  <c r="C20" i="37"/>
  <c r="D1" i="37"/>
  <c r="C13" i="32"/>
  <c r="D1" i="32"/>
  <c r="C15" i="30"/>
  <c r="C13" i="30"/>
  <c r="D1" i="30"/>
  <c r="C13" i="29"/>
  <c r="D1" i="29"/>
  <c r="C13" i="28"/>
  <c r="D1" i="28"/>
  <c r="C13" i="24"/>
  <c r="D1" i="24"/>
  <c r="C13" i="22"/>
  <c r="D1" i="22"/>
  <c r="C13" i="21"/>
  <c r="D1" i="21"/>
  <c r="B2" i="20"/>
  <c r="D1" i="20"/>
  <c r="C13" i="19"/>
  <c r="D1" i="19"/>
  <c r="C13" i="18"/>
  <c r="D1" i="18"/>
  <c r="C13" i="17"/>
  <c r="D1" i="17"/>
  <c r="B2" i="16"/>
  <c r="D1" i="16"/>
  <c r="C18" i="14"/>
  <c r="C12" i="14"/>
  <c r="D1" i="14"/>
  <c r="D1" i="13"/>
  <c r="C18" i="12"/>
  <c r="C12" i="12"/>
  <c r="D1" i="12"/>
  <c r="C13" i="11"/>
  <c r="D1" i="11"/>
  <c r="C30" i="46" l="1"/>
  <c r="C23" i="28"/>
  <c r="C30" i="20"/>
  <c r="C21" i="46"/>
  <c r="C19" i="46"/>
  <c r="C21" i="20"/>
  <c r="C15" i="21"/>
  <c r="C15" i="19"/>
  <c r="C16" i="19" s="1"/>
  <c r="C15" i="29"/>
  <c r="C16" i="29" s="1"/>
  <c r="C15" i="18"/>
  <c r="C22" i="37"/>
  <c r="C15" i="32"/>
  <c r="C19" i="16"/>
  <c r="C24" i="41"/>
  <c r="C22" i="41"/>
  <c r="C20" i="41"/>
  <c r="C21" i="41" s="1"/>
  <c r="C23" i="41"/>
  <c r="C26" i="37"/>
  <c r="C24" i="32"/>
  <c r="C22" i="32"/>
  <c r="C20" i="32"/>
  <c r="C21" i="32" s="1"/>
  <c r="C16" i="32"/>
  <c r="C24" i="30"/>
  <c r="C22" i="30"/>
  <c r="C20" i="30"/>
  <c r="C21" i="30" s="1"/>
  <c r="C23" i="30"/>
  <c r="C16" i="30"/>
  <c r="C24" i="29"/>
  <c r="C22" i="29"/>
  <c r="C20" i="29"/>
  <c r="C21" i="29" s="1"/>
  <c r="C23" i="29"/>
  <c r="C15" i="28"/>
  <c r="C16" i="28" s="1"/>
  <c r="C22" i="28"/>
  <c r="C15" i="24"/>
  <c r="C16" i="24" s="1"/>
  <c r="C24" i="24"/>
  <c r="C22" i="24"/>
  <c r="C20" i="24"/>
  <c r="C21" i="24" s="1"/>
  <c r="C23" i="24"/>
  <c r="C15" i="22"/>
  <c r="C16" i="22" s="1"/>
  <c r="C24" i="21"/>
  <c r="C20" i="21"/>
  <c r="C21" i="21" s="1"/>
  <c r="C23" i="21"/>
  <c r="C16" i="21"/>
  <c r="C19" i="20"/>
  <c r="C24" i="18"/>
  <c r="C20" i="18"/>
  <c r="C21" i="18" s="1"/>
  <c r="C16" i="18"/>
  <c r="C15" i="17"/>
  <c r="C16" i="17" s="1"/>
  <c r="C21" i="16"/>
  <c r="C14" i="14"/>
  <c r="C15" i="14" s="1"/>
  <c r="D20" i="14" s="1"/>
  <c r="E33" i="1" s="1"/>
  <c r="AG33" i="1" s="1"/>
  <c r="C14" i="12"/>
  <c r="C15" i="12" s="1"/>
  <c r="D20" i="12" s="1"/>
  <c r="E31" i="1" s="1"/>
  <c r="AG31" i="1" s="1"/>
  <c r="D24" i="18" l="1"/>
  <c r="D20" i="18"/>
  <c r="D21" i="18"/>
  <c r="D23" i="21"/>
  <c r="D21" i="21"/>
  <c r="D24" i="21"/>
  <c r="D20" i="21"/>
  <c r="D24" i="30"/>
  <c r="D22" i="30"/>
  <c r="D20" i="30"/>
  <c r="D23" i="30"/>
  <c r="D21" i="30"/>
  <c r="D24" i="29"/>
  <c r="D22" i="29"/>
  <c r="D20" i="29"/>
  <c r="D23" i="29"/>
  <c r="D21" i="29"/>
  <c r="D23" i="24"/>
  <c r="D21" i="24"/>
  <c r="D24" i="24"/>
  <c r="D22" i="24"/>
  <c r="D20" i="24"/>
  <c r="C27" i="28"/>
  <c r="C28" i="28" s="1"/>
  <c r="D30" i="28" s="1"/>
  <c r="D23" i="28"/>
  <c r="D22" i="28"/>
  <c r="D24" i="32"/>
  <c r="D22" i="32"/>
  <c r="D20" i="32"/>
  <c r="D21" i="32"/>
  <c r="C20" i="28"/>
  <c r="C21" i="28" s="1"/>
  <c r="D21" i="28" s="1"/>
  <c r="C24" i="28"/>
  <c r="D24" i="28" s="1"/>
  <c r="C23" i="32"/>
  <c r="D23" i="32" s="1"/>
  <c r="C31" i="46"/>
  <c r="C22" i="18"/>
  <c r="D22" i="18" s="1"/>
  <c r="C27" i="46"/>
  <c r="C28" i="46" s="1"/>
  <c r="C31" i="20"/>
  <c r="C27" i="20"/>
  <c r="C28" i="20" s="1"/>
  <c r="C29" i="20"/>
  <c r="C22" i="21"/>
  <c r="D22" i="21" s="1"/>
  <c r="C32" i="37"/>
  <c r="C30" i="37"/>
  <c r="C28" i="37"/>
  <c r="C29" i="37"/>
  <c r="C23" i="18"/>
  <c r="D23" i="18" s="1"/>
  <c r="C30" i="16"/>
  <c r="C31" i="16"/>
  <c r="C29" i="16"/>
  <c r="C27" i="16"/>
  <c r="D20" i="28" l="1"/>
  <c r="D31" i="28"/>
  <c r="E44" i="1" s="1"/>
  <c r="AG44" i="1" s="1"/>
  <c r="D26" i="24"/>
  <c r="E42" i="1" s="1"/>
  <c r="AG42" i="1" s="1"/>
  <c r="D26" i="32"/>
  <c r="E47" i="1" s="1"/>
  <c r="AG47" i="1" s="1"/>
  <c r="D26" i="30"/>
  <c r="E46" i="1" s="1"/>
  <c r="AG46" i="1" s="1"/>
  <c r="D26" i="21"/>
  <c r="E39" i="1" s="1"/>
  <c r="AG39" i="1" s="1"/>
  <c r="D26" i="29"/>
  <c r="E45" i="1" s="1"/>
  <c r="AG45" i="1" s="1"/>
  <c r="D26" i="18"/>
  <c r="E36" i="1" s="1"/>
  <c r="AG36" i="1" s="1"/>
  <c r="D21" i="12"/>
  <c r="D25" i="12" s="1"/>
  <c r="D21" i="14"/>
  <c r="D25" i="14" s="1"/>
  <c r="C29" i="46"/>
  <c r="C31" i="37"/>
  <c r="C28" i="16"/>
  <c r="D1" i="10"/>
  <c r="C31" i="9"/>
  <c r="D1" i="9"/>
  <c r="C13" i="8"/>
  <c r="D1" i="8"/>
  <c r="D1" i="7"/>
  <c r="D1" i="6"/>
  <c r="C13" i="5"/>
  <c r="D1" i="5"/>
  <c r="C13" i="4"/>
  <c r="D1" i="4"/>
  <c r="D1" i="3"/>
  <c r="G27" i="2"/>
  <c r="D24" i="14" l="1"/>
  <c r="D24" i="12"/>
  <c r="D27" i="18"/>
  <c r="D31" i="18" s="1"/>
  <c r="D30" i="18" s="1"/>
  <c r="D27" i="21"/>
  <c r="D31" i="21" s="1"/>
  <c r="D27" i="24"/>
  <c r="D31" i="24" s="1"/>
  <c r="D30" i="24" s="1"/>
  <c r="D32" i="28"/>
  <c r="D36" i="28" s="1"/>
  <c r="D35" i="28" s="1"/>
  <c r="D27" i="29"/>
  <c r="D31" i="29" s="1"/>
  <c r="D27" i="30"/>
  <c r="D31" i="30" s="1"/>
  <c r="D27" i="32"/>
  <c r="D31" i="32" s="1"/>
  <c r="C15" i="4"/>
  <c r="C16" i="4" s="1"/>
  <c r="C15" i="8"/>
  <c r="C16" i="8" s="1"/>
  <c r="C21" i="9"/>
  <c r="C15" i="5"/>
  <c r="C20" i="10"/>
  <c r="C34" i="9"/>
  <c r="C33" i="9"/>
  <c r="C35" i="9" s="1"/>
  <c r="C19" i="9"/>
  <c r="C16" i="5"/>
  <c r="C24" i="5"/>
  <c r="C20" i="5"/>
  <c r="C21" i="5" s="1"/>
  <c r="C24" i="4"/>
  <c r="C22" i="4"/>
  <c r="C20" i="4"/>
  <c r="C21" i="4" s="1"/>
  <c r="D21" i="5" l="1"/>
  <c r="D24" i="5"/>
  <c r="D20" i="5"/>
  <c r="D24" i="4"/>
  <c r="D22" i="4"/>
  <c r="D21" i="4"/>
  <c r="D20" i="4"/>
  <c r="C27" i="8"/>
  <c r="C28" i="8" s="1"/>
  <c r="D24" i="8"/>
  <c r="D21" i="8"/>
  <c r="D20" i="8"/>
  <c r="D23" i="8"/>
  <c r="D22" i="8"/>
  <c r="D30" i="32"/>
  <c r="D30" i="30"/>
  <c r="D30" i="29"/>
  <c r="D30" i="21"/>
  <c r="C36" i="9"/>
  <c r="C23" i="4"/>
  <c r="D23" i="4" s="1"/>
  <c r="C37" i="9"/>
  <c r="C22" i="5"/>
  <c r="D22" i="5" s="1"/>
  <c r="C23" i="5"/>
  <c r="D23" i="5" s="1"/>
  <c r="D26" i="5" l="1"/>
  <c r="E24" i="1" s="1"/>
  <c r="AG24" i="1" s="1"/>
  <c r="D31" i="8"/>
  <c r="E27" i="1" s="1"/>
  <c r="AG27" i="1" s="1"/>
  <c r="D26" i="4"/>
  <c r="E23" i="1" s="1"/>
  <c r="AG23" i="1" s="1"/>
  <c r="D27" i="5" l="1"/>
  <c r="D31" i="5" s="1"/>
  <c r="D30" i="5" s="1"/>
  <c r="D27" i="4"/>
  <c r="D31" i="4" s="1"/>
  <c r="D32" i="8"/>
  <c r="D36" i="8" s="1"/>
  <c r="C18" i="10"/>
  <c r="C21" i="10" s="1"/>
  <c r="C18" i="37"/>
  <c r="C17" i="20"/>
  <c r="C17" i="46"/>
  <c r="C17" i="16"/>
  <c r="C17" i="9"/>
  <c r="D30" i="4" l="1"/>
  <c r="D35" i="8"/>
  <c r="C42" i="10"/>
  <c r="C46" i="10"/>
  <c r="C21" i="37"/>
  <c r="C23" i="37"/>
  <c r="C22" i="9"/>
  <c r="C20" i="9"/>
  <c r="C22" i="46"/>
  <c r="C20" i="46"/>
  <c r="C22" i="16"/>
  <c r="C20" i="16"/>
  <c r="C22" i="20"/>
  <c r="C20" i="20"/>
  <c r="D31" i="20" l="1"/>
  <c r="D29" i="20"/>
  <c r="D27" i="20"/>
  <c r="D30" i="20"/>
  <c r="D28" i="20"/>
  <c r="D30" i="16"/>
  <c r="D28" i="16"/>
  <c r="D31" i="16"/>
  <c r="D29" i="16"/>
  <c r="D27" i="16"/>
  <c r="D30" i="9"/>
  <c r="D28" i="9"/>
  <c r="D26" i="9"/>
  <c r="D29" i="9"/>
  <c r="D27" i="9"/>
  <c r="C41" i="16"/>
  <c r="C42" i="16" s="1"/>
  <c r="D44" i="16" s="1"/>
  <c r="D36" i="9"/>
  <c r="D34" i="9"/>
  <c r="D37" i="9"/>
  <c r="D35" i="9"/>
  <c r="D31" i="37"/>
  <c r="D29" i="37"/>
  <c r="D32" i="37"/>
  <c r="D30" i="37"/>
  <c r="D28" i="37"/>
  <c r="D30" i="46"/>
  <c r="D28" i="46"/>
  <c r="D31" i="46"/>
  <c r="D29" i="46"/>
  <c r="D27" i="46"/>
  <c r="C42" i="37"/>
  <c r="C43" i="37" s="1"/>
  <c r="C46" i="37"/>
  <c r="C47" i="37" s="1"/>
  <c r="D33" i="9"/>
  <c r="C41" i="20"/>
  <c r="C45" i="46"/>
  <c r="C46" i="46" s="1"/>
  <c r="C41" i="46"/>
  <c r="C42" i="46" s="1"/>
  <c r="C40" i="9"/>
  <c r="C41" i="9" s="1"/>
  <c r="C44" i="9"/>
  <c r="C45" i="9" s="1"/>
  <c r="C21" i="3"/>
  <c r="C24" i="3"/>
  <c r="C23" i="3"/>
  <c r="C22" i="3"/>
  <c r="C15" i="3"/>
  <c r="C16" i="3" s="1"/>
  <c r="D20" i="3" s="1"/>
  <c r="D49" i="9" l="1"/>
  <c r="D50" i="37"/>
  <c r="D23" i="3"/>
  <c r="D22" i="3"/>
  <c r="D24" i="3"/>
  <c r="C42" i="20"/>
  <c r="D44" i="20" s="1"/>
  <c r="D49" i="46"/>
  <c r="D45" i="16"/>
  <c r="D21" i="3"/>
  <c r="D48" i="9"/>
  <c r="D45" i="20"/>
  <c r="D49" i="37"/>
  <c r="D50" i="9"/>
  <c r="D48" i="46"/>
  <c r="D26" i="3" l="1"/>
  <c r="E22" i="1" s="1"/>
  <c r="AG22" i="1" s="1"/>
  <c r="D51" i="9"/>
  <c r="E28" i="1" s="1"/>
  <c r="AG28" i="1" s="1"/>
  <c r="D27" i="3" l="1"/>
  <c r="D31" i="3" s="1"/>
  <c r="D52" i="9"/>
  <c r="D56" i="9" s="1"/>
  <c r="D55" i="9" l="1"/>
  <c r="D30" i="3"/>
  <c r="D30" i="6" l="1"/>
  <c r="C22" i="10"/>
  <c r="C23" i="10" s="1"/>
  <c r="C43" i="10"/>
  <c r="C47" i="10"/>
  <c r="C33" i="10"/>
  <c r="C35" i="10" s="1"/>
  <c r="C26" i="10"/>
  <c r="C31" i="10" s="1"/>
  <c r="D31" i="10" s="1"/>
  <c r="D51" i="10" l="1"/>
  <c r="D35" i="10"/>
  <c r="C28" i="10"/>
  <c r="D28" i="10" s="1"/>
  <c r="C39" i="10"/>
  <c r="D39" i="10" s="1"/>
  <c r="C36" i="10"/>
  <c r="D36" i="10" s="1"/>
  <c r="C38" i="10"/>
  <c r="D38" i="10" s="1"/>
  <c r="C30" i="10"/>
  <c r="D30" i="10" s="1"/>
  <c r="C32" i="10"/>
  <c r="D32" i="10" s="1"/>
  <c r="C29" i="10" l="1"/>
  <c r="C37" i="10"/>
  <c r="D37" i="10" s="1"/>
  <c r="D50" i="10" s="1"/>
  <c r="D29" i="10" l="1"/>
  <c r="D49" i="10" s="1"/>
  <c r="D52" i="10" s="1"/>
  <c r="E29" i="1" s="1"/>
  <c r="AG29" i="1" s="1"/>
  <c r="C15" i="11"/>
  <c r="C16" i="11" s="1"/>
  <c r="D53" i="10" l="1"/>
  <c r="D57" i="10" s="1"/>
  <c r="C27" i="11"/>
  <c r="C28" i="11" s="1"/>
  <c r="D30" i="11" s="1"/>
  <c r="D56" i="10" l="1"/>
  <c r="C21" i="11"/>
  <c r="D21" i="11" s="1"/>
  <c r="C20" i="11"/>
  <c r="D20" i="11" s="1"/>
  <c r="D31" i="11" s="1"/>
  <c r="E30" i="1" s="1"/>
  <c r="AG30" i="1" s="1"/>
  <c r="C23" i="11"/>
  <c r="D23" i="11" s="1"/>
  <c r="C22" i="11"/>
  <c r="D22" i="11" s="1"/>
  <c r="C24" i="11"/>
  <c r="D24" i="11" s="1"/>
  <c r="C32" i="16" l="1"/>
  <c r="C38" i="16" s="1"/>
  <c r="D38" i="16" s="1"/>
  <c r="C34" i="16" l="1"/>
  <c r="D34" i="16" s="1"/>
  <c r="D32" i="11"/>
  <c r="D36" i="11" s="1"/>
  <c r="C36" i="16"/>
  <c r="D36" i="16" s="1"/>
  <c r="C37" i="16"/>
  <c r="D37" i="16" s="1"/>
  <c r="C35" i="16" l="1"/>
  <c r="D35" i="16" s="1"/>
  <c r="D46" i="16" s="1"/>
  <c r="D47" i="16" s="1"/>
  <c r="E34" i="1" s="1"/>
  <c r="AG34" i="1" s="1"/>
  <c r="D35" i="11"/>
  <c r="C23" i="17"/>
  <c r="D23" i="17" s="1"/>
  <c r="C20" i="17" l="1"/>
  <c r="D20" i="17" s="1"/>
  <c r="D48" i="16"/>
  <c r="D52" i="16" s="1"/>
  <c r="C22" i="17"/>
  <c r="D22" i="17" s="1"/>
  <c r="C24" i="17"/>
  <c r="D24" i="17" s="1"/>
  <c r="C21" i="17" l="1"/>
  <c r="D21" i="17" s="1"/>
  <c r="D26" i="17" s="1"/>
  <c r="E35" i="1" s="1"/>
  <c r="AG35" i="1" s="1"/>
  <c r="D51" i="16"/>
  <c r="C21" i="19" l="1"/>
  <c r="D21" i="19" s="1"/>
  <c r="D27" i="17"/>
  <c r="D31" i="17" s="1"/>
  <c r="C20" i="19"/>
  <c r="D20" i="19" s="1"/>
  <c r="C23" i="19"/>
  <c r="D23" i="19" s="1"/>
  <c r="C22" i="19"/>
  <c r="D22" i="19" s="1"/>
  <c r="C24" i="19"/>
  <c r="D24" i="19" s="1"/>
  <c r="D26" i="19" l="1"/>
  <c r="E37" i="1" s="1"/>
  <c r="AG37" i="1" s="1"/>
  <c r="D30" i="17"/>
  <c r="C32" i="20"/>
  <c r="C38" i="20" s="1"/>
  <c r="D38" i="20" s="1"/>
  <c r="D27" i="19" l="1"/>
  <c r="D31" i="19" s="1"/>
  <c r="D30" i="19" s="1"/>
  <c r="C34" i="20"/>
  <c r="D34" i="20" s="1"/>
  <c r="C36" i="20"/>
  <c r="D36" i="20" s="1"/>
  <c r="C35" i="20"/>
  <c r="D35" i="20" s="1"/>
  <c r="C37" i="20"/>
  <c r="D37" i="20" s="1"/>
  <c r="D46" i="20" l="1"/>
  <c r="D47" i="20" s="1"/>
  <c r="E38" i="1" s="1"/>
  <c r="AG38" i="1" s="1"/>
  <c r="C22" i="22"/>
  <c r="D22" i="22" s="1"/>
  <c r="C20" i="22" l="1"/>
  <c r="D20" i="22" s="1"/>
  <c r="D48" i="20"/>
  <c r="D52" i="20" s="1"/>
  <c r="D51" i="20" s="1"/>
  <c r="C23" i="22"/>
  <c r="D23" i="22" s="1"/>
  <c r="C21" i="22"/>
  <c r="D21" i="22" s="1"/>
  <c r="C24" i="22"/>
  <c r="D24" i="22" s="1"/>
  <c r="D26" i="22" l="1"/>
  <c r="E40" i="1" s="1"/>
  <c r="AG40" i="1" s="1"/>
  <c r="C33" i="37"/>
  <c r="C36" i="37" s="1"/>
  <c r="D36" i="37" s="1"/>
  <c r="D27" i="22" l="1"/>
  <c r="D31" i="22" s="1"/>
  <c r="D30" i="22" s="1"/>
  <c r="C35" i="37"/>
  <c r="D35" i="37" s="1"/>
  <c r="C39" i="37"/>
  <c r="D39" i="37" s="1"/>
  <c r="C37" i="37"/>
  <c r="D37" i="37" s="1"/>
  <c r="C38" i="37"/>
  <c r="D38" i="37" s="1"/>
  <c r="D51" i="37" l="1"/>
  <c r="D52" i="37" s="1"/>
  <c r="E48" i="1" s="1"/>
  <c r="AG48" i="1" s="1"/>
  <c r="C15" i="41"/>
  <c r="C16" i="41" s="1"/>
  <c r="D23" i="41" l="1"/>
  <c r="D21" i="41"/>
  <c r="D24" i="41"/>
  <c r="D22" i="41"/>
  <c r="D20" i="41"/>
  <c r="D53" i="37"/>
  <c r="D57" i="37" s="1"/>
  <c r="D26" i="41" l="1"/>
  <c r="E49" i="1" s="1"/>
  <c r="AG49" i="1" s="1"/>
  <c r="D56" i="37"/>
  <c r="D27" i="41" l="1"/>
  <c r="D31" i="41" s="1"/>
  <c r="C32" i="46"/>
  <c r="C38" i="46" s="1"/>
  <c r="D38" i="46" s="1"/>
  <c r="D30" i="41" l="1"/>
  <c r="C34" i="46"/>
  <c r="D34" i="46" s="1"/>
  <c r="C36" i="46"/>
  <c r="D36" i="46" s="1"/>
  <c r="C37" i="46"/>
  <c r="D37" i="46" s="1"/>
  <c r="C35" i="46" l="1"/>
  <c r="D35" i="46" l="1"/>
  <c r="D50" i="46" s="1"/>
  <c r="D51" i="46" s="1"/>
  <c r="E50" i="1" l="1"/>
  <c r="D52" i="46"/>
  <c r="D56" i="46" s="1"/>
  <c r="D55" i="46" s="1"/>
  <c r="AG50" i="1" l="1"/>
  <c r="AG51" i="1" s="1"/>
  <c r="E51" i="1"/>
  <c r="E148" i="1" l="1"/>
  <c r="E152" i="1" s="1"/>
  <c r="E52" i="1"/>
  <c r="F126" i="1" l="1"/>
  <c r="D135" i="1"/>
  <c r="D139" i="1" s="1"/>
</calcChain>
</file>

<file path=xl/sharedStrings.xml><?xml version="1.0" encoding="utf-8"?>
<sst xmlns="http://schemas.openxmlformats.org/spreadsheetml/2006/main" count="9418" uniqueCount="294">
  <si>
    <t>TABELA DE TIPOS DE PAPÉIS E PERCENTUAIS</t>
  </si>
  <si>
    <t>TABELA DE AJUSTE PROPORCIONAL DE CUSTO POR QUANTIDADE</t>
  </si>
  <si>
    <t>Nº</t>
  </si>
  <si>
    <t>PAPEL/GRAMATURA</t>
  </si>
  <si>
    <t>PERCENTUAL (%)</t>
  </si>
  <si>
    <t>Tipo</t>
  </si>
  <si>
    <t>Total de Impressões</t>
  </si>
  <si>
    <t>Percentual</t>
  </si>
  <si>
    <t>MONOCROMÁTICA</t>
  </si>
  <si>
    <t>POLICROMÁTICA</t>
  </si>
  <si>
    <t>Monocromática</t>
  </si>
  <si>
    <t>de 1.001 até 30.000</t>
  </si>
  <si>
    <t>Selecione:</t>
  </si>
  <si>
    <t>de 30.001 até 100.000</t>
  </si>
  <si>
    <t>Offset 56 g/m²</t>
  </si>
  <si>
    <t>de 100.001 até 500.000</t>
  </si>
  <si>
    <t>Offset 75 g/m²</t>
  </si>
  <si>
    <t>acima de 500.000</t>
  </si>
  <si>
    <t>Offset 90 g/m²</t>
  </si>
  <si>
    <t>Policromática</t>
  </si>
  <si>
    <t>Offset 120 g/m²</t>
  </si>
  <si>
    <t>Offset 150 g/m²</t>
  </si>
  <si>
    <t>Offset 180 g/m²</t>
  </si>
  <si>
    <t>Offset 210 g/m²</t>
  </si>
  <si>
    <t>Offset 240 g/m²</t>
  </si>
  <si>
    <t>TABELA TIPO IMPRESSÃO</t>
  </si>
  <si>
    <t>Cartão Sólido - Supremo 250 g/m²</t>
  </si>
  <si>
    <t>Cartão Sólido - Supremo 300 g/m²</t>
  </si>
  <si>
    <t>1/0 - SOMENTE FRENTE (MONO)</t>
  </si>
  <si>
    <t>Cartolina 180 g/m² (cores diversas)</t>
  </si>
  <si>
    <t>1/1 - FRENTE E VERSO (MONO)</t>
  </si>
  <si>
    <t>Cartolina 240 g/m² (cores diversas)</t>
  </si>
  <si>
    <t>4/0 - SOMENTE FRENTE (POLI)</t>
  </si>
  <si>
    <t>Couché 90 g/m² (liso/fosco/telado)</t>
  </si>
  <si>
    <t>4/1 - FRENTE E VERSO (POLI)</t>
  </si>
  <si>
    <t>Couché 115 g/m² (liso/fosco/telado)</t>
  </si>
  <si>
    <t>4/4 - FRENTE E VERSO (POLI)</t>
  </si>
  <si>
    <t>Couché 150 g/m² (liso/fosco/telado)</t>
  </si>
  <si>
    <t>Couché 170 g/m² (liso/fosco/telado)</t>
  </si>
  <si>
    <t>TABELA SIM/NÃO</t>
  </si>
  <si>
    <t>Couché 250 g/m² (liso/fosco/telado)</t>
  </si>
  <si>
    <t>Couché 300 g/m² (liso/fosco/telado)</t>
  </si>
  <si>
    <t>NÃO</t>
  </si>
  <si>
    <t>Reciclado 75 g/m²</t>
  </si>
  <si>
    <t>SIM</t>
  </si>
  <si>
    <t>Reciclado 90 g/m²</t>
  </si>
  <si>
    <t>Reciclado 120 g/m²</t>
  </si>
  <si>
    <t>TABELA PREÇOS MILHEIRO (CONTRATO)</t>
  </si>
  <si>
    <t>Reciclado 150 g/m²</t>
  </si>
  <si>
    <t>(PMP) Preço 1º milheiro (padrão)</t>
  </si>
  <si>
    <t>Reciclado 180 g/m²</t>
  </si>
  <si>
    <t>(PCP) Preço cm² (padão) 1º milheiro</t>
  </si>
  <si>
    <t>Reciclado 240 g/m²</t>
  </si>
  <si>
    <t>Adesivo 110 g/m² (brilho/fosco)</t>
  </si>
  <si>
    <t>TABELA DE PERCENTUAIS PARA CÁLCULO DE ENVELOPES ESPECIAIS (PERSONALIZADO)</t>
  </si>
  <si>
    <t xml:space="preserve">Offset 90 g/m² </t>
  </si>
  <si>
    <t xml:space="preserve">Offset 120 g/m² </t>
  </si>
  <si>
    <t>Kraft natural 110 g/m²</t>
  </si>
  <si>
    <t>29*</t>
  </si>
  <si>
    <t>Relevo seco</t>
  </si>
  <si>
    <t>TABELA DE TIPOS DE ENVELOPES PADRONIZADOS (PRÉ-FABRICADOS)</t>
  </si>
  <si>
    <t>Saco/papel branco 90 g/m² formato fechado 185x248 mm</t>
  </si>
  <si>
    <t>Saco/papel branco 90 g/m² formato fechado 200x280 mm</t>
  </si>
  <si>
    <t>Saco/papel branco 90 g/m² formato fechado 229x324 mm</t>
  </si>
  <si>
    <t>Saco/papel branco 90 g/m² formato fechado 260x360 mm</t>
  </si>
  <si>
    <t>Saco/papel branco 110 g/m² formato fechado 185x248 mm</t>
  </si>
  <si>
    <t>Saco/papel branco 110 g/m² formato fechado 200x280 mm</t>
  </si>
  <si>
    <t>Saco/papel branco 110 g/m² formato fechado 260x360 mm</t>
  </si>
  <si>
    <t>Saco/Kraft natural 80 g/m² formato fechado 200x280 mm</t>
  </si>
  <si>
    <t>Saco/Kraft natural 110 g/m² formato fechado 260x360 mm</t>
  </si>
  <si>
    <t>Carteira/papel branco 90 g/m² formato fechado 114x165 mm</t>
  </si>
  <si>
    <t>Jornal</t>
  </si>
  <si>
    <t>Acabamento</t>
  </si>
  <si>
    <t>Uma dobra</t>
  </si>
  <si>
    <t>Nº OS:</t>
  </si>
  <si>
    <t>Descrição:</t>
  </si>
  <si>
    <t>(T) Tiragem:</t>
  </si>
  <si>
    <t>Dados Básicos</t>
  </si>
  <si>
    <t>(FA) Formato: Altura (cm)</t>
  </si>
  <si>
    <t>(FL) Formato: Largura (cm)</t>
  </si>
  <si>
    <t>Quantidade de Modelos:</t>
  </si>
  <si>
    <t>Dados Papel</t>
  </si>
  <si>
    <t>(%IC) Impressão (cores)</t>
  </si>
  <si>
    <t>Papel:</t>
  </si>
  <si>
    <t>Relevo Seco:</t>
  </si>
  <si>
    <t>(PCP) Preço cm² (padrão) 1º milheiro</t>
  </si>
  <si>
    <t>Área do Papel (cm²)</t>
  </si>
  <si>
    <t>Preço Impressão*cm²</t>
  </si>
  <si>
    <t>Cálculo</t>
  </si>
  <si>
    <t>Nº Páginas Impressas</t>
  </si>
  <si>
    <t>Porcentagem Papel</t>
  </si>
  <si>
    <t>0 a 1.000</t>
  </si>
  <si>
    <t>1.001 a 30.000</t>
  </si>
  <si>
    <t>31.001 a 100.000</t>
  </si>
  <si>
    <t>100.001 a 500.000</t>
  </si>
  <si>
    <t>500.000 acima</t>
  </si>
  <si>
    <t>Sub Total:</t>
  </si>
  <si>
    <t>Valor Unitário:</t>
  </si>
  <si>
    <t>Perfazimento</t>
  </si>
  <si>
    <t>VALOR TOTAL:</t>
  </si>
  <si>
    <t>Cartaz A2</t>
  </si>
  <si>
    <t>Refile e Pacote</t>
  </si>
  <si>
    <t>Cartaz A3</t>
  </si>
  <si>
    <t>Revista Institucional</t>
  </si>
  <si>
    <t>Dados Miolo</t>
  </si>
  <si>
    <t>Dados Capa</t>
  </si>
  <si>
    <t>Cálculo Miolo</t>
  </si>
  <si>
    <t>Cálculo Capa</t>
  </si>
  <si>
    <t>Area Miolo</t>
  </si>
  <si>
    <t>Area Capa</t>
  </si>
  <si>
    <t>Nº de páginas do miolo</t>
  </si>
  <si>
    <t>Valor da Capa:</t>
  </si>
  <si>
    <t>Valor do Miolo:</t>
  </si>
  <si>
    <t>Agenda Caderno</t>
  </si>
  <si>
    <t>Nº de páginas da capa</t>
  </si>
  <si>
    <t>Pasta com bolsa</t>
  </si>
  <si>
    <t>Laminação Fosca, faca e cola</t>
  </si>
  <si>
    <t>Porcentagem Envelope</t>
  </si>
  <si>
    <t>Quantidade Milheiros</t>
  </si>
  <si>
    <t>Faca, dobra e cola</t>
  </si>
  <si>
    <t>Envelope Pequeno</t>
  </si>
  <si>
    <t>Envelope Médio</t>
  </si>
  <si>
    <t>Envelope Grande</t>
  </si>
  <si>
    <t>Calendário de Mesa</t>
  </si>
  <si>
    <t>Vinco, cola e encadernação wire-ô</t>
  </si>
  <si>
    <t>Flyer A5</t>
  </si>
  <si>
    <t>Flyer A6</t>
  </si>
  <si>
    <t>Duas dobras</t>
  </si>
  <si>
    <t>Pasta s/ bolsa</t>
  </si>
  <si>
    <t>Refile , Dobre e Pacote</t>
  </si>
  <si>
    <t>Guia de Cursos</t>
  </si>
  <si>
    <t>Certificado</t>
  </si>
  <si>
    <t>Cartão de Visitas</t>
  </si>
  <si>
    <t>Adesivo de Papel</t>
  </si>
  <si>
    <t>Folha A4 timbrada</t>
  </si>
  <si>
    <t>Marcador de Páginas</t>
  </si>
  <si>
    <t>Ventarola</t>
  </si>
  <si>
    <t>Credencial</t>
  </si>
  <si>
    <t>Dados Variáveis</t>
  </si>
  <si>
    <t>2 furos e cordão</t>
  </si>
  <si>
    <t>Manual do Estudante</t>
  </si>
  <si>
    <t xml:space="preserve">Dobra </t>
  </si>
  <si>
    <t>Apostila</t>
  </si>
  <si>
    <t>Laminação Fosca e encadernação espiral</t>
  </si>
  <si>
    <t xml:space="preserve"> </t>
  </si>
  <si>
    <t>Aplicação de verniz total (calculado com relação ao valor padrão e acrescido do valor total da impressão)</t>
  </si>
  <si>
    <t>Aplicação de verniz localizada (calculado com relação ao valor padrão e acrescido do valor total da impressão)</t>
  </si>
  <si>
    <t>Capa dura nº 20 Revestida (calculado com relação ao valor padrão e acrescido do valor total da impressão)</t>
  </si>
  <si>
    <t>Wire-o (calculado com relação ao valor padrão e acrescido do valor total da impressão)</t>
  </si>
  <si>
    <t>Encadernação com grampo (calculado com relação ao valor padrão e acrescido do valor total da impressão)</t>
  </si>
  <si>
    <t>Encadernação hot melt (calculado com relação ao valor padrão e acrescido do valor total da impressão)</t>
  </si>
  <si>
    <t xml:space="preserve">    </t>
  </si>
  <si>
    <t>TABELA DE PERCENTUAIS PARA CÁLCULO DO ACABAMENTO</t>
  </si>
  <si>
    <t>Porcentagem</t>
  </si>
  <si>
    <t>2 dobras, faca especial , laminação fosca</t>
  </si>
  <si>
    <t>Valor unitário</t>
  </si>
  <si>
    <t>Valor total</t>
  </si>
  <si>
    <t>Acabamento Laminação Brilho</t>
  </si>
  <si>
    <t>Plastificação/Laminação(calculado com relação ao valor padrão e acrescido do valor total da impressão)</t>
  </si>
  <si>
    <t xml:space="preserve">Acabamento Ecadernação </t>
  </si>
  <si>
    <t>Valor Acabamento:</t>
  </si>
  <si>
    <t>Acabamento Laminação</t>
  </si>
  <si>
    <t>Capa Laminação fosca, em papel cartão nº 20 revestido. 2 folhas no começo e duas no final. Wire-o</t>
  </si>
  <si>
    <t>Acabamento wire-o</t>
  </si>
  <si>
    <t>Encadernação com grampo</t>
  </si>
  <si>
    <t>Acabamento grampo</t>
  </si>
  <si>
    <t>Faca e Verniz UV na frente</t>
  </si>
  <si>
    <t>Acabamento:</t>
  </si>
  <si>
    <t>Encadernação wire-ô, capa em cartão revestido nº 20, laminação fosca</t>
  </si>
  <si>
    <t xml:space="preserve">Acabamento Encadernação </t>
  </si>
  <si>
    <t>Valor do acabamento:</t>
  </si>
  <si>
    <t>Folder 1 dobra</t>
  </si>
  <si>
    <t>Folder IFPR</t>
  </si>
  <si>
    <t>Folder 2 dobras</t>
  </si>
  <si>
    <t>travar toda a planilha</t>
  </si>
  <si>
    <t>INSTITUTO FEDERAL DO PARANÁ</t>
  </si>
  <si>
    <t>PROAD-DA</t>
  </si>
  <si>
    <t>COORDENADORIA DE COMPRAS</t>
  </si>
  <si>
    <t>REQUISIÇÃO DE SERVIÇOS</t>
  </si>
  <si>
    <t>CÂMPUS IRATI</t>
  </si>
  <si>
    <t>CÂMPUS IVAIPORÃ</t>
  </si>
  <si>
    <t>Nº do OBJETO:</t>
  </si>
  <si>
    <t>Data:</t>
  </si>
  <si>
    <t>CÂMPUS JACAREZINHO</t>
  </si>
  <si>
    <t>CÂMPUS JAGUARIAÍVA</t>
  </si>
  <si>
    <t>UGR:</t>
  </si>
  <si>
    <t>CÂMPUS LONDRINA</t>
  </si>
  <si>
    <t>CÂMPUS PALMAS</t>
  </si>
  <si>
    <t>Requisitante:</t>
  </si>
  <si>
    <t>CÂMPUS PARANAGUÁ</t>
  </si>
  <si>
    <t>CÂMPUS PARANAVAÍ</t>
  </si>
  <si>
    <t>CÂMPUS PITANGA</t>
  </si>
  <si>
    <t>32.2015 - SERVIÇOS GRÁFICOS, DIPLOMAS E CERTIFICADOS</t>
  </si>
  <si>
    <t>Diploma IFPR</t>
  </si>
  <si>
    <t>Denominação</t>
  </si>
  <si>
    <t>Especificaçãoes</t>
  </si>
  <si>
    <t>2,00m x 0,90m com acabamento com canaleta e cordão</t>
  </si>
  <si>
    <t xml:space="preserve">Unidades </t>
  </si>
  <si>
    <t>ASSIS</t>
  </si>
  <si>
    <t>ASTORGA</t>
  </si>
  <si>
    <t xml:space="preserve">Acabamento ENcadernação </t>
  </si>
  <si>
    <t xml:space="preserve"> Preço do 1º milheiro de impressão monocromática em papel offset 75g/m² formato "8" (240x330mm):</t>
  </si>
  <si>
    <t>BARRACÃO</t>
  </si>
  <si>
    <t>CAMPO LARGO</t>
  </si>
  <si>
    <t>CASCAVEL</t>
  </si>
  <si>
    <t>CAPANEMA</t>
  </si>
  <si>
    <t>CAPENEMA</t>
  </si>
  <si>
    <t xml:space="preserve">CASCAVEL </t>
  </si>
  <si>
    <t>COLOMBO</t>
  </si>
  <si>
    <t>COMUNICAÇÃO</t>
  </si>
  <si>
    <t>CURITIBA</t>
  </si>
  <si>
    <t>EAD</t>
  </si>
  <si>
    <t>FOZ</t>
  </si>
  <si>
    <t>GOIOERÊ</t>
  </si>
  <si>
    <t>GOIOERE</t>
  </si>
  <si>
    <t>IRATI</t>
  </si>
  <si>
    <t>IVAIPORÃ</t>
  </si>
  <si>
    <t>JACAREZINHO</t>
  </si>
  <si>
    <t>JAGUARIAIVA</t>
  </si>
  <si>
    <t>LONDRINA</t>
  </si>
  <si>
    <t>PALMAS</t>
  </si>
  <si>
    <t>PARANAGUÁ</t>
  </si>
  <si>
    <t>PARANAVAÍ</t>
  </si>
  <si>
    <t>PINHAIS</t>
  </si>
  <si>
    <t>PITANGA</t>
  </si>
  <si>
    <t>PROAD - CACP</t>
  </si>
  <si>
    <t>PROENS</t>
  </si>
  <si>
    <t>TELEMACO</t>
  </si>
  <si>
    <t>UMUARAMA</t>
  </si>
  <si>
    <t>UNIÃO DA VITÓRIA</t>
  </si>
  <si>
    <t>Sub total</t>
  </si>
  <si>
    <t>SUB Itens</t>
  </si>
  <si>
    <t>ITEM 1</t>
  </si>
  <si>
    <t>Banner</t>
  </si>
  <si>
    <t>TOTAL ITEM 1</t>
  </si>
  <si>
    <t>ITEM 2</t>
  </si>
  <si>
    <t>ITEM 3</t>
  </si>
  <si>
    <t xml:space="preserve">PAPEL DE SEGURANÇ A COM 120 GRAMAS; PAPEL C OM FIBRAS DE SEGURANÇ A VISÍVEIS A OLHO NU;       
PAPEL C OM FIBRAS DE SEGURANÇ A REATIVAS A LUZ ULTRAVIOLETA; FORMATO PAPEL 298 X 21mm      
TEXTO EM MIC ROLETRAS, EM 1 (UMA) LINHA, C OM 2 (DUAS) FALHAS TÉC NIC A A SER DEFINIDA PELO CONTRATANTE      
3 (TRÊS) LOGOMARC AS DO IFPR REATIVAS A LUZ ULTRAVIOLETA EM LOC AIS A SEREM DEFINIDOS PELA C ONTRATANTE;      
HOLOGRAFIA BIDIMENSIONAL DE SEGURANÇ A (2D), PERSONALIZADA C OM LOGOMARC A DO IFPR       
DANDO A ILUSÃO DE PROFUNDIDADE, C OM NÍVEL DE VERIFIC AÇ ÃO A OLHO NU, EM LOC AL A SER      
DEFINIDO PELO C ONTRATANTE;      
NUMERAÇ ÃO SEQUENC IAL C RESC ENTE NO VERSO EM IMPRESSÃO OFFSET, C ONFORME INDICAÇ ÃO DA C ONTRATANTE (C OMPOSIÇ ÃO DA NUMERAÇ ÃO C ONFORME LAYOUT);      
BRASÃO DA REPÚBLIC A E TEXTO DE IDENTIFIC AÇ ÃO DO BRASÃO NAS SUAS C ORES;      
SELO DA REPÚBLIC A;      
LOGOMARC A DO INSTITUTO FEDERAL NAS SUAS C ORES      
GRAFISMO DE APROXIMADAMENTE 13 X 10 - NAS C ORES PANTONE 375, 361 E 1795, SEGUNDO      
LAYOUT FORNEC IDO PELA C ONTRATANTE </t>
  </si>
  <si>
    <t>PROEPI</t>
  </si>
  <si>
    <t>ITEM 4</t>
  </si>
  <si>
    <t>Especificações</t>
  </si>
  <si>
    <t>valor estimado</t>
  </si>
  <si>
    <t>qtd/valor estimado</t>
  </si>
  <si>
    <t>Qtd estimada</t>
  </si>
  <si>
    <t>Valor estimado</t>
  </si>
  <si>
    <t>TOTAL ITEM 2</t>
  </si>
  <si>
    <t>TOTAL ITEM 3</t>
  </si>
  <si>
    <t xml:space="preserve">Faixa em lona </t>
  </si>
  <si>
    <t>TOTAL ITEM 4</t>
  </si>
  <si>
    <t>qtd /estimada</t>
  </si>
  <si>
    <t xml:space="preserve">TOTAL </t>
  </si>
  <si>
    <t>Valor estimado por item</t>
  </si>
  <si>
    <t>TOTAL GRUPO 1</t>
  </si>
  <si>
    <t>Valor</t>
  </si>
  <si>
    <t xml:space="preserve">Valor </t>
  </si>
  <si>
    <t>Valor  Total</t>
  </si>
  <si>
    <t>VALOR TOTAL HOMOLOGADO</t>
  </si>
  <si>
    <t>FORNECEDOR</t>
  </si>
  <si>
    <t>GRAFICA &amp; EDITORA TRIUNFAL LTDA - EPP</t>
  </si>
  <si>
    <t>CNPJ FORNECEDOR</t>
  </si>
  <si>
    <t>03.002.566/0001-40</t>
  </si>
  <si>
    <t>CONTATO</t>
  </si>
  <si>
    <t>(18)3322-5775</t>
  </si>
  <si>
    <t>R2W GRAFICA E EDITORA LTDA - ME</t>
  </si>
  <si>
    <t>12.650.908/0001-20</t>
  </si>
  <si>
    <t>(43)31544200</t>
  </si>
  <si>
    <t>INLABEL SOLUCOES EM ROTULOS ADESIVOS EIRELI - EPP</t>
  </si>
  <si>
    <t>20.772.716/0001-14</t>
  </si>
  <si>
    <t>(11)43043285</t>
  </si>
  <si>
    <t>VALOR  HOMOLOGADO</t>
  </si>
  <si>
    <t>VALOR TOTAL HOMOLOGADO SOMA ITENS 1+2+3+4</t>
  </si>
  <si>
    <t>Considerações Referente a Dotação Orçamentária</t>
  </si>
  <si>
    <t>Este item pode ser empenhado em mais de uma Natureza de Despesa conforme aplicação ou finalidade</t>
  </si>
  <si>
    <t>Detalhamento Despesa</t>
  </si>
  <si>
    <t>Utilização</t>
  </si>
  <si>
    <t xml:space="preserve">33903059 - MATERIAL PARA DIVULGACAO </t>
  </si>
  <si>
    <t>detalhamento de despesa recomendado</t>
  </si>
  <si>
    <t>33903059 ou 339032</t>
  </si>
  <si>
    <t xml:space="preserve">REGISTRA O VALOR DAS DESPESAS COM AQUISICAO DE MATERIAL PARA PUBLICI- </t>
  </si>
  <si>
    <t>DADE E DIVULGACAO DE PROGRAMAS DO GOVERNO, PARA CONSCIENTIZACAO SOCIAL</t>
  </si>
  <si>
    <t>EX: CAMISETAS, BONES, CHAVEIROS, CANETAS, BOTONS, COM LOGOMARCAS,FOLDE</t>
  </si>
  <si>
    <t xml:space="preserve">RS,CARTAZES,CARTILHAS E MANUAIS,ETC.                                  </t>
  </si>
  <si>
    <t>33903209 - MATERIAL PARA DIVULGACAO</t>
  </si>
  <si>
    <t>33903200 MATERIAL, BEM OU SERVICO P/ DISTRIB. GRATUITA</t>
  </si>
  <si>
    <t xml:space="preserve">33903000 MATERIAL DE CONSUMO </t>
  </si>
  <si>
    <t xml:space="preserve">REGISTRA O VALOR DAS DESPESAS COM AQUISICAO DE MATERIAL PARA DIVULGA- </t>
  </si>
  <si>
    <t xml:space="preserve">GACAO INSTITUCIONAL OU PROMOCIONAL DO GOVERNO E DE INTERESSE PUBLICO, </t>
  </si>
  <si>
    <t xml:space="preserve">EX: BANNER, PAINEIS INLUSTRATIVOS PARA DIVULGACAO DE EVENTOS,  FAIXAS </t>
  </si>
  <si>
    <t xml:space="preserve">PROMOCIONAIS, PLACAS, ETC.                                            </t>
  </si>
  <si>
    <t>33903204 - MATERIAL EDUCACIONAL E CULTURAL</t>
  </si>
  <si>
    <t xml:space="preserve">REGISTRA O VALOR DAS DESPESAS COM AQUISICAO DE MATERIAL   EDUCACIONAL,  </t>
  </si>
  <si>
    <t xml:space="preserve">(MATERIAL ESCOLAR, DIDATICO, TECNICO, MATERIAL P/AUDIO, VIDEO E  FOTO)  </t>
  </si>
  <si>
    <t xml:space="preserve">E MATERIAL CULTURAL (MATERIAL RELIGIOSO E ESPORTIVO).                   </t>
  </si>
  <si>
    <t>70 cm x 1,20 cm; 4X0; lona; sem verniz; acamento com bastão e barbante.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</si>
</sst>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164" formatCode="&quot;R$ &quot;#,##0.00"/>
    <numFmt numFmtId="165" formatCode="0.0000"/>
    <numFmt numFmtId="166" formatCode="&quot;R$ &quot;#,##0.000"/>
    <numFmt numFmtId="167" formatCode="&quot;R$&quot;\ #,##0.00"/>
    <numFmt numFmtId="168" formatCode="&quot;R$&quot;\ #,##0.000"/>
    <numFmt numFmtId="169" formatCode="_(* #,##0.00_);_(* \(#,##0.00\);_(* \-??_);_(@_)"/>
    <numFmt numFmtId="170" formatCode="[$-416]d\-mmm\-yy;@"/>
    <numFmt numFmtId="171" formatCode="_(&quot;R$&quot;* #,##0.00_);_(&quot;R$&quot;* \(#,##0.00\);_(&quot;R$&quot;* &quot;-&quot;??_);_(@_)"/>
    <numFmt numFmtId="172" formatCode="_-&quot;R$ &quot;* #,##0.00_-;&quot;-R$ &quot;* #,##0.00_-;_-&quot;R$ &quot;* \-??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alibri"/>
      <family val="2"/>
    </font>
    <font>
      <sz val="11"/>
      <name val="Calibri"/>
      <family val="2"/>
      <scheme val="minor"/>
    </font>
    <font>
      <b/>
      <sz val="14"/>
      <color rgb="FFFF0000"/>
      <name val="Calibri"/>
      <family val="2"/>
      <scheme val="minor"/>
    </font>
    <font>
      <sz val="11"/>
      <color theme="0"/>
      <name val="Calibri"/>
      <family val="2"/>
      <scheme val="minor"/>
    </font>
    <font>
      <sz val="10"/>
      <name val="Arial"/>
      <family val="2"/>
    </font>
    <font>
      <b/>
      <sz val="9"/>
      <color indexed="8"/>
      <name val="Arial"/>
      <family val="2"/>
    </font>
    <font>
      <b/>
      <sz val="9"/>
      <color indexed="50"/>
      <name val="Arial"/>
      <family val="2"/>
    </font>
    <font>
      <b/>
      <sz val="14"/>
      <name val="Arial"/>
      <family val="2"/>
    </font>
    <font>
      <b/>
      <sz val="22"/>
      <name val="Arial"/>
      <family val="2"/>
    </font>
    <font>
      <sz val="20"/>
      <color theme="1"/>
      <name val="Calibri"/>
      <family val="2"/>
      <scheme val="minor"/>
    </font>
    <font>
      <b/>
      <sz val="9"/>
      <name val="Arial"/>
      <family val="2"/>
    </font>
    <font>
      <b/>
      <sz val="16"/>
      <color theme="1"/>
      <name val="Calibri"/>
      <family val="2"/>
    </font>
    <font>
      <b/>
      <sz val="11"/>
      <color rgb="FF000000"/>
      <name val="Calibri"/>
      <family val="2"/>
      <charset val="1"/>
    </font>
    <font>
      <b/>
      <sz val="11"/>
      <color rgb="FF000000"/>
      <name val="Calibri"/>
      <family val="2"/>
    </font>
    <font>
      <sz val="11"/>
      <color rgb="FF000000"/>
      <name val="Calibri"/>
      <family val="2"/>
      <charset val="1"/>
    </font>
    <font>
      <b/>
      <sz val="13"/>
      <color theme="0"/>
      <name val="Calibri"/>
      <family val="2"/>
      <scheme val="minor"/>
    </font>
    <font>
      <b/>
      <sz val="15"/>
      <color rgb="FFFF0000"/>
      <name val="Calibri"/>
      <family val="2"/>
      <scheme val="minor"/>
    </font>
    <font>
      <b/>
      <sz val="13"/>
      <name val="Calibri"/>
      <family val="2"/>
      <scheme val="minor"/>
    </font>
    <font>
      <b/>
      <sz val="8"/>
      <color indexed="10"/>
      <name val="Arial"/>
      <family val="2"/>
    </font>
    <font>
      <b/>
      <sz val="13"/>
      <color rgb="FFFF0000"/>
      <name val="Calibri"/>
      <family val="2"/>
      <scheme val="minor"/>
    </font>
    <font>
      <b/>
      <sz val="11"/>
      <color indexed="8"/>
      <name val="Calibri"/>
      <family val="2"/>
    </font>
  </fonts>
  <fills count="1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bgColor indexed="64"/>
      </patternFill>
    </fill>
    <fill>
      <patternFill patternType="solid">
        <fgColor theme="5" tint="0.39997558519241921"/>
        <bgColor indexed="64"/>
      </patternFill>
    </fill>
    <fill>
      <patternFill patternType="solid">
        <fgColor rgb="FFFFC000"/>
        <bgColor indexed="64"/>
      </patternFill>
    </fill>
    <fill>
      <patternFill patternType="solid">
        <fgColor rgb="FFA9D18E"/>
        <bgColor rgb="FFC5E0B4"/>
      </patternFill>
    </fill>
    <fill>
      <patternFill patternType="solid">
        <fgColor rgb="FFFFC000"/>
        <bgColor rgb="FFFF9900"/>
      </patternFill>
    </fill>
    <fill>
      <patternFill patternType="solid">
        <fgColor rgb="FFFFFF00"/>
        <bgColor indexed="64"/>
      </patternFill>
    </fill>
    <fill>
      <patternFill patternType="solid">
        <fgColor rgb="FFFFFF00"/>
        <bgColor rgb="FFC5E0B4"/>
      </patternFill>
    </fill>
    <fill>
      <patternFill patternType="solid">
        <fgColor theme="4"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rgb="FFC5E0B4"/>
      </patternFill>
    </fill>
    <fill>
      <patternFill patternType="solid">
        <fgColor rgb="FF00B0F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10">
    <xf numFmtId="0" fontId="0" fillId="0" borderId="0"/>
    <xf numFmtId="44" fontId="1" fillId="0" borderId="0" applyFont="0" applyFill="0" applyBorder="0" applyAlignment="0" applyProtection="0"/>
    <xf numFmtId="0" fontId="1" fillId="0" borderId="0"/>
    <xf numFmtId="0" fontId="1" fillId="0" borderId="0"/>
    <xf numFmtId="0" fontId="1" fillId="0" borderId="0"/>
    <xf numFmtId="169" fontId="8" fillId="0" borderId="0" applyFill="0" applyBorder="0" applyAlignment="0" applyProtection="0"/>
    <xf numFmtId="0" fontId="18" fillId="0" borderId="0"/>
    <xf numFmtId="172" fontId="18" fillId="0" borderId="0" applyBorder="0" applyProtection="0"/>
    <xf numFmtId="0" fontId="18" fillId="0" borderId="0"/>
    <xf numFmtId="0" fontId="8" fillId="0" borderId="0"/>
  </cellStyleXfs>
  <cellXfs count="565">
    <xf numFmtId="0" fontId="0" fillId="0" borderId="0" xfId="0"/>
    <xf numFmtId="0" fontId="5" fillId="4" borderId="6" xfId="2" applyFont="1" applyFill="1" applyBorder="1" applyProtection="1"/>
    <xf numFmtId="164" fontId="5" fillId="4" borderId="6" xfId="2" applyNumberFormat="1" applyFont="1" applyFill="1" applyBorder="1" applyAlignment="1" applyProtection="1">
      <alignment horizontal="center"/>
    </xf>
    <xf numFmtId="165" fontId="5" fillId="4" borderId="6" xfId="2" applyNumberFormat="1" applyFont="1" applyFill="1" applyBorder="1" applyAlignment="1" applyProtection="1">
      <alignment horizontal="center"/>
    </xf>
    <xf numFmtId="0" fontId="1" fillId="6" borderId="19" xfId="3" applyFill="1" applyBorder="1" applyAlignment="1" applyProtection="1">
      <alignment horizontal="center"/>
    </xf>
    <xf numFmtId="9" fontId="1" fillId="6" borderId="20" xfId="3" applyNumberFormat="1" applyFill="1" applyBorder="1" applyAlignment="1" applyProtection="1">
      <alignment horizontal="center"/>
    </xf>
    <xf numFmtId="0" fontId="5" fillId="7" borderId="6" xfId="3" applyFont="1" applyFill="1" applyBorder="1" applyProtection="1"/>
    <xf numFmtId="9" fontId="5" fillId="7" borderId="6" xfId="3" applyNumberFormat="1" applyFont="1" applyFill="1" applyBorder="1" applyProtection="1"/>
    <xf numFmtId="0" fontId="5" fillId="7" borderId="13" xfId="3" applyFont="1" applyFill="1" applyBorder="1" applyProtection="1"/>
    <xf numFmtId="0" fontId="1" fillId="7" borderId="19" xfId="3" applyFill="1" applyBorder="1" applyAlignment="1" applyProtection="1">
      <alignment horizontal="center"/>
    </xf>
    <xf numFmtId="9" fontId="1" fillId="7" borderId="20" xfId="3" applyNumberFormat="1" applyFill="1" applyBorder="1" applyAlignment="1" applyProtection="1">
      <alignment horizontal="center"/>
    </xf>
    <xf numFmtId="9" fontId="1" fillId="7" borderId="20" xfId="4" applyNumberFormat="1" applyFill="1" applyBorder="1" applyAlignment="1" applyProtection="1">
      <alignment horizontal="center"/>
    </xf>
    <xf numFmtId="0" fontId="5" fillId="7" borderId="6" xfId="4" applyFont="1" applyFill="1" applyBorder="1" applyProtection="1"/>
    <xf numFmtId="0" fontId="5" fillId="7" borderId="34" xfId="4" applyFont="1" applyFill="1" applyBorder="1" applyProtection="1"/>
    <xf numFmtId="0" fontId="2" fillId="2" borderId="0" xfId="0" applyFont="1" applyFill="1" applyBorder="1" applyProtection="1"/>
    <xf numFmtId="0" fontId="2" fillId="2" borderId="40" xfId="0" applyFont="1" applyFill="1" applyBorder="1" applyProtection="1"/>
    <xf numFmtId="0" fontId="2" fillId="2" borderId="35" xfId="0" applyFont="1" applyFill="1" applyBorder="1" applyProtection="1"/>
    <xf numFmtId="1" fontId="0" fillId="0" borderId="37" xfId="0" applyNumberFormat="1" applyBorder="1" applyAlignment="1" applyProtection="1">
      <alignment horizontal="center"/>
    </xf>
    <xf numFmtId="0" fontId="0" fillId="7" borderId="7" xfId="0" applyFill="1" applyBorder="1" applyProtection="1"/>
    <xf numFmtId="0" fontId="0" fillId="0" borderId="37" xfId="0" applyBorder="1" applyAlignment="1" applyProtection="1">
      <alignment horizontal="center"/>
    </xf>
    <xf numFmtId="0" fontId="0" fillId="5" borderId="7" xfId="0" applyFill="1" applyBorder="1" applyProtection="1"/>
    <xf numFmtId="0" fontId="0" fillId="0" borderId="40" xfId="0" applyBorder="1" applyAlignment="1" applyProtection="1">
      <alignment horizontal="center"/>
    </xf>
    <xf numFmtId="0" fontId="0" fillId="7" borderId="5" xfId="0" applyFill="1" applyBorder="1" applyProtection="1"/>
    <xf numFmtId="0" fontId="2" fillId="2" borderId="38" xfId="0" applyFont="1" applyFill="1" applyBorder="1" applyProtection="1"/>
    <xf numFmtId="0" fontId="0" fillId="7" borderId="38" xfId="0" applyFill="1" applyBorder="1" applyAlignment="1" applyProtection="1">
      <alignment horizontal="left"/>
    </xf>
    <xf numFmtId="0" fontId="1" fillId="0" borderId="0" xfId="2" applyProtection="1"/>
    <xf numFmtId="0" fontId="4" fillId="3" borderId="1" xfId="2" applyFont="1" applyFill="1" applyBorder="1" applyAlignment="1" applyProtection="1">
      <alignment horizontal="center" vertical="center"/>
    </xf>
    <xf numFmtId="0" fontId="4" fillId="3" borderId="1" xfId="2" applyFont="1" applyFill="1" applyBorder="1" applyAlignment="1" applyProtection="1">
      <alignment vertical="top"/>
    </xf>
    <xf numFmtId="0" fontId="4" fillId="3" borderId="6" xfId="2" applyFont="1" applyFill="1" applyBorder="1" applyAlignment="1" applyProtection="1">
      <alignment horizontal="center" vertical="top"/>
    </xf>
    <xf numFmtId="0" fontId="4" fillId="4" borderId="6" xfId="2" applyFont="1" applyFill="1" applyBorder="1" applyAlignment="1" applyProtection="1">
      <alignment vertical="top"/>
    </xf>
    <xf numFmtId="9" fontId="4" fillId="4" borderId="6" xfId="2" applyNumberFormat="1" applyFont="1" applyFill="1" applyBorder="1" applyAlignment="1" applyProtection="1">
      <alignment horizontal="center" vertical="center"/>
    </xf>
    <xf numFmtId="0" fontId="5" fillId="3" borderId="6" xfId="2" applyFont="1" applyFill="1" applyBorder="1" applyAlignment="1" applyProtection="1">
      <alignment horizontal="center"/>
    </xf>
    <xf numFmtId="0" fontId="5" fillId="4" borderId="6" xfId="2" applyFont="1" applyFill="1" applyBorder="1" applyAlignment="1" applyProtection="1"/>
    <xf numFmtId="0" fontId="5" fillId="4" borderId="6" xfId="2" applyFont="1" applyFill="1" applyBorder="1" applyAlignment="1" applyProtection="1">
      <alignment horizontal="center"/>
    </xf>
    <xf numFmtId="3" fontId="4" fillId="4" borderId="6" xfId="2" applyNumberFormat="1" applyFont="1" applyFill="1" applyBorder="1" applyAlignment="1" applyProtection="1">
      <alignment vertical="top"/>
    </xf>
    <xf numFmtId="9" fontId="4" fillId="4" borderId="6" xfId="2" applyNumberFormat="1" applyFont="1" applyFill="1" applyBorder="1" applyAlignment="1" applyProtection="1">
      <alignment horizontal="center" vertical="top"/>
    </xf>
    <xf numFmtId="0" fontId="3" fillId="2" borderId="6" xfId="2" applyFont="1" applyFill="1" applyBorder="1" applyAlignment="1" applyProtection="1">
      <alignment horizontal="center"/>
    </xf>
    <xf numFmtId="0" fontId="0" fillId="0" borderId="0" xfId="2" applyFont="1" applyProtection="1"/>
    <xf numFmtId="0" fontId="1" fillId="0" borderId="6" xfId="2" applyBorder="1" applyProtection="1"/>
    <xf numFmtId="0" fontId="4" fillId="3" borderId="6" xfId="2" applyFont="1" applyFill="1" applyBorder="1" applyAlignment="1" applyProtection="1"/>
    <xf numFmtId="0" fontId="1" fillId="0" borderId="0" xfId="2" applyFont="1" applyProtection="1"/>
    <xf numFmtId="0" fontId="4" fillId="4" borderId="6" xfId="2" applyFont="1" applyFill="1" applyBorder="1" applyAlignment="1" applyProtection="1">
      <alignment horizontal="center" vertical="top"/>
    </xf>
    <xf numFmtId="0" fontId="4" fillId="4" borderId="0" xfId="2" applyFont="1" applyFill="1" applyBorder="1" applyAlignment="1" applyProtection="1">
      <alignment horizontal="center" vertical="center"/>
    </xf>
    <xf numFmtId="0" fontId="1" fillId="0" borderId="6" xfId="2" applyFont="1" applyBorder="1" applyProtection="1"/>
    <xf numFmtId="0" fontId="1" fillId="0" borderId="6" xfId="2" applyBorder="1" applyAlignment="1" applyProtection="1">
      <alignment horizontal="left"/>
    </xf>
    <xf numFmtId="0" fontId="0" fillId="6" borderId="0" xfId="2" applyFont="1" applyFill="1" applyProtection="1"/>
    <xf numFmtId="0" fontId="1" fillId="7" borderId="4" xfId="3" applyFill="1" applyBorder="1" applyProtection="1"/>
    <xf numFmtId="0" fontId="1" fillId="7" borderId="16" xfId="3" applyFill="1" applyBorder="1" applyProtection="1"/>
    <xf numFmtId="0" fontId="1" fillId="7" borderId="6" xfId="3" applyFill="1" applyBorder="1" applyProtection="1"/>
    <xf numFmtId="0" fontId="1" fillId="7" borderId="13" xfId="3" applyFill="1" applyBorder="1" applyProtection="1"/>
    <xf numFmtId="0" fontId="1" fillId="7" borderId="16" xfId="3" applyFill="1" applyBorder="1" applyAlignment="1" applyProtection="1">
      <alignment horizontal="left"/>
    </xf>
    <xf numFmtId="0" fontId="1" fillId="7" borderId="6" xfId="3" applyFill="1" applyBorder="1" applyAlignment="1" applyProtection="1">
      <alignment horizontal="right"/>
    </xf>
    <xf numFmtId="167" fontId="1" fillId="7" borderId="6" xfId="3" applyNumberFormat="1" applyFont="1" applyFill="1" applyBorder="1" applyAlignment="1" applyProtection="1">
      <alignment horizontal="center"/>
    </xf>
    <xf numFmtId="168" fontId="1" fillId="7" borderId="6" xfId="3" applyNumberFormat="1" applyFill="1" applyBorder="1" applyAlignment="1" applyProtection="1">
      <alignment horizontal="center"/>
    </xf>
    <xf numFmtId="0" fontId="2" fillId="7" borderId="28" xfId="3" applyFont="1" applyFill="1" applyBorder="1" applyAlignment="1" applyProtection="1">
      <alignment horizontal="right"/>
    </xf>
    <xf numFmtId="167" fontId="2" fillId="7" borderId="29" xfId="3" applyNumberFormat="1" applyFont="1" applyFill="1" applyBorder="1" applyAlignment="1" applyProtection="1">
      <alignment horizontal="center"/>
    </xf>
    <xf numFmtId="0" fontId="1" fillId="7" borderId="12" xfId="3" applyFill="1" applyBorder="1" applyAlignment="1" applyProtection="1">
      <alignment horizontal="right"/>
    </xf>
    <xf numFmtId="167" fontId="1" fillId="7" borderId="14" xfId="3" applyNumberFormat="1" applyFill="1" applyBorder="1" applyAlignment="1" applyProtection="1">
      <alignment horizontal="center"/>
    </xf>
    <xf numFmtId="0" fontId="1" fillId="6" borderId="6" xfId="3" applyFill="1" applyBorder="1" applyProtection="1"/>
    <xf numFmtId="166" fontId="1" fillId="6" borderId="25" xfId="3" applyNumberFormat="1" applyFill="1" applyBorder="1" applyProtection="1"/>
    <xf numFmtId="0" fontId="1" fillId="6" borderId="13" xfId="3" applyFill="1" applyBorder="1" applyProtection="1"/>
    <xf numFmtId="166" fontId="1" fillId="6" borderId="14" xfId="3" applyNumberFormat="1" applyFill="1" applyBorder="1" applyProtection="1"/>
    <xf numFmtId="0" fontId="1" fillId="7" borderId="6" xfId="3" applyNumberFormat="1" applyFill="1" applyBorder="1" applyAlignment="1" applyProtection="1">
      <alignment horizontal="center"/>
    </xf>
    <xf numFmtId="167" fontId="1" fillId="6" borderId="6" xfId="3" applyNumberFormat="1" applyFont="1" applyFill="1" applyBorder="1" applyAlignment="1" applyProtection="1">
      <alignment horizontal="center"/>
    </xf>
    <xf numFmtId="168" fontId="1" fillId="6" borderId="6" xfId="3" applyNumberFormat="1" applyFill="1" applyBorder="1" applyAlignment="1" applyProtection="1">
      <alignment horizontal="center"/>
    </xf>
    <xf numFmtId="167" fontId="2" fillId="6" borderId="29" xfId="3" applyNumberFormat="1" applyFont="1" applyFill="1" applyBorder="1" applyAlignment="1" applyProtection="1">
      <alignment horizontal="center"/>
    </xf>
    <xf numFmtId="167" fontId="1" fillId="6" borderId="14" xfId="3" applyNumberFormat="1" applyFill="1" applyBorder="1" applyAlignment="1" applyProtection="1">
      <alignment horizontal="center"/>
    </xf>
    <xf numFmtId="0" fontId="0" fillId="7" borderId="16" xfId="3" applyFont="1" applyFill="1" applyBorder="1" applyProtection="1"/>
    <xf numFmtId="0" fontId="0" fillId="7" borderId="6" xfId="3" applyFont="1" applyFill="1" applyBorder="1" applyProtection="1"/>
    <xf numFmtId="0" fontId="0" fillId="7" borderId="13" xfId="3" applyFont="1" applyFill="1" applyBorder="1" applyProtection="1"/>
    <xf numFmtId="166" fontId="1" fillId="7" borderId="25" xfId="3" applyNumberFormat="1" applyFill="1" applyBorder="1" applyProtection="1"/>
    <xf numFmtId="166" fontId="1" fillId="7" borderId="14" xfId="3" applyNumberFormat="1" applyFill="1" applyBorder="1" applyProtection="1"/>
    <xf numFmtId="0" fontId="0" fillId="7" borderId="6" xfId="3" applyFont="1" applyFill="1" applyBorder="1" applyAlignment="1" applyProtection="1">
      <alignment horizontal="right"/>
    </xf>
    <xf numFmtId="166" fontId="1" fillId="7" borderId="6" xfId="3" applyNumberFormat="1" applyFill="1" applyBorder="1" applyAlignment="1" applyProtection="1">
      <alignment horizontal="right"/>
    </xf>
    <xf numFmtId="167" fontId="1" fillId="7" borderId="6" xfId="3" applyNumberFormat="1" applyFont="1" applyFill="1" applyBorder="1" applyAlignment="1" applyProtection="1">
      <alignment horizontal="right"/>
    </xf>
    <xf numFmtId="0" fontId="1" fillId="7" borderId="6" xfId="3" applyNumberFormat="1" applyFill="1" applyBorder="1" applyAlignment="1" applyProtection="1">
      <alignment horizontal="right"/>
    </xf>
    <xf numFmtId="0" fontId="2" fillId="7" borderId="29" xfId="3" applyNumberFormat="1" applyFont="1" applyFill="1" applyBorder="1" applyAlignment="1" applyProtection="1">
      <alignment horizontal="right"/>
    </xf>
    <xf numFmtId="167" fontId="1" fillId="7" borderId="14" xfId="3" applyNumberFormat="1" applyFill="1" applyBorder="1" applyAlignment="1" applyProtection="1">
      <alignment horizontal="right"/>
    </xf>
    <xf numFmtId="44" fontId="0" fillId="7" borderId="6" xfId="3" applyNumberFormat="1" applyFont="1" applyFill="1" applyBorder="1" applyAlignment="1" applyProtection="1">
      <alignment horizontal="right"/>
    </xf>
    <xf numFmtId="168" fontId="1" fillId="7" borderId="6" xfId="3" applyNumberFormat="1" applyFill="1" applyBorder="1" applyAlignment="1" applyProtection="1">
      <alignment horizontal="right"/>
    </xf>
    <xf numFmtId="0" fontId="1" fillId="0" borderId="0" xfId="3" applyFill="1" applyProtection="1"/>
    <xf numFmtId="44" fontId="0" fillId="7" borderId="6" xfId="3" applyNumberFormat="1" applyFont="1" applyFill="1" applyBorder="1" applyAlignment="1" applyProtection="1">
      <alignment horizontal="center"/>
    </xf>
    <xf numFmtId="44" fontId="1" fillId="7" borderId="6" xfId="3" applyNumberFormat="1" applyFill="1" applyBorder="1" applyAlignment="1" applyProtection="1">
      <alignment horizontal="center"/>
    </xf>
    <xf numFmtId="0" fontId="1" fillId="7" borderId="16" xfId="4" applyFill="1" applyBorder="1" applyProtection="1"/>
    <xf numFmtId="0" fontId="1" fillId="7" borderId="13" xfId="4" applyFill="1" applyBorder="1" applyProtection="1"/>
    <xf numFmtId="0" fontId="1" fillId="7" borderId="16" xfId="4" applyFill="1" applyBorder="1" applyAlignment="1" applyProtection="1">
      <alignment horizontal="left"/>
    </xf>
    <xf numFmtId="0" fontId="1" fillId="7" borderId="4" xfId="4" applyFill="1" applyBorder="1" applyProtection="1"/>
    <xf numFmtId="0" fontId="1" fillId="7" borderId="9" xfId="4" applyFill="1" applyBorder="1" applyProtection="1"/>
    <xf numFmtId="0" fontId="1" fillId="7" borderId="6" xfId="4" applyFill="1" applyBorder="1" applyAlignment="1" applyProtection="1">
      <alignment horizontal="right"/>
    </xf>
    <xf numFmtId="168" fontId="1" fillId="7" borderId="6" xfId="4" applyNumberFormat="1" applyFont="1" applyFill="1" applyBorder="1" applyAlignment="1" applyProtection="1">
      <alignment horizontal="center"/>
    </xf>
    <xf numFmtId="168" fontId="1" fillId="7" borderId="6" xfId="4" applyNumberFormat="1" applyFill="1" applyBorder="1" applyAlignment="1" applyProtection="1">
      <alignment horizontal="center"/>
    </xf>
    <xf numFmtId="0" fontId="2" fillId="7" borderId="28" xfId="4" applyFont="1" applyFill="1" applyBorder="1" applyAlignment="1" applyProtection="1">
      <alignment horizontal="right"/>
    </xf>
    <xf numFmtId="167" fontId="2" fillId="7" borderId="29" xfId="4" applyNumberFormat="1" applyFont="1" applyFill="1" applyBorder="1" applyAlignment="1" applyProtection="1">
      <alignment horizontal="center"/>
    </xf>
    <xf numFmtId="0" fontId="1" fillId="7" borderId="12" xfId="4" applyFill="1" applyBorder="1" applyAlignment="1" applyProtection="1">
      <alignment horizontal="right"/>
    </xf>
    <xf numFmtId="167" fontId="1" fillId="7" borderId="14" xfId="4" applyNumberFormat="1" applyFill="1" applyBorder="1" applyAlignment="1" applyProtection="1">
      <alignment horizontal="center"/>
    </xf>
    <xf numFmtId="166" fontId="1" fillId="7" borderId="6" xfId="3" applyNumberFormat="1" applyFill="1" applyBorder="1" applyProtection="1"/>
    <xf numFmtId="0" fontId="1" fillId="7" borderId="4" xfId="3" applyFill="1" applyBorder="1" applyAlignment="1" applyProtection="1">
      <alignment vertical="center"/>
    </xf>
    <xf numFmtId="0" fontId="1" fillId="7" borderId="16" xfId="3" applyFill="1" applyBorder="1" applyAlignment="1" applyProtection="1">
      <alignment vertical="center"/>
    </xf>
    <xf numFmtId="0" fontId="1" fillId="7" borderId="6" xfId="3" applyFill="1" applyBorder="1" applyAlignment="1" applyProtection="1">
      <alignment vertical="center"/>
    </xf>
    <xf numFmtId="0" fontId="1" fillId="7" borderId="13" xfId="3" applyFill="1" applyBorder="1" applyAlignment="1" applyProtection="1">
      <alignment vertical="center"/>
    </xf>
    <xf numFmtId="0" fontId="1" fillId="7" borderId="16" xfId="3" applyFill="1" applyBorder="1" applyAlignment="1" applyProtection="1">
      <alignment horizontal="left" vertical="center"/>
    </xf>
    <xf numFmtId="0" fontId="1" fillId="7" borderId="19" xfId="3" applyFill="1" applyBorder="1" applyAlignment="1" applyProtection="1">
      <alignment horizontal="center" vertical="center"/>
    </xf>
    <xf numFmtId="9" fontId="1" fillId="7" borderId="20" xfId="3" applyNumberFormat="1" applyFill="1" applyBorder="1" applyAlignment="1" applyProtection="1">
      <alignment horizontal="center" vertical="center"/>
    </xf>
    <xf numFmtId="0" fontId="5" fillId="7" borderId="6" xfId="3" applyFont="1" applyFill="1" applyBorder="1" applyAlignment="1" applyProtection="1">
      <alignment vertical="center"/>
    </xf>
    <xf numFmtId="166" fontId="1" fillId="7" borderId="25" xfId="3" applyNumberFormat="1" applyFill="1" applyBorder="1" applyAlignment="1" applyProtection="1">
      <alignment vertical="center"/>
    </xf>
    <xf numFmtId="9" fontId="5" fillId="7" borderId="6" xfId="3" applyNumberFormat="1" applyFont="1" applyFill="1" applyBorder="1" applyAlignment="1" applyProtection="1">
      <alignment vertical="center"/>
    </xf>
    <xf numFmtId="0" fontId="5" fillId="7" borderId="13" xfId="3" applyFont="1" applyFill="1" applyBorder="1" applyAlignment="1" applyProtection="1">
      <alignment vertical="center"/>
    </xf>
    <xf numFmtId="166" fontId="1" fillId="7" borderId="14" xfId="3" applyNumberFormat="1" applyFill="1" applyBorder="1" applyAlignment="1" applyProtection="1">
      <alignment vertical="center"/>
    </xf>
    <xf numFmtId="0" fontId="1" fillId="7" borderId="6" xfId="3" applyFill="1" applyBorder="1" applyAlignment="1" applyProtection="1">
      <alignment horizontal="right" vertical="center"/>
    </xf>
    <xf numFmtId="167" fontId="1" fillId="7" borderId="6" xfId="3" applyNumberFormat="1" applyFont="1" applyFill="1" applyBorder="1" applyAlignment="1" applyProtection="1">
      <alignment horizontal="center" vertical="center"/>
    </xf>
    <xf numFmtId="168" fontId="1" fillId="7" borderId="6" xfId="3" applyNumberFormat="1" applyFill="1" applyBorder="1" applyAlignment="1" applyProtection="1">
      <alignment horizontal="center" vertical="center"/>
    </xf>
    <xf numFmtId="0" fontId="2" fillId="7" borderId="28" xfId="3" applyFont="1" applyFill="1" applyBorder="1" applyAlignment="1" applyProtection="1">
      <alignment horizontal="right" vertical="center"/>
    </xf>
    <xf numFmtId="167" fontId="2" fillId="7" borderId="29" xfId="3" applyNumberFormat="1" applyFont="1" applyFill="1" applyBorder="1" applyAlignment="1" applyProtection="1">
      <alignment horizontal="center" vertical="center"/>
    </xf>
    <xf numFmtId="0" fontId="1" fillId="7" borderId="12" xfId="3" applyFill="1" applyBorder="1" applyAlignment="1" applyProtection="1">
      <alignment horizontal="right" vertical="center"/>
    </xf>
    <xf numFmtId="167" fontId="1" fillId="7" borderId="14" xfId="3" applyNumberFormat="1" applyFill="1" applyBorder="1" applyAlignment="1" applyProtection="1">
      <alignment horizontal="center" vertical="center"/>
    </xf>
    <xf numFmtId="0" fontId="1" fillId="7" borderId="23" xfId="3" applyFill="1" applyBorder="1" applyProtection="1"/>
    <xf numFmtId="0" fontId="1" fillId="7" borderId="6" xfId="3" applyFill="1" applyBorder="1" applyAlignment="1" applyProtection="1">
      <alignment horizontal="left"/>
    </xf>
    <xf numFmtId="0" fontId="0" fillId="7" borderId="6" xfId="0" applyFill="1" applyBorder="1" applyProtection="1"/>
    <xf numFmtId="167" fontId="2" fillId="7" borderId="29" xfId="3" applyNumberFormat="1" applyFont="1" applyFill="1" applyBorder="1" applyAlignment="1" applyProtection="1">
      <alignment horizontal="right"/>
    </xf>
    <xf numFmtId="44" fontId="1" fillId="7" borderId="6" xfId="3" applyNumberFormat="1" applyFill="1" applyBorder="1" applyProtection="1"/>
    <xf numFmtId="0" fontId="1" fillId="0" borderId="0" xfId="3" applyProtection="1"/>
    <xf numFmtId="0" fontId="1" fillId="0" borderId="0" xfId="3" applyFill="1" applyBorder="1" applyProtection="1"/>
    <xf numFmtId="0" fontId="1" fillId="0" borderId="0" xfId="3" applyBorder="1" applyProtection="1"/>
    <xf numFmtId="0" fontId="3" fillId="2" borderId="2" xfId="0" applyFont="1" applyFill="1" applyBorder="1" applyAlignment="1" applyProtection="1"/>
    <xf numFmtId="44" fontId="0" fillId="4" borderId="0" xfId="1" applyFont="1" applyFill="1" applyBorder="1" applyAlignment="1" applyProtection="1">
      <alignment horizontal="center"/>
    </xf>
    <xf numFmtId="0" fontId="0" fillId="7" borderId="0" xfId="0" applyFill="1" applyBorder="1" applyAlignment="1" applyProtection="1">
      <alignment horizontal="left"/>
    </xf>
    <xf numFmtId="0" fontId="0" fillId="7" borderId="35" xfId="0" applyFill="1" applyBorder="1" applyAlignment="1" applyProtection="1">
      <alignment horizontal="left"/>
    </xf>
    <xf numFmtId="0" fontId="2" fillId="2" borderId="4" xfId="0" applyFont="1" applyFill="1" applyBorder="1" applyProtection="1"/>
    <xf numFmtId="0" fontId="2" fillId="2" borderId="5" xfId="0" applyFont="1" applyFill="1" applyBorder="1" applyProtection="1"/>
    <xf numFmtId="44" fontId="0" fillId="4" borderId="37" xfId="1" applyFont="1" applyFill="1" applyBorder="1" applyAlignment="1" applyProtection="1">
      <alignment horizontal="center"/>
    </xf>
    <xf numFmtId="44" fontId="0" fillId="4" borderId="36" xfId="1" applyFont="1" applyFill="1" applyBorder="1" applyAlignment="1" applyProtection="1">
      <alignment horizontal="center"/>
    </xf>
    <xf numFmtId="0" fontId="0" fillId="9" borderId="39" xfId="0" applyFont="1" applyFill="1" applyBorder="1" applyProtection="1"/>
    <xf numFmtId="0" fontId="0" fillId="9" borderId="1" xfId="0" applyFont="1" applyFill="1" applyBorder="1" applyAlignment="1" applyProtection="1">
      <alignment horizontal="left"/>
    </xf>
    <xf numFmtId="0" fontId="2" fillId="2" borderId="4" xfId="0" applyFont="1" applyFill="1" applyBorder="1" applyAlignment="1" applyProtection="1"/>
    <xf numFmtId="0" fontId="2" fillId="2" borderId="45" xfId="0" applyFont="1" applyFill="1" applyBorder="1" applyAlignment="1" applyProtection="1">
      <alignment horizontal="center"/>
    </xf>
    <xf numFmtId="0" fontId="2" fillId="2" borderId="45" xfId="0" applyFont="1" applyFill="1" applyBorder="1" applyProtection="1"/>
    <xf numFmtId="0" fontId="0" fillId="5" borderId="6" xfId="0" applyFill="1" applyBorder="1" applyProtection="1"/>
    <xf numFmtId="0" fontId="16" fillId="11" borderId="51" xfId="0" applyFont="1" applyFill="1" applyBorder="1" applyAlignment="1" applyProtection="1">
      <alignment wrapText="1"/>
    </xf>
    <xf numFmtId="44" fontId="2" fillId="2" borderId="45" xfId="0" applyNumberFormat="1" applyFont="1" applyFill="1" applyBorder="1" applyAlignment="1" applyProtection="1">
      <alignment horizontal="center"/>
    </xf>
    <xf numFmtId="0" fontId="2" fillId="2" borderId="46" xfId="0" applyFont="1" applyFill="1" applyBorder="1" applyAlignment="1" applyProtection="1">
      <alignment horizontal="center"/>
    </xf>
    <xf numFmtId="0" fontId="2" fillId="2" borderId="29" xfId="0" applyFont="1" applyFill="1" applyBorder="1" applyAlignment="1" applyProtection="1">
      <alignment horizontal="center"/>
    </xf>
    <xf numFmtId="44" fontId="0" fillId="4" borderId="40" xfId="1" applyFont="1" applyFill="1" applyBorder="1" applyAlignment="1" applyProtection="1">
      <alignment horizontal="center"/>
    </xf>
    <xf numFmtId="44" fontId="0" fillId="4" borderId="35" xfId="1" applyFont="1" applyFill="1" applyBorder="1" applyAlignment="1" applyProtection="1">
      <alignment horizontal="center"/>
    </xf>
    <xf numFmtId="0" fontId="2" fillId="2" borderId="31" xfId="0" applyFont="1" applyFill="1" applyBorder="1" applyProtection="1"/>
    <xf numFmtId="0" fontId="2" fillId="2" borderId="44" xfId="0" applyFont="1" applyFill="1" applyBorder="1" applyProtection="1"/>
    <xf numFmtId="44" fontId="0" fillId="2" borderId="7" xfId="1" applyFont="1" applyFill="1" applyBorder="1" applyAlignment="1" applyProtection="1">
      <alignment horizontal="center"/>
    </xf>
    <xf numFmtId="44" fontId="2" fillId="10" borderId="0" xfId="1" applyFont="1" applyFill="1" applyBorder="1" applyAlignment="1" applyProtection="1">
      <alignment horizontal="center"/>
    </xf>
    <xf numFmtId="44" fontId="2" fillId="10" borderId="47" xfId="1" applyFont="1" applyFill="1" applyBorder="1" applyAlignment="1" applyProtection="1">
      <alignment horizontal="center"/>
    </xf>
    <xf numFmtId="0" fontId="2" fillId="2" borderId="40" xfId="0" applyFont="1" applyFill="1" applyBorder="1" applyAlignment="1" applyProtection="1">
      <alignment horizontal="center" wrapText="1"/>
    </xf>
    <xf numFmtId="0" fontId="2" fillId="2" borderId="52" xfId="0" applyFont="1" applyFill="1" applyBorder="1" applyAlignment="1" applyProtection="1">
      <alignment horizontal="center" wrapText="1"/>
    </xf>
    <xf numFmtId="44" fontId="2" fillId="10" borderId="47" xfId="1" applyFont="1" applyFill="1" applyBorder="1" applyAlignment="1" applyProtection="1"/>
    <xf numFmtId="44" fontId="2" fillId="10" borderId="48" xfId="1" applyFont="1" applyFill="1" applyBorder="1" applyAlignment="1" applyProtection="1"/>
    <xf numFmtId="0" fontId="16" fillId="11" borderId="51" xfId="0" applyFont="1" applyFill="1" applyBorder="1" applyAlignment="1" applyProtection="1">
      <alignment horizontal="center" wrapText="1"/>
    </xf>
    <xf numFmtId="44" fontId="2" fillId="10" borderId="38" xfId="1" applyFont="1" applyFill="1" applyBorder="1" applyAlignment="1" applyProtection="1">
      <alignment horizontal="center"/>
    </xf>
    <xf numFmtId="44" fontId="2" fillId="10" borderId="37" xfId="1" applyFont="1" applyFill="1" applyBorder="1" applyAlignment="1" applyProtection="1"/>
    <xf numFmtId="44" fontId="2" fillId="10" borderId="0" xfId="1" applyFont="1" applyFill="1" applyBorder="1" applyAlignment="1" applyProtection="1"/>
    <xf numFmtId="0" fontId="0" fillId="0" borderId="0" xfId="0" applyBorder="1" applyAlignment="1" applyProtection="1">
      <alignment vertical="center"/>
    </xf>
    <xf numFmtId="0" fontId="0" fillId="0" borderId="0" xfId="0" applyBorder="1" applyAlignment="1" applyProtection="1">
      <alignment vertical="center" wrapText="1"/>
    </xf>
    <xf numFmtId="0" fontId="0" fillId="0" borderId="0" xfId="0" applyBorder="1" applyProtection="1"/>
    <xf numFmtId="0" fontId="0" fillId="0" borderId="0" xfId="0" applyBorder="1" applyAlignment="1" applyProtection="1">
      <alignment horizontal="center"/>
    </xf>
    <xf numFmtId="44" fontId="0" fillId="0" borderId="0" xfId="1" applyFont="1" applyBorder="1" applyAlignment="1" applyProtection="1">
      <alignment horizontal="center"/>
    </xf>
    <xf numFmtId="169" fontId="9" fillId="0" borderId="0" xfId="5" applyFont="1" applyFill="1" applyBorder="1" applyAlignment="1" applyProtection="1">
      <alignment horizontal="center" vertical="center" wrapText="1"/>
    </xf>
    <xf numFmtId="169" fontId="10" fillId="0" borderId="0" xfId="5" applyFont="1" applyFill="1" applyBorder="1" applyAlignment="1" applyProtection="1">
      <alignment horizontal="center" vertical="center" wrapText="1"/>
    </xf>
    <xf numFmtId="0" fontId="11" fillId="0" borderId="0" xfId="2" applyFont="1" applyBorder="1" applyAlignment="1" applyProtection="1">
      <alignment vertical="center"/>
    </xf>
    <xf numFmtId="0" fontId="1" fillId="0" borderId="0" xfId="3" applyBorder="1" applyAlignment="1" applyProtection="1">
      <alignment vertical="center" wrapText="1"/>
    </xf>
    <xf numFmtId="169" fontId="12" fillId="0" borderId="0" xfId="5" applyFont="1" applyFill="1" applyBorder="1" applyAlignment="1" applyProtection="1">
      <alignment horizontal="left" vertical="center"/>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3" fillId="0" borderId="0" xfId="0" applyFont="1" applyFill="1" applyBorder="1" applyAlignment="1" applyProtection="1">
      <alignment horizontal="center"/>
    </xf>
    <xf numFmtId="0" fontId="7" fillId="0" borderId="0" xfId="0" applyFont="1" applyBorder="1" applyAlignment="1" applyProtection="1">
      <alignment vertical="center"/>
    </xf>
    <xf numFmtId="0" fontId="0" fillId="0" borderId="0" xfId="0" applyFill="1" applyBorder="1" applyProtection="1"/>
    <xf numFmtId="169" fontId="14" fillId="0" borderId="0" xfId="5" applyFont="1" applyFill="1" applyBorder="1" applyAlignment="1" applyProtection="1">
      <alignment vertical="center"/>
    </xf>
    <xf numFmtId="169" fontId="14" fillId="0" borderId="36" xfId="5" applyFont="1" applyFill="1" applyBorder="1" applyAlignment="1" applyProtection="1">
      <alignment vertical="center"/>
    </xf>
    <xf numFmtId="0" fontId="0" fillId="0" borderId="6" xfId="0" applyBorder="1" applyAlignment="1" applyProtection="1">
      <alignment vertical="center" wrapText="1"/>
    </xf>
    <xf numFmtId="169" fontId="14" fillId="0" borderId="0" xfId="5" applyFont="1" applyFill="1" applyBorder="1" applyAlignment="1" applyProtection="1">
      <alignment horizontal="center" vertical="center"/>
    </xf>
    <xf numFmtId="169" fontId="14" fillId="0" borderId="0" xfId="5" applyFont="1" applyFill="1" applyBorder="1" applyAlignment="1" applyProtection="1">
      <alignment horizontal="left" vertical="center"/>
    </xf>
    <xf numFmtId="0" fontId="15" fillId="0" borderId="0" xfId="0" applyFont="1" applyBorder="1" applyAlignment="1" applyProtection="1">
      <alignment horizontal="center" vertical="center"/>
    </xf>
    <xf numFmtId="0" fontId="0" fillId="0" borderId="0" xfId="0" applyBorder="1" applyAlignment="1" applyProtection="1"/>
    <xf numFmtId="0" fontId="0" fillId="0" borderId="0" xfId="0" applyFill="1" applyBorder="1" applyAlignment="1" applyProtection="1">
      <alignment horizontal="center"/>
    </xf>
    <xf numFmtId="171" fontId="0" fillId="0" borderId="0" xfId="0" applyNumberFormat="1" applyFill="1" applyBorder="1" applyAlignment="1" applyProtection="1">
      <alignment horizontal="center"/>
    </xf>
    <xf numFmtId="0" fontId="0" fillId="4" borderId="0" xfId="0" applyFill="1" applyBorder="1" applyProtection="1"/>
    <xf numFmtId="0" fontId="2" fillId="4" borderId="0" xfId="0" applyFont="1" applyFill="1" applyBorder="1" applyProtection="1"/>
    <xf numFmtId="44" fontId="2" fillId="2" borderId="40" xfId="0" applyNumberFormat="1" applyFont="1" applyFill="1" applyBorder="1" applyProtection="1"/>
    <xf numFmtId="44" fontId="2" fillId="2" borderId="35" xfId="0" applyNumberFormat="1" applyFont="1" applyFill="1" applyBorder="1" applyProtection="1"/>
    <xf numFmtId="44" fontId="2" fillId="2" borderId="43" xfId="0" applyNumberFormat="1" applyFont="1" applyFill="1" applyBorder="1" applyProtection="1"/>
    <xf numFmtId="44" fontId="2" fillId="2" borderId="6" xfId="0" applyNumberFormat="1" applyFont="1" applyFill="1" applyBorder="1" applyProtection="1"/>
    <xf numFmtId="0" fontId="0" fillId="10" borderId="0" xfId="0" applyFill="1" applyBorder="1" applyProtection="1"/>
    <xf numFmtId="1" fontId="0" fillId="0" borderId="0" xfId="0" applyNumberFormat="1" applyBorder="1" applyAlignment="1" applyProtection="1">
      <alignment horizontal="center"/>
    </xf>
    <xf numFmtId="0" fontId="18" fillId="0" borderId="6" xfId="6" applyBorder="1" applyAlignment="1" applyProtection="1"/>
    <xf numFmtId="0" fontId="0" fillId="0" borderId="6" xfId="0" applyBorder="1" applyAlignment="1" applyProtection="1"/>
    <xf numFmtId="0" fontId="0" fillId="0" borderId="6" xfId="0" applyBorder="1" applyProtection="1"/>
    <xf numFmtId="0" fontId="0" fillId="0" borderId="6" xfId="0" applyBorder="1" applyAlignment="1" applyProtection="1">
      <alignment horizontal="center"/>
    </xf>
    <xf numFmtId="0" fontId="0" fillId="0" borderId="11" xfId="0" applyBorder="1" applyProtection="1"/>
    <xf numFmtId="44" fontId="2" fillId="2" borderId="3" xfId="0" applyNumberFormat="1" applyFont="1" applyFill="1" applyBorder="1" applyProtection="1"/>
    <xf numFmtId="44" fontId="2" fillId="2" borderId="11" xfId="0" applyNumberFormat="1" applyFont="1" applyFill="1" applyBorder="1" applyProtection="1"/>
    <xf numFmtId="44" fontId="0" fillId="0" borderId="0" xfId="0" applyNumberFormat="1" applyBorder="1" applyProtection="1"/>
    <xf numFmtId="0" fontId="2" fillId="10" borderId="5" xfId="0" applyFont="1" applyFill="1" applyBorder="1" applyAlignment="1" applyProtection="1">
      <alignment horizontal="center"/>
    </xf>
    <xf numFmtId="0" fontId="17" fillId="10" borderId="5" xfId="6" applyFont="1" applyFill="1" applyBorder="1" applyAlignment="1" applyProtection="1"/>
    <xf numFmtId="0" fontId="0" fillId="0" borderId="26" xfId="0" applyBorder="1" applyProtection="1"/>
    <xf numFmtId="0" fontId="17" fillId="10" borderId="13" xfId="6" applyFont="1" applyFill="1" applyBorder="1" applyAlignment="1" applyProtection="1">
      <alignment horizontal="center"/>
    </xf>
    <xf numFmtId="0" fontId="0" fillId="0" borderId="48" xfId="0" applyBorder="1" applyAlignment="1" applyProtection="1"/>
    <xf numFmtId="0" fontId="0" fillId="0" borderId="48" xfId="0" applyBorder="1" applyProtection="1"/>
    <xf numFmtId="0" fontId="0" fillId="0" borderId="48" xfId="0" applyBorder="1" applyAlignment="1" applyProtection="1">
      <alignment horizontal="center"/>
    </xf>
    <xf numFmtId="0" fontId="0" fillId="0" borderId="49" xfId="0" applyBorder="1" applyProtection="1"/>
    <xf numFmtId="0" fontId="0" fillId="0" borderId="5" xfId="0" applyBorder="1" applyAlignment="1" applyProtection="1"/>
    <xf numFmtId="0" fontId="0" fillId="0" borderId="5" xfId="0" applyBorder="1" applyProtection="1"/>
    <xf numFmtId="0" fontId="0" fillId="0" borderId="5" xfId="0" applyBorder="1" applyAlignment="1" applyProtection="1">
      <alignment horizontal="center" vertical="center" wrapText="1"/>
    </xf>
    <xf numFmtId="0" fontId="2" fillId="10" borderId="6" xfId="0" applyFont="1" applyFill="1" applyBorder="1" applyAlignment="1" applyProtection="1">
      <alignment horizontal="center"/>
    </xf>
    <xf numFmtId="0" fontId="17" fillId="10" borderId="6" xfId="6" applyFont="1" applyFill="1" applyBorder="1" applyAlignment="1" applyProtection="1"/>
    <xf numFmtId="0" fontId="2" fillId="10" borderId="6" xfId="0" applyFont="1" applyFill="1" applyBorder="1" applyProtection="1"/>
    <xf numFmtId="0" fontId="17" fillId="10" borderId="25" xfId="6" applyFont="1" applyFill="1" applyBorder="1" applyAlignment="1" applyProtection="1"/>
    <xf numFmtId="0" fontId="0" fillId="0" borderId="24" xfId="0" applyBorder="1" applyAlignment="1" applyProtection="1">
      <alignment horizontal="center"/>
    </xf>
    <xf numFmtId="44" fontId="0" fillId="0" borderId="26" xfId="0" applyNumberFormat="1" applyBorder="1" applyProtection="1"/>
    <xf numFmtId="44" fontId="0" fillId="0" borderId="0" xfId="0" applyNumberFormat="1" applyBorder="1" applyAlignment="1" applyProtection="1">
      <alignment horizontal="center"/>
    </xf>
    <xf numFmtId="0" fontId="2" fillId="10" borderId="32" xfId="0" applyFont="1" applyFill="1" applyBorder="1" applyAlignment="1" applyProtection="1">
      <alignment horizontal="center"/>
    </xf>
    <xf numFmtId="44" fontId="2" fillId="10" borderId="49" xfId="0" applyNumberFormat="1" applyFont="1" applyFill="1" applyBorder="1" applyProtection="1"/>
    <xf numFmtId="44" fontId="0" fillId="2" borderId="0" xfId="0" applyNumberFormat="1" applyFill="1" applyBorder="1" applyAlignment="1" applyProtection="1">
      <alignment horizontal="center"/>
    </xf>
    <xf numFmtId="0" fontId="0" fillId="0" borderId="0" xfId="0" applyProtection="1"/>
    <xf numFmtId="0" fontId="1" fillId="0" borderId="0" xfId="3" applyBorder="1" applyAlignment="1" applyProtection="1">
      <alignment horizontal="center" vertical="center"/>
    </xf>
    <xf numFmtId="0" fontId="1" fillId="0" borderId="0" xfId="3" applyBorder="1" applyAlignment="1" applyProtection="1">
      <alignment horizontal="left" vertical="top" wrapText="1"/>
    </xf>
    <xf numFmtId="0" fontId="0" fillId="0" borderId="0" xfId="3" applyFont="1" applyBorder="1" applyAlignment="1" applyProtection="1">
      <alignment horizontal="left" vertical="top" wrapText="1"/>
    </xf>
    <xf numFmtId="0" fontId="1" fillId="0" borderId="0" xfId="3" applyFill="1" applyAlignment="1" applyProtection="1">
      <alignment horizontal="center" vertical="center"/>
    </xf>
    <xf numFmtId="0" fontId="1" fillId="0" borderId="0" xfId="3" applyFill="1" applyBorder="1" applyAlignment="1" applyProtection="1">
      <alignment horizontal="center" vertical="center"/>
    </xf>
    <xf numFmtId="0" fontId="1" fillId="0" borderId="24" xfId="3" applyFill="1" applyBorder="1" applyAlignment="1" applyProtection="1">
      <alignment horizontal="center" vertical="center"/>
    </xf>
    <xf numFmtId="0" fontId="1" fillId="0" borderId="0" xfId="3" applyAlignment="1" applyProtection="1">
      <alignment horizontal="center" vertical="center"/>
    </xf>
    <xf numFmtId="0" fontId="0" fillId="0" borderId="0" xfId="0" applyFill="1" applyProtection="1"/>
    <xf numFmtId="0" fontId="1" fillId="0" borderId="0" xfId="3" applyAlignment="1" applyProtection="1">
      <alignment horizontal="center"/>
    </xf>
    <xf numFmtId="0" fontId="1" fillId="0" borderId="24" xfId="3" applyBorder="1" applyAlignment="1" applyProtection="1">
      <alignment horizontal="center" vertical="center"/>
    </xf>
    <xf numFmtId="166" fontId="1" fillId="0" borderId="0" xfId="3" applyNumberFormat="1" applyBorder="1" applyAlignment="1" applyProtection="1">
      <alignment horizontal="center"/>
    </xf>
    <xf numFmtId="0" fontId="5" fillId="0" borderId="0" xfId="3" applyFont="1" applyFill="1" applyBorder="1" applyProtection="1"/>
    <xf numFmtId="166" fontId="1" fillId="0" borderId="0" xfId="3" applyNumberFormat="1" applyBorder="1" applyProtection="1"/>
    <xf numFmtId="0" fontId="1" fillId="0" borderId="0" xfId="3" applyBorder="1" applyAlignment="1" applyProtection="1">
      <alignment horizontal="center" vertical="center" wrapText="1"/>
    </xf>
    <xf numFmtId="0" fontId="0" fillId="0" borderId="0" xfId="3" applyFont="1" applyBorder="1" applyProtection="1"/>
    <xf numFmtId="44" fontId="1" fillId="0" borderId="0" xfId="3" applyNumberFormat="1" applyBorder="1" applyAlignment="1" applyProtection="1">
      <alignment horizontal="center"/>
    </xf>
    <xf numFmtId="0" fontId="1" fillId="0" borderId="0" xfId="3" applyBorder="1" applyAlignment="1" applyProtection="1">
      <alignment horizontal="center"/>
    </xf>
    <xf numFmtId="0" fontId="0" fillId="0" borderId="0" xfId="3" applyFont="1" applyProtection="1"/>
    <xf numFmtId="166" fontId="0" fillId="0" borderId="0" xfId="3" applyNumberFormat="1" applyFont="1" applyBorder="1" applyAlignment="1" applyProtection="1">
      <alignment horizontal="center"/>
    </xf>
    <xf numFmtId="0" fontId="1" fillId="0" borderId="0" xfId="3" applyFill="1" applyBorder="1" applyAlignment="1" applyProtection="1">
      <alignment horizontal="center" vertical="center" wrapText="1"/>
    </xf>
    <xf numFmtId="0" fontId="0" fillId="0" borderId="0" xfId="3" applyFont="1" applyFill="1" applyBorder="1" applyProtection="1"/>
    <xf numFmtId="0" fontId="1" fillId="0" borderId="0" xfId="4" applyBorder="1" applyAlignment="1" applyProtection="1">
      <alignment horizontal="center" vertical="center"/>
    </xf>
    <xf numFmtId="0" fontId="1" fillId="0" borderId="0" xfId="4" applyBorder="1" applyAlignment="1" applyProtection="1">
      <alignment horizontal="left" vertical="top" wrapText="1"/>
    </xf>
    <xf numFmtId="0" fontId="0" fillId="0" borderId="0" xfId="4" applyFont="1" applyBorder="1" applyAlignment="1" applyProtection="1">
      <alignment horizontal="left" vertical="top" wrapText="1"/>
    </xf>
    <xf numFmtId="0" fontId="1" fillId="0" borderId="0" xfId="4" applyFill="1" applyProtection="1"/>
    <xf numFmtId="0" fontId="1" fillId="0" borderId="0" xfId="4" applyAlignment="1" applyProtection="1">
      <alignment horizontal="center" vertical="center"/>
    </xf>
    <xf numFmtId="0" fontId="1" fillId="0" borderId="0" xfId="4" applyProtection="1"/>
    <xf numFmtId="0" fontId="1" fillId="0" borderId="0" xfId="4" applyFill="1" applyAlignment="1" applyProtection="1">
      <alignment horizontal="center" vertical="center"/>
    </xf>
    <xf numFmtId="0" fontId="1" fillId="0" borderId="0" xfId="4" applyFill="1" applyBorder="1" applyAlignment="1" applyProtection="1">
      <alignment horizontal="center" vertical="center" wrapText="1"/>
    </xf>
    <xf numFmtId="0" fontId="1" fillId="0" borderId="0" xfId="4" applyFill="1" applyBorder="1" applyProtection="1"/>
    <xf numFmtId="166" fontId="1" fillId="0" borderId="0" xfId="3" applyNumberFormat="1" applyFill="1" applyBorder="1" applyAlignment="1" applyProtection="1">
      <alignment horizontal="center"/>
    </xf>
    <xf numFmtId="166" fontId="1" fillId="0" borderId="0" xfId="3" applyNumberFormat="1" applyFill="1" applyBorder="1" applyProtection="1"/>
    <xf numFmtId="0" fontId="0" fillId="0" borderId="0" xfId="3" applyFont="1" applyFill="1" applyProtection="1"/>
    <xf numFmtId="0" fontId="1" fillId="0" borderId="23" xfId="3" applyFill="1" applyBorder="1" applyAlignment="1" applyProtection="1">
      <alignment horizontal="center" vertical="center"/>
    </xf>
    <xf numFmtId="0" fontId="1" fillId="0" borderId="26" xfId="3" applyFill="1" applyBorder="1" applyProtection="1"/>
    <xf numFmtId="0" fontId="1" fillId="0" borderId="0" xfId="3" applyFill="1" applyBorder="1" applyAlignment="1" applyProtection="1">
      <alignment horizontal="left" vertical="top" wrapText="1"/>
    </xf>
    <xf numFmtId="0" fontId="0" fillId="0" borderId="0" xfId="3" applyFont="1" applyFill="1" applyBorder="1" applyAlignment="1" applyProtection="1">
      <alignment horizontal="left" vertical="top" wrapText="1"/>
    </xf>
    <xf numFmtId="44" fontId="1" fillId="0" borderId="0" xfId="3" applyNumberFormat="1" applyFill="1" applyBorder="1" applyAlignment="1" applyProtection="1">
      <alignment horizontal="center"/>
    </xf>
    <xf numFmtId="0" fontId="1" fillId="0" borderId="0" xfId="3" applyFill="1" applyBorder="1" applyAlignment="1" applyProtection="1">
      <alignment horizontal="center"/>
    </xf>
    <xf numFmtId="44" fontId="19" fillId="13" borderId="0" xfId="0" applyNumberFormat="1" applyFont="1" applyFill="1" applyBorder="1" applyProtection="1"/>
    <xf numFmtId="44" fontId="3" fillId="14" borderId="0" xfId="0" applyNumberFormat="1" applyFont="1" applyFill="1" applyBorder="1" applyProtection="1"/>
    <xf numFmtId="44" fontId="2" fillId="4" borderId="0" xfId="1" applyFont="1" applyFill="1" applyBorder="1" applyAlignment="1" applyProtection="1">
      <alignment horizontal="center"/>
    </xf>
    <xf numFmtId="44" fontId="19" fillId="4" borderId="0" xfId="0" applyNumberFormat="1" applyFont="1" applyFill="1" applyBorder="1" applyProtection="1"/>
    <xf numFmtId="44" fontId="21" fillId="4" borderId="0" xfId="0" applyNumberFormat="1" applyFont="1" applyFill="1" applyBorder="1" applyProtection="1"/>
    <xf numFmtId="44" fontId="2" fillId="2" borderId="0" xfId="0" applyNumberFormat="1" applyFont="1" applyFill="1" applyBorder="1" applyProtection="1"/>
    <xf numFmtId="44" fontId="23" fillId="15" borderId="54" xfId="0" applyNumberFormat="1" applyFont="1" applyFill="1" applyBorder="1" applyAlignment="1" applyProtection="1">
      <alignment horizontal="center" vertical="center" wrapText="1"/>
    </xf>
    <xf numFmtId="0" fontId="17" fillId="16" borderId="24" xfId="0" applyFont="1" applyFill="1" applyBorder="1" applyAlignment="1" applyProtection="1">
      <alignment horizontal="center"/>
    </xf>
    <xf numFmtId="44" fontId="2" fillId="4" borderId="37" xfId="1" applyFont="1" applyFill="1" applyBorder="1" applyAlignment="1" applyProtection="1"/>
    <xf numFmtId="0" fontId="17" fillId="4" borderId="7" xfId="6" applyFont="1" applyFill="1" applyBorder="1" applyAlignment="1" applyProtection="1">
      <alignment horizontal="center"/>
    </xf>
    <xf numFmtId="44" fontId="3" fillId="4" borderId="0" xfId="0" applyNumberFormat="1" applyFont="1" applyFill="1" applyBorder="1" applyProtection="1"/>
    <xf numFmtId="44" fontId="2" fillId="4" borderId="37" xfId="1" applyFont="1" applyFill="1" applyBorder="1" applyAlignment="1" applyProtection="1">
      <alignment horizontal="center"/>
    </xf>
    <xf numFmtId="0" fontId="16" fillId="16" borderId="7" xfId="0" applyFont="1" applyFill="1" applyBorder="1" applyAlignment="1" applyProtection="1">
      <alignment horizontal="center" wrapText="1"/>
    </xf>
    <xf numFmtId="0" fontId="2" fillId="2" borderId="0" xfId="0" applyFont="1" applyFill="1" applyBorder="1" applyAlignment="1" applyProtection="1"/>
    <xf numFmtId="44" fontId="2" fillId="10" borderId="37" xfId="1" applyFont="1" applyFill="1" applyBorder="1" applyAlignment="1" applyProtection="1">
      <alignment horizontal="center"/>
    </xf>
    <xf numFmtId="0" fontId="0" fillId="7" borderId="45" xfId="0" applyFill="1" applyBorder="1" applyAlignment="1" applyProtection="1">
      <alignment horizontal="left" vertical="center"/>
    </xf>
    <xf numFmtId="0" fontId="0" fillId="7" borderId="37" xfId="0" applyFill="1" applyBorder="1" applyAlignment="1" applyProtection="1">
      <alignment horizontal="left" vertical="center"/>
    </xf>
    <xf numFmtId="0" fontId="0" fillId="7" borderId="40" xfId="0" applyFill="1" applyBorder="1" applyAlignment="1" applyProtection="1">
      <alignment horizontal="left" vertical="center"/>
    </xf>
    <xf numFmtId="0" fontId="2" fillId="10" borderId="48" xfId="0" applyFont="1" applyFill="1" applyBorder="1" applyAlignment="1" applyProtection="1">
      <alignment horizontal="center"/>
    </xf>
    <xf numFmtId="169" fontId="14" fillId="2" borderId="59" xfId="5" applyFont="1" applyFill="1" applyBorder="1" applyAlignment="1" applyProtection="1">
      <alignment horizontal="center" vertical="center" wrapText="1"/>
    </xf>
    <xf numFmtId="169" fontId="14" fillId="2" borderId="0" xfId="5"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44" fontId="2" fillId="4" borderId="0" xfId="1" applyFont="1" applyFill="1" applyBorder="1" applyAlignment="1" applyProtection="1">
      <alignment horizontal="center" vertical="center"/>
    </xf>
    <xf numFmtId="44" fontId="2" fillId="4" borderId="59" xfId="1" applyFont="1" applyFill="1" applyBorder="1" applyAlignment="1" applyProtection="1">
      <alignment horizontal="center" vertical="center"/>
    </xf>
    <xf numFmtId="44" fontId="2" fillId="4" borderId="35" xfId="1" applyFont="1" applyFill="1" applyBorder="1" applyAlignment="1" applyProtection="1">
      <alignment horizontal="center" vertical="center"/>
    </xf>
    <xf numFmtId="0" fontId="0" fillId="4" borderId="1" xfId="0" applyFill="1" applyBorder="1" applyAlignment="1" applyProtection="1">
      <alignment vertical="center"/>
    </xf>
    <xf numFmtId="44" fontId="2" fillId="4" borderId="2" xfId="1" applyFont="1" applyFill="1" applyBorder="1" applyAlignment="1" applyProtection="1">
      <alignment horizontal="center" vertical="center"/>
    </xf>
    <xf numFmtId="0" fontId="0" fillId="4" borderId="24" xfId="0" applyFill="1" applyBorder="1" applyAlignment="1" applyProtection="1">
      <alignment vertical="center"/>
    </xf>
    <xf numFmtId="0" fontId="0" fillId="4" borderId="26" xfId="0" applyFill="1" applyBorder="1" applyAlignment="1" applyProtection="1">
      <alignment vertical="center"/>
    </xf>
    <xf numFmtId="0" fontId="0" fillId="4" borderId="42" xfId="0" applyFill="1" applyBorder="1" applyAlignment="1" applyProtection="1">
      <alignment vertical="center"/>
    </xf>
    <xf numFmtId="0" fontId="0" fillId="4" borderId="11" xfId="0" applyFill="1" applyBorder="1" applyAlignment="1" applyProtection="1">
      <alignment vertical="center"/>
    </xf>
    <xf numFmtId="0" fontId="0" fillId="4" borderId="60" xfId="0" applyFill="1" applyBorder="1" applyAlignment="1" applyProtection="1">
      <alignment vertical="center"/>
    </xf>
    <xf numFmtId="0" fontId="0" fillId="4" borderId="61" xfId="0" applyFill="1" applyBorder="1" applyAlignment="1" applyProtection="1">
      <alignment vertical="center"/>
    </xf>
    <xf numFmtId="0" fontId="0" fillId="4" borderId="62" xfId="0" applyFill="1" applyBorder="1" applyAlignment="1" applyProtection="1">
      <alignment vertical="center"/>
    </xf>
    <xf numFmtId="0" fontId="0" fillId="4" borderId="52" xfId="0" applyFill="1" applyBorder="1" applyAlignment="1" applyProtection="1">
      <alignment vertical="center"/>
    </xf>
    <xf numFmtId="0" fontId="0" fillId="4" borderId="32" xfId="0" applyFill="1" applyBorder="1" applyAlignment="1" applyProtection="1">
      <alignment vertical="center"/>
    </xf>
    <xf numFmtId="44" fontId="2" fillId="4" borderId="48" xfId="1" applyFont="1" applyFill="1" applyBorder="1" applyAlignment="1" applyProtection="1">
      <alignment horizontal="center" vertical="center"/>
    </xf>
    <xf numFmtId="0" fontId="0" fillId="4" borderId="24" xfId="0" applyFill="1" applyBorder="1" applyAlignment="1" applyProtection="1">
      <alignment vertical="center" wrapText="1"/>
    </xf>
    <xf numFmtId="0" fontId="0" fillId="4" borderId="0" xfId="0" applyFill="1" applyBorder="1" applyAlignment="1" applyProtection="1">
      <alignment horizontal="center" vertical="center" wrapText="1"/>
    </xf>
    <xf numFmtId="44" fontId="2" fillId="4" borderId="2" xfId="1" applyFont="1" applyFill="1" applyBorder="1" applyAlignment="1" applyProtection="1">
      <alignment horizontal="center" vertical="center" wrapText="1"/>
    </xf>
    <xf numFmtId="0" fontId="0" fillId="4" borderId="6" xfId="0" applyFill="1" applyBorder="1" applyAlignment="1" applyProtection="1">
      <alignment vertical="center"/>
    </xf>
    <xf numFmtId="0" fontId="0" fillId="4" borderId="7" xfId="0" applyFill="1" applyBorder="1" applyAlignment="1" applyProtection="1">
      <alignment vertical="center"/>
    </xf>
    <xf numFmtId="0" fontId="0" fillId="4" borderId="4" xfId="0" applyFill="1" applyBorder="1" applyAlignment="1" applyProtection="1">
      <alignment vertical="center"/>
    </xf>
    <xf numFmtId="0" fontId="0" fillId="4" borderId="5" xfId="0" applyFill="1" applyBorder="1" applyAlignment="1" applyProtection="1">
      <alignment vertical="center"/>
    </xf>
    <xf numFmtId="0" fontId="16" fillId="8" borderId="44" xfId="0" applyFont="1" applyFill="1" applyBorder="1" applyAlignment="1" applyProtection="1">
      <alignment horizontal="center"/>
    </xf>
    <xf numFmtId="0" fontId="16" fillId="8" borderId="5" xfId="0" applyFont="1" applyFill="1" applyBorder="1" applyAlignment="1" applyProtection="1">
      <alignment horizontal="center"/>
    </xf>
    <xf numFmtId="169" fontId="10" fillId="0" borderId="0" xfId="5" applyFont="1" applyFill="1" applyBorder="1" applyAlignment="1" applyProtection="1">
      <alignment horizontal="left" vertical="center"/>
    </xf>
    <xf numFmtId="170" fontId="0" fillId="0" borderId="0" xfId="0" applyNumberFormat="1" applyBorder="1" applyAlignment="1" applyProtection="1">
      <alignment horizontal="center" vertical="center"/>
    </xf>
    <xf numFmtId="0" fontId="17" fillId="8" borderId="23" xfId="0" applyFont="1" applyFill="1" applyBorder="1" applyAlignment="1" applyProtection="1">
      <alignment horizontal="center"/>
    </xf>
    <xf numFmtId="0" fontId="17" fillId="8" borderId="24" xfId="0" applyFont="1" applyFill="1" applyBorder="1" applyAlignment="1" applyProtection="1">
      <alignment horizontal="center"/>
    </xf>
    <xf numFmtId="0" fontId="2" fillId="2" borderId="5" xfId="0" applyFont="1" applyFill="1" applyBorder="1" applyAlignment="1" applyProtection="1">
      <alignment horizontal="center" wrapText="1"/>
    </xf>
    <xf numFmtId="0" fontId="4" fillId="4" borderId="1" xfId="2" applyFont="1" applyFill="1" applyBorder="1" applyAlignment="1" applyProtection="1">
      <alignment horizontal="center" vertical="top"/>
    </xf>
    <xf numFmtId="0" fontId="4" fillId="3" borderId="5" xfId="2" applyFont="1" applyFill="1" applyBorder="1" applyAlignment="1" applyProtection="1">
      <alignment horizontal="center" vertical="center"/>
    </xf>
    <xf numFmtId="0" fontId="1" fillId="5" borderId="13" xfId="3" applyFill="1" applyBorder="1" applyAlignment="1" applyProtection="1">
      <alignment horizontal="left" vertical="top" wrapText="1"/>
    </xf>
    <xf numFmtId="44" fontId="20" fillId="12" borderId="39" xfId="1" applyFont="1" applyFill="1" applyBorder="1" applyAlignment="1" applyProtection="1">
      <alignment horizontal="center"/>
    </xf>
    <xf numFmtId="44" fontId="6" fillId="12" borderId="39" xfId="1" applyFont="1" applyFill="1" applyBorder="1" applyAlignment="1" applyProtection="1">
      <alignment horizontal="center"/>
    </xf>
    <xf numFmtId="0" fontId="22" fillId="4" borderId="0" xfId="9" applyFont="1" applyFill="1" applyBorder="1" applyAlignment="1" applyProtection="1">
      <alignment horizontal="center" vertical="center" wrapText="1"/>
    </xf>
    <xf numFmtId="0" fontId="24" fillId="15" borderId="53" xfId="0" applyFont="1" applyFill="1" applyBorder="1" applyAlignment="1" applyProtection="1">
      <alignment horizontal="center" wrapText="1"/>
    </xf>
    <xf numFmtId="9" fontId="1" fillId="7" borderId="6" xfId="3" applyNumberFormat="1" applyFill="1" applyBorder="1" applyAlignment="1" applyProtection="1">
      <alignment horizontal="center"/>
    </xf>
    <xf numFmtId="0" fontId="1" fillId="7" borderId="6" xfId="3" applyFill="1" applyBorder="1" applyAlignment="1" applyProtection="1">
      <alignment horizontal="center"/>
    </xf>
    <xf numFmtId="0" fontId="1" fillId="7" borderId="19" xfId="4" applyFill="1" applyBorder="1" applyAlignment="1" applyProtection="1">
      <alignment horizontal="center"/>
    </xf>
    <xf numFmtId="0" fontId="1" fillId="7" borderId="6" xfId="4" applyFill="1" applyBorder="1" applyProtection="1"/>
    <xf numFmtId="22" fontId="1" fillId="0" borderId="10" xfId="3" applyNumberFormat="1" applyBorder="1" applyProtection="1">
      <protection locked="0"/>
    </xf>
    <xf numFmtId="0" fontId="2" fillId="2" borderId="53" xfId="0" applyFont="1" applyFill="1" applyBorder="1" applyProtection="1"/>
    <xf numFmtId="3" fontId="1" fillId="0" borderId="4" xfId="3" applyNumberFormat="1" applyBorder="1" applyAlignment="1" applyProtection="1">
      <alignment horizontal="center"/>
      <protection locked="0"/>
    </xf>
    <xf numFmtId="9" fontId="1" fillId="7" borderId="6" xfId="3" applyNumberFormat="1" applyFill="1" applyBorder="1" applyAlignment="1" applyProtection="1">
      <alignment horizontal="center"/>
    </xf>
    <xf numFmtId="0" fontId="1" fillId="7" borderId="6" xfId="3" applyFill="1" applyBorder="1" applyAlignment="1" applyProtection="1">
      <alignment horizontal="center"/>
    </xf>
    <xf numFmtId="0" fontId="1" fillId="7" borderId="19" xfId="4" applyFill="1" applyBorder="1" applyAlignment="1" applyProtection="1">
      <alignment horizontal="center"/>
    </xf>
    <xf numFmtId="0" fontId="1" fillId="7" borderId="6" xfId="4" applyFill="1" applyBorder="1" applyProtection="1"/>
    <xf numFmtId="0" fontId="1" fillId="6" borderId="4" xfId="3" applyFill="1" applyBorder="1" applyProtection="1"/>
    <xf numFmtId="166" fontId="1" fillId="6" borderId="22" xfId="3" applyNumberFormat="1" applyFill="1" applyBorder="1" applyProtection="1"/>
    <xf numFmtId="0" fontId="1" fillId="0" borderId="53" xfId="3" applyBorder="1" applyAlignment="1" applyProtection="1">
      <protection locked="0"/>
    </xf>
    <xf numFmtId="0" fontId="1" fillId="0" borderId="0" xfId="3" applyBorder="1" applyAlignment="1" applyProtection="1"/>
    <xf numFmtId="0" fontId="1" fillId="0" borderId="53" xfId="3" applyBorder="1" applyProtection="1">
      <protection locked="0"/>
    </xf>
    <xf numFmtId="44" fontId="0" fillId="7" borderId="5" xfId="3" applyNumberFormat="1" applyFont="1" applyFill="1" applyBorder="1" applyAlignment="1" applyProtection="1">
      <alignment horizontal="right"/>
    </xf>
    <xf numFmtId="166" fontId="1" fillId="7" borderId="5" xfId="3" applyNumberFormat="1" applyFill="1" applyBorder="1" applyAlignment="1" applyProtection="1">
      <alignment horizontal="right"/>
    </xf>
    <xf numFmtId="0" fontId="5" fillId="7" borderId="4" xfId="3" applyFont="1" applyFill="1" applyBorder="1" applyProtection="1"/>
    <xf numFmtId="0" fontId="0" fillId="7" borderId="5" xfId="3" applyFont="1" applyFill="1" applyBorder="1" applyProtection="1"/>
    <xf numFmtId="166" fontId="1" fillId="7" borderId="5" xfId="3" applyNumberFormat="1" applyFill="1" applyBorder="1" applyProtection="1"/>
    <xf numFmtId="44" fontId="23" fillId="17" borderId="57" xfId="0" applyNumberFormat="1" applyFont="1" applyFill="1" applyBorder="1" applyAlignment="1" applyProtection="1">
      <alignment horizontal="center" vertical="center" wrapText="1"/>
    </xf>
    <xf numFmtId="44" fontId="23" fillId="17" borderId="58" xfId="0" applyNumberFormat="1" applyFont="1" applyFill="1" applyBorder="1" applyAlignment="1" applyProtection="1">
      <alignment horizontal="center" vertical="center" wrapText="1"/>
    </xf>
    <xf numFmtId="0" fontId="22" fillId="15" borderId="54" xfId="9" applyFont="1" applyFill="1" applyBorder="1" applyAlignment="1" applyProtection="1">
      <alignment horizontal="center" vertical="center" wrapText="1"/>
    </xf>
    <xf numFmtId="0" fontId="22" fillId="15" borderId="56" xfId="9" applyFont="1" applyFill="1" applyBorder="1" applyAlignment="1" applyProtection="1">
      <alignment horizontal="center" vertical="center" wrapText="1"/>
    </xf>
    <xf numFmtId="0" fontId="22" fillId="15" borderId="55" xfId="9" applyFont="1" applyFill="1" applyBorder="1" applyAlignment="1" applyProtection="1">
      <alignment horizontal="center" vertical="center" wrapText="1"/>
    </xf>
    <xf numFmtId="0" fontId="2" fillId="0" borderId="23" xfId="0" applyFont="1" applyBorder="1" applyAlignment="1" applyProtection="1">
      <alignment horizontal="center" wrapText="1"/>
    </xf>
    <xf numFmtId="0" fontId="2" fillId="0" borderId="31" xfId="0" applyFont="1" applyBorder="1" applyAlignment="1" applyProtection="1">
      <alignment horizontal="center" wrapText="1"/>
    </xf>
    <xf numFmtId="0" fontId="2" fillId="0" borderId="32" xfId="0" applyFont="1" applyBorder="1" applyAlignment="1" applyProtection="1">
      <alignment horizontal="center" wrapText="1"/>
    </xf>
    <xf numFmtId="0" fontId="2" fillId="0" borderId="49" xfId="0" applyFont="1" applyBorder="1" applyAlignment="1" applyProtection="1">
      <alignment horizontal="center" wrapText="1"/>
    </xf>
    <xf numFmtId="1" fontId="2" fillId="0" borderId="23" xfId="0" applyNumberFormat="1" applyFont="1" applyBorder="1" applyAlignment="1" applyProtection="1">
      <alignment horizontal="center" vertical="center"/>
    </xf>
    <xf numFmtId="1" fontId="2" fillId="0" borderId="31" xfId="0" applyNumberFormat="1" applyFont="1" applyBorder="1" applyAlignment="1" applyProtection="1">
      <alignment horizontal="center" vertical="center"/>
    </xf>
    <xf numFmtId="1" fontId="2" fillId="0" borderId="32" xfId="0" applyNumberFormat="1" applyFont="1" applyBorder="1" applyAlignment="1" applyProtection="1">
      <alignment horizontal="center" vertical="center"/>
    </xf>
    <xf numFmtId="1" fontId="2" fillId="0" borderId="49" xfId="0" applyNumberFormat="1"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4" xfId="0" applyFont="1" applyBorder="1" applyAlignment="1" applyProtection="1">
      <alignment horizontal="center" wrapText="1"/>
    </xf>
    <xf numFmtId="0" fontId="2" fillId="0" borderId="55" xfId="0" applyFont="1" applyBorder="1" applyAlignment="1" applyProtection="1">
      <alignment horizontal="center" wrapText="1"/>
    </xf>
    <xf numFmtId="0" fontId="2" fillId="0" borderId="54" xfId="0" applyFont="1" applyBorder="1" applyAlignment="1" applyProtection="1">
      <alignment horizontal="center"/>
    </xf>
    <xf numFmtId="0" fontId="2" fillId="0" borderId="55" xfId="0" applyFont="1" applyBorder="1" applyAlignment="1" applyProtection="1">
      <alignment horizontal="center"/>
    </xf>
    <xf numFmtId="0" fontId="18" fillId="0" borderId="46" xfId="6" applyBorder="1" applyAlignment="1" applyProtection="1">
      <alignment horizontal="center" vertical="center"/>
    </xf>
    <xf numFmtId="0" fontId="18" fillId="0" borderId="50" xfId="6" applyBorder="1" applyAlignment="1" applyProtection="1">
      <alignment horizontal="center" vertical="center"/>
    </xf>
    <xf numFmtId="0" fontId="18" fillId="0" borderId="29" xfId="6" applyBorder="1" applyAlignment="1" applyProtection="1">
      <alignment horizontal="center" vertical="center"/>
    </xf>
    <xf numFmtId="0" fontId="16" fillId="8" borderId="44" xfId="0" applyFont="1" applyFill="1" applyBorder="1" applyAlignment="1" applyProtection="1">
      <alignment horizontal="center"/>
    </xf>
    <xf numFmtId="0" fontId="16" fillId="8" borderId="5" xfId="0" applyFont="1" applyFill="1" applyBorder="1" applyAlignment="1" applyProtection="1">
      <alignment horizontal="center"/>
    </xf>
    <xf numFmtId="0" fontId="17" fillId="8" borderId="23" xfId="0" applyFont="1" applyFill="1" applyBorder="1" applyAlignment="1" applyProtection="1">
      <alignment horizontal="center"/>
    </xf>
    <xf numFmtId="0" fontId="17" fillId="8" borderId="24" xfId="0" applyFont="1" applyFill="1" applyBorder="1" applyAlignment="1" applyProtection="1">
      <alignment horizontal="center"/>
    </xf>
    <xf numFmtId="0" fontId="17" fillId="8" borderId="32" xfId="0" applyFont="1" applyFill="1" applyBorder="1" applyAlignment="1" applyProtection="1">
      <alignment horizontal="center"/>
    </xf>
    <xf numFmtId="0" fontId="0" fillId="7" borderId="44" xfId="0" applyFill="1" applyBorder="1" applyAlignment="1" applyProtection="1">
      <alignment horizontal="left" vertical="center"/>
    </xf>
    <xf numFmtId="0" fontId="0" fillId="7" borderId="7" xfId="0" applyFill="1" applyBorder="1" applyAlignment="1" applyProtection="1">
      <alignment horizontal="left" vertical="center"/>
    </xf>
    <xf numFmtId="0" fontId="0" fillId="7" borderId="5" xfId="0" applyFill="1" applyBorder="1" applyAlignment="1" applyProtection="1">
      <alignment horizontal="left" vertical="center"/>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17" fillId="8" borderId="15" xfId="0" applyFont="1" applyFill="1" applyBorder="1" applyAlignment="1" applyProtection="1">
      <alignment horizontal="center"/>
    </xf>
    <xf numFmtId="0" fontId="17" fillId="8" borderId="17" xfId="0" applyFont="1" applyFill="1" applyBorder="1" applyAlignment="1" applyProtection="1">
      <alignment horizontal="center"/>
    </xf>
    <xf numFmtId="0" fontId="17" fillId="8" borderId="18" xfId="0" applyFont="1" applyFill="1" applyBorder="1" applyAlignment="1" applyProtection="1">
      <alignment horizontal="center"/>
    </xf>
    <xf numFmtId="0" fontId="16" fillId="8" borderId="44" xfId="0" applyFont="1" applyFill="1" applyBorder="1" applyAlignment="1" applyProtection="1">
      <alignment horizontal="center" wrapText="1"/>
    </xf>
    <xf numFmtId="0" fontId="16" fillId="8" borderId="5" xfId="0" applyFont="1" applyFill="1" applyBorder="1" applyAlignment="1" applyProtection="1">
      <alignment horizontal="center" wrapText="1"/>
    </xf>
    <xf numFmtId="169" fontId="14" fillId="2" borderId="38" xfId="5" applyFont="1" applyFill="1" applyBorder="1" applyAlignment="1" applyProtection="1">
      <alignment horizontal="center" vertical="center"/>
    </xf>
    <xf numFmtId="169" fontId="14" fillId="2" borderId="39" xfId="5" applyFont="1" applyFill="1" applyBorder="1" applyAlignment="1" applyProtection="1">
      <alignment horizontal="center" vertical="center"/>
    </xf>
    <xf numFmtId="169" fontId="14" fillId="2" borderId="40" xfId="5" applyFont="1" applyFill="1" applyBorder="1" applyAlignment="1" applyProtection="1">
      <alignment horizontal="center" vertical="center"/>
    </xf>
    <xf numFmtId="169" fontId="14" fillId="2" borderId="43" xfId="5" applyFont="1" applyFill="1" applyBorder="1" applyAlignment="1" applyProtection="1">
      <alignment horizontal="center" vertical="center"/>
    </xf>
    <xf numFmtId="0" fontId="2" fillId="4" borderId="54" xfId="0" applyFont="1" applyFill="1" applyBorder="1" applyAlignment="1" applyProtection="1">
      <alignment horizontal="center" vertical="center"/>
    </xf>
    <xf numFmtId="0" fontId="2" fillId="4" borderId="55" xfId="0" applyFont="1" applyFill="1" applyBorder="1" applyAlignment="1" applyProtection="1">
      <alignment horizontal="center" vertical="center"/>
    </xf>
    <xf numFmtId="0" fontId="0" fillId="0" borderId="0" xfId="0" applyNumberFormat="1" applyBorder="1" applyAlignment="1" applyProtection="1">
      <alignment horizontal="center" vertical="center"/>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169" fontId="10" fillId="0" borderId="0" xfId="5" applyFont="1" applyFill="1" applyBorder="1" applyAlignment="1" applyProtection="1">
      <alignment horizontal="left" vertical="center"/>
    </xf>
    <xf numFmtId="170" fontId="0" fillId="0" borderId="0" xfId="0" applyNumberFormat="1" applyBorder="1" applyAlignment="1" applyProtection="1">
      <alignment horizontal="center" vertical="center"/>
    </xf>
    <xf numFmtId="0" fontId="0" fillId="0" borderId="0" xfId="0" applyBorder="1" applyAlignment="1" applyProtection="1">
      <alignment horizontal="left" vertical="center"/>
    </xf>
    <xf numFmtId="0" fontId="0" fillId="0" borderId="0" xfId="0" applyNumberFormat="1" applyBorder="1" applyAlignment="1" applyProtection="1">
      <alignment horizontal="center" vertical="center" wrapText="1"/>
    </xf>
    <xf numFmtId="0" fontId="0" fillId="0" borderId="0" xfId="0" applyNumberFormat="1" applyBorder="1" applyAlignment="1" applyProtection="1">
      <alignment horizontal="center"/>
    </xf>
    <xf numFmtId="0" fontId="0" fillId="10" borderId="23" xfId="0" applyFill="1" applyBorder="1" applyAlignment="1" applyProtection="1">
      <alignment horizontal="center"/>
    </xf>
    <xf numFmtId="0" fontId="0" fillId="10" borderId="30" xfId="0" applyFill="1" applyBorder="1" applyAlignment="1" applyProtection="1">
      <alignment horizontal="center"/>
    </xf>
    <xf numFmtId="0" fontId="0" fillId="10" borderId="31" xfId="0" applyFill="1" applyBorder="1" applyAlignment="1" applyProtection="1">
      <alignment horizontal="center"/>
    </xf>
    <xf numFmtId="0" fontId="2" fillId="2" borderId="40" xfId="0" applyFont="1" applyFill="1" applyBorder="1" applyAlignment="1" applyProtection="1">
      <alignment horizontal="center"/>
    </xf>
    <xf numFmtId="0" fontId="2" fillId="2" borderId="35" xfId="0" applyFont="1" applyFill="1" applyBorder="1" applyAlignment="1" applyProtection="1">
      <alignment horizontal="center"/>
    </xf>
    <xf numFmtId="0" fontId="2" fillId="2" borderId="43" xfId="0" applyFont="1" applyFill="1" applyBorder="1" applyAlignment="1" applyProtection="1">
      <alignment horizontal="center"/>
    </xf>
    <xf numFmtId="44" fontId="6" fillId="12" borderId="39" xfId="1" applyFont="1" applyFill="1" applyBorder="1" applyAlignment="1" applyProtection="1">
      <alignment horizontal="center" vertical="center"/>
    </xf>
    <xf numFmtId="44" fontId="6" fillId="12" borderId="36" xfId="1" applyFont="1" applyFill="1" applyBorder="1" applyAlignment="1" applyProtection="1">
      <alignment horizontal="center" vertical="center"/>
    </xf>
    <xf numFmtId="44" fontId="6" fillId="12" borderId="43" xfId="1" applyFont="1" applyFill="1" applyBorder="1" applyAlignment="1" applyProtection="1">
      <alignment horizontal="center" vertical="center"/>
    </xf>
    <xf numFmtId="0" fontId="0" fillId="7" borderId="45" xfId="0" applyFill="1" applyBorder="1" applyAlignment="1" applyProtection="1">
      <alignment horizontal="justify" vertical="justify" wrapText="1"/>
    </xf>
    <xf numFmtId="0" fontId="0" fillId="7" borderId="37" xfId="0" applyFill="1" applyBorder="1" applyAlignment="1" applyProtection="1">
      <alignment horizontal="justify" vertical="justify" wrapText="1"/>
    </xf>
    <xf numFmtId="0" fontId="0" fillId="7" borderId="40" xfId="0" applyFill="1" applyBorder="1" applyAlignment="1" applyProtection="1">
      <alignment horizontal="justify" vertical="justify" wrapText="1"/>
    </xf>
    <xf numFmtId="9" fontId="4" fillId="4" borderId="1" xfId="2" applyNumberFormat="1" applyFont="1" applyFill="1" applyBorder="1" applyAlignment="1" applyProtection="1">
      <alignment horizontal="center" vertical="center"/>
    </xf>
    <xf numFmtId="9" fontId="4" fillId="4" borderId="3" xfId="2" applyNumberFormat="1" applyFont="1" applyFill="1" applyBorder="1" applyAlignment="1" applyProtection="1">
      <alignment horizontal="center" vertical="center"/>
    </xf>
    <xf numFmtId="9" fontId="4" fillId="4" borderId="1" xfId="2" applyNumberFormat="1" applyFont="1" applyFill="1" applyBorder="1" applyAlignment="1" applyProtection="1">
      <alignment horizontal="center" vertical="top"/>
    </xf>
    <xf numFmtId="9" fontId="4" fillId="4" borderId="3" xfId="2" applyNumberFormat="1" applyFont="1" applyFill="1" applyBorder="1" applyAlignment="1" applyProtection="1">
      <alignment horizontal="center" vertical="top"/>
    </xf>
    <xf numFmtId="0" fontId="4" fillId="4" borderId="1" xfId="2" applyFont="1" applyFill="1" applyBorder="1" applyAlignment="1" applyProtection="1">
      <alignment horizontal="center" vertical="top"/>
    </xf>
    <xf numFmtId="0" fontId="4" fillId="4" borderId="3" xfId="2" applyFont="1" applyFill="1" applyBorder="1" applyAlignment="1" applyProtection="1">
      <alignment horizontal="center" vertical="top"/>
    </xf>
    <xf numFmtId="0" fontId="4" fillId="3" borderId="4" xfId="2" applyFont="1" applyFill="1" applyBorder="1" applyAlignment="1" applyProtection="1">
      <alignment horizontal="center" vertical="center"/>
    </xf>
    <xf numFmtId="0" fontId="4" fillId="3" borderId="7" xfId="2" applyFont="1" applyFill="1" applyBorder="1" applyAlignment="1" applyProtection="1">
      <alignment horizontal="center" vertical="center"/>
    </xf>
    <xf numFmtId="0" fontId="4" fillId="3" borderId="5" xfId="2" applyFont="1" applyFill="1" applyBorder="1" applyAlignment="1" applyProtection="1">
      <alignment horizontal="center" vertical="center"/>
    </xf>
    <xf numFmtId="0" fontId="2" fillId="2" borderId="1" xfId="2" applyFont="1" applyFill="1" applyBorder="1" applyAlignment="1" applyProtection="1">
      <alignment horizontal="center"/>
    </xf>
    <xf numFmtId="0" fontId="2" fillId="2" borderId="3" xfId="2" applyFont="1" applyFill="1" applyBorder="1" applyAlignment="1" applyProtection="1">
      <alignment horizontal="center"/>
    </xf>
    <xf numFmtId="0" fontId="3" fillId="2" borderId="1" xfId="2" applyFont="1" applyFill="1" applyBorder="1" applyAlignment="1" applyProtection="1">
      <alignment horizontal="center"/>
    </xf>
    <xf numFmtId="0" fontId="3" fillId="2" borderId="2" xfId="2" applyFont="1" applyFill="1" applyBorder="1" applyAlignment="1" applyProtection="1">
      <alignment horizontal="center"/>
    </xf>
    <xf numFmtId="0" fontId="3" fillId="2" borderId="3" xfId="2" applyFont="1" applyFill="1" applyBorder="1" applyAlignment="1" applyProtection="1">
      <alignment horizontal="center"/>
    </xf>
    <xf numFmtId="0" fontId="4" fillId="3" borderId="4" xfId="2" applyFont="1" applyFill="1" applyBorder="1" applyAlignment="1" applyProtection="1">
      <alignment horizontal="center"/>
    </xf>
    <xf numFmtId="0" fontId="4" fillId="3" borderId="5" xfId="2" applyFont="1" applyFill="1" applyBorder="1" applyAlignment="1" applyProtection="1">
      <alignment horizontal="center"/>
    </xf>
    <xf numFmtId="0" fontId="4" fillId="3" borderId="1" xfId="2" applyFont="1" applyFill="1" applyBorder="1" applyAlignment="1" applyProtection="1">
      <alignment horizontal="center" vertical="top"/>
    </xf>
    <xf numFmtId="0" fontId="4" fillId="3" borderId="3" xfId="2" applyFont="1" applyFill="1" applyBorder="1" applyAlignment="1" applyProtection="1">
      <alignment horizontal="center" vertical="top"/>
    </xf>
    <xf numFmtId="0" fontId="1" fillId="3" borderId="3" xfId="2" applyFill="1" applyBorder="1" applyAlignment="1" applyProtection="1">
      <alignment horizontal="center" vertical="top"/>
    </xf>
    <xf numFmtId="0" fontId="2" fillId="2" borderId="6" xfId="0" applyFont="1" applyFill="1" applyBorder="1" applyAlignment="1" applyProtection="1">
      <alignment horizontal="center"/>
    </xf>
    <xf numFmtId="0" fontId="2" fillId="2" borderId="4" xfId="0" applyFont="1" applyFill="1" applyBorder="1" applyAlignment="1" applyProtection="1">
      <alignment horizontal="center"/>
    </xf>
    <xf numFmtId="166" fontId="1" fillId="6" borderId="6" xfId="3" applyNumberFormat="1" applyFill="1" applyBorder="1" applyAlignment="1" applyProtection="1">
      <alignment horizontal="center"/>
    </xf>
    <xf numFmtId="3" fontId="1" fillId="6" borderId="8" xfId="3" applyNumberFormat="1" applyFill="1" applyBorder="1" applyAlignment="1" applyProtection="1">
      <alignment horizontal="center"/>
    </xf>
    <xf numFmtId="3" fontId="1" fillId="6" borderId="21" xfId="3" applyNumberFormat="1" applyFill="1" applyBorder="1" applyAlignment="1" applyProtection="1">
      <alignment horizontal="center"/>
    </xf>
    <xf numFmtId="9" fontId="1" fillId="6" borderId="6" xfId="3" applyNumberFormat="1" applyFill="1" applyBorder="1" applyAlignment="1" applyProtection="1">
      <alignment horizontal="center"/>
    </xf>
    <xf numFmtId="9" fontId="1" fillId="6" borderId="25" xfId="3" applyNumberFormat="1" applyFill="1" applyBorder="1" applyAlignment="1" applyProtection="1">
      <alignment horizontal="center"/>
    </xf>
    <xf numFmtId="0" fontId="1" fillId="7" borderId="27" xfId="3" applyFill="1" applyBorder="1" applyAlignment="1" applyProtection="1">
      <alignment horizontal="center"/>
    </xf>
    <xf numFmtId="0" fontId="1" fillId="7" borderId="21" xfId="3" applyFill="1" applyBorder="1" applyAlignment="1" applyProtection="1">
      <alignment horizontal="center"/>
    </xf>
    <xf numFmtId="3" fontId="1" fillId="0" borderId="4" xfId="3" applyNumberFormat="1" applyBorder="1" applyAlignment="1" applyProtection="1">
      <alignment horizontal="center"/>
      <protection locked="0"/>
    </xf>
    <xf numFmtId="0" fontId="1" fillId="0" borderId="16" xfId="3" applyBorder="1" applyAlignment="1" applyProtection="1">
      <alignment horizontal="center"/>
      <protection locked="0"/>
    </xf>
    <xf numFmtId="0" fontId="1" fillId="0" borderId="10" xfId="3" applyBorder="1" applyAlignment="1" applyProtection="1">
      <alignment horizontal="center"/>
      <protection locked="0"/>
    </xf>
    <xf numFmtId="0" fontId="1" fillId="0" borderId="1" xfId="3" applyBorder="1" applyAlignment="1" applyProtection="1">
      <alignment horizontal="center"/>
      <protection locked="0"/>
    </xf>
    <xf numFmtId="0" fontId="1" fillId="0" borderId="11" xfId="3" applyBorder="1" applyAlignment="1" applyProtection="1">
      <alignment horizontal="center"/>
      <protection locked="0"/>
    </xf>
    <xf numFmtId="3" fontId="1" fillId="6" borderId="19" xfId="3" applyNumberFormat="1" applyFill="1" applyBorder="1" applyAlignment="1" applyProtection="1">
      <alignment horizontal="center"/>
    </xf>
    <xf numFmtId="3" fontId="1" fillId="6" borderId="20" xfId="3" applyNumberFormat="1" applyFill="1" applyBorder="1" applyAlignment="1" applyProtection="1">
      <alignment horizontal="center"/>
    </xf>
    <xf numFmtId="0" fontId="1" fillId="0" borderId="8" xfId="3" applyFont="1" applyFill="1" applyBorder="1" applyAlignment="1" applyProtection="1">
      <alignment horizontal="center" vertical="center"/>
      <protection locked="0"/>
    </xf>
    <xf numFmtId="0" fontId="1" fillId="0" borderId="21" xfId="3" applyFont="1" applyFill="1" applyBorder="1" applyAlignment="1" applyProtection="1">
      <alignment horizontal="center" vertical="center"/>
      <protection locked="0"/>
    </xf>
    <xf numFmtId="0" fontId="1" fillId="4" borderId="6" xfId="3" applyFill="1" applyBorder="1" applyAlignment="1" applyProtection="1">
      <alignment horizontal="center"/>
      <protection locked="0"/>
    </xf>
    <xf numFmtId="0" fontId="1" fillId="4" borderId="22" xfId="3" applyFill="1" applyBorder="1" applyAlignment="1" applyProtection="1">
      <alignment horizontal="center"/>
      <protection locked="0"/>
    </xf>
    <xf numFmtId="164" fontId="5" fillId="6" borderId="6" xfId="3" applyNumberFormat="1" applyFont="1" applyFill="1" applyBorder="1" applyAlignment="1" applyProtection="1">
      <alignment horizontal="center"/>
    </xf>
    <xf numFmtId="165" fontId="5" fillId="6" borderId="6" xfId="3" applyNumberFormat="1" applyFont="1" applyFill="1" applyBorder="1" applyAlignment="1" applyProtection="1">
      <alignment horizontal="center"/>
    </xf>
    <xf numFmtId="0" fontId="1" fillId="6" borderId="6" xfId="3" applyFill="1" applyBorder="1" applyAlignment="1" applyProtection="1">
      <alignment horizontal="center"/>
    </xf>
    <xf numFmtId="0" fontId="1" fillId="7" borderId="15" xfId="3" applyFill="1" applyBorder="1" applyAlignment="1" applyProtection="1">
      <alignment horizontal="center" vertical="center" wrapText="1"/>
    </xf>
    <xf numFmtId="0" fontId="1" fillId="7" borderId="17" xfId="3" applyFill="1" applyBorder="1" applyAlignment="1" applyProtection="1">
      <alignment horizontal="center" vertical="center"/>
    </xf>
    <xf numFmtId="0" fontId="1" fillId="7" borderId="18" xfId="3" applyFill="1" applyBorder="1" applyAlignment="1" applyProtection="1">
      <alignment horizontal="center" vertical="center"/>
    </xf>
    <xf numFmtId="0" fontId="1" fillId="7" borderId="17" xfId="3" applyFill="1" applyBorder="1" applyAlignment="1" applyProtection="1">
      <alignment horizontal="center" vertical="center" wrapText="1"/>
    </xf>
    <xf numFmtId="0" fontId="1" fillId="7" borderId="18" xfId="3" applyFill="1" applyBorder="1" applyAlignment="1" applyProtection="1">
      <alignment horizontal="center" vertical="center" wrapText="1"/>
    </xf>
    <xf numFmtId="49" fontId="1" fillId="0" borderId="8" xfId="3" applyNumberFormat="1" applyBorder="1" applyAlignment="1" applyProtection="1">
      <alignment horizontal="left"/>
      <protection locked="0"/>
    </xf>
    <xf numFmtId="49" fontId="1" fillId="0" borderId="9" xfId="3" applyNumberFormat="1" applyBorder="1" applyAlignment="1" applyProtection="1">
      <alignment horizontal="left"/>
      <protection locked="0"/>
    </xf>
    <xf numFmtId="0" fontId="1" fillId="0" borderId="19" xfId="3" applyFill="1" applyBorder="1" applyAlignment="1" applyProtection="1">
      <alignment horizontal="left" vertical="top" wrapText="1"/>
      <protection locked="0"/>
    </xf>
    <xf numFmtId="0" fontId="1" fillId="0" borderId="33" xfId="3" applyFill="1" applyBorder="1" applyAlignment="1" applyProtection="1">
      <alignment horizontal="left" vertical="top" wrapText="1"/>
      <protection locked="0"/>
    </xf>
    <xf numFmtId="0" fontId="1" fillId="0" borderId="20" xfId="3" applyFill="1" applyBorder="1" applyAlignment="1" applyProtection="1">
      <alignment horizontal="left" vertical="top" wrapText="1"/>
      <protection locked="0"/>
    </xf>
    <xf numFmtId="0" fontId="0" fillId="4" borderId="1" xfId="3" applyFont="1" applyFill="1" applyBorder="1" applyAlignment="1" applyProtection="1">
      <alignment horizontal="center"/>
      <protection locked="0"/>
    </xf>
    <xf numFmtId="0" fontId="1" fillId="4" borderId="11" xfId="3" applyFill="1" applyBorder="1" applyAlignment="1" applyProtection="1">
      <alignment horizontal="center"/>
      <protection locked="0"/>
    </xf>
    <xf numFmtId="49" fontId="0" fillId="0" borderId="8" xfId="3" applyNumberFormat="1" applyFont="1" applyBorder="1" applyAlignment="1" applyProtection="1">
      <alignment horizontal="left"/>
      <protection locked="0"/>
    </xf>
    <xf numFmtId="0" fontId="0" fillId="4" borderId="6" xfId="3" applyFont="1" applyFill="1" applyBorder="1" applyAlignment="1" applyProtection="1">
      <alignment horizontal="center"/>
      <protection locked="0"/>
    </xf>
    <xf numFmtId="9" fontId="1" fillId="6" borderId="16" xfId="3" applyNumberFormat="1" applyFill="1" applyBorder="1" applyAlignment="1" applyProtection="1">
      <alignment horizontal="center"/>
    </xf>
    <xf numFmtId="9" fontId="1" fillId="6" borderId="10" xfId="3" applyNumberFormat="1" applyFill="1" applyBorder="1" applyAlignment="1" applyProtection="1">
      <alignment horizontal="center"/>
    </xf>
    <xf numFmtId="44" fontId="1" fillId="6" borderId="6" xfId="1" applyFill="1" applyBorder="1" applyAlignment="1" applyProtection="1">
      <alignment horizontal="center"/>
    </xf>
    <xf numFmtId="44" fontId="1" fillId="6" borderId="25" xfId="1" applyFill="1" applyBorder="1" applyAlignment="1" applyProtection="1">
      <alignment horizontal="center"/>
    </xf>
    <xf numFmtId="44" fontId="1" fillId="6" borderId="13" xfId="3" applyNumberFormat="1" applyFill="1" applyBorder="1" applyAlignment="1" applyProtection="1">
      <alignment horizontal="center"/>
    </xf>
    <xf numFmtId="0" fontId="1" fillId="6" borderId="14" xfId="3" applyFill="1" applyBorder="1" applyAlignment="1" applyProtection="1">
      <alignment horizontal="center"/>
    </xf>
    <xf numFmtId="0" fontId="1" fillId="7" borderId="6" xfId="3" applyFill="1" applyBorder="1" applyAlignment="1" applyProtection="1">
      <alignment horizontal="center" vertical="center" wrapText="1"/>
    </xf>
    <xf numFmtId="0" fontId="1" fillId="7" borderId="6" xfId="3" applyFill="1" applyBorder="1" applyAlignment="1" applyProtection="1">
      <alignment horizontal="center" vertical="center"/>
    </xf>
    <xf numFmtId="0" fontId="0" fillId="7" borderId="23" xfId="3" applyFont="1" applyFill="1" applyBorder="1" applyAlignment="1" applyProtection="1">
      <alignment horizontal="center" vertical="center"/>
    </xf>
    <xf numFmtId="0" fontId="1" fillId="7" borderId="24" xfId="3" applyFill="1" applyBorder="1" applyAlignment="1" applyProtection="1">
      <alignment horizontal="center" vertical="center"/>
    </xf>
    <xf numFmtId="0" fontId="1" fillId="7" borderId="32" xfId="3" applyFill="1" applyBorder="1" applyAlignment="1" applyProtection="1">
      <alignment horizontal="center" vertical="center"/>
    </xf>
    <xf numFmtId="3" fontId="1" fillId="7" borderId="8" xfId="3" applyNumberFormat="1" applyFill="1" applyBorder="1" applyAlignment="1" applyProtection="1">
      <alignment horizontal="center"/>
    </xf>
    <xf numFmtId="3" fontId="1" fillId="7" borderId="21" xfId="3" applyNumberFormat="1" applyFill="1" applyBorder="1" applyAlignment="1" applyProtection="1">
      <alignment horizontal="center"/>
    </xf>
    <xf numFmtId="9" fontId="1" fillId="7" borderId="6" xfId="3" applyNumberFormat="1" applyFill="1" applyBorder="1" applyAlignment="1" applyProtection="1">
      <alignment horizontal="center"/>
    </xf>
    <xf numFmtId="9" fontId="1" fillId="7" borderId="25" xfId="3" applyNumberFormat="1" applyFill="1" applyBorder="1" applyAlignment="1" applyProtection="1">
      <alignment horizontal="center"/>
    </xf>
    <xf numFmtId="9" fontId="1" fillId="7" borderId="16" xfId="3" applyNumberFormat="1" applyFill="1" applyBorder="1" applyAlignment="1" applyProtection="1">
      <alignment horizontal="center"/>
    </xf>
    <xf numFmtId="9" fontId="1" fillId="7" borderId="10" xfId="3" applyNumberFormat="1" applyFill="1" applyBorder="1" applyAlignment="1" applyProtection="1">
      <alignment horizontal="center"/>
    </xf>
    <xf numFmtId="44" fontId="1" fillId="7" borderId="6" xfId="1" applyFill="1" applyBorder="1" applyAlignment="1" applyProtection="1">
      <alignment horizontal="center"/>
    </xf>
    <xf numFmtId="44" fontId="1" fillId="7" borderId="25" xfId="1" applyFill="1" applyBorder="1" applyAlignment="1" applyProtection="1">
      <alignment horizontal="center"/>
    </xf>
    <xf numFmtId="44" fontId="1" fillId="7" borderId="13" xfId="3" applyNumberFormat="1" applyFill="1" applyBorder="1" applyAlignment="1" applyProtection="1">
      <alignment horizontal="center"/>
    </xf>
    <xf numFmtId="0" fontId="1" fillId="7" borderId="14" xfId="3" applyFill="1" applyBorder="1" applyAlignment="1" applyProtection="1">
      <alignment horizontal="center"/>
    </xf>
    <xf numFmtId="0" fontId="1" fillId="0" borderId="6" xfId="3" applyFill="1" applyBorder="1" applyAlignment="1" applyProtection="1">
      <alignment horizontal="center"/>
      <protection locked="0"/>
    </xf>
    <xf numFmtId="165" fontId="5" fillId="7" borderId="6" xfId="3" applyNumberFormat="1" applyFont="1" applyFill="1" applyBorder="1" applyAlignment="1" applyProtection="1">
      <alignment horizontal="center"/>
    </xf>
    <xf numFmtId="0" fontId="1" fillId="7" borderId="16" xfId="3" applyFill="1" applyBorder="1" applyAlignment="1" applyProtection="1">
      <alignment horizontal="center"/>
    </xf>
    <xf numFmtId="0" fontId="1" fillId="7" borderId="10" xfId="3" applyFill="1" applyBorder="1" applyAlignment="1" applyProtection="1">
      <alignment horizontal="center"/>
    </xf>
    <xf numFmtId="166" fontId="1" fillId="7" borderId="13" xfId="3" applyNumberFormat="1" applyFill="1" applyBorder="1" applyAlignment="1" applyProtection="1">
      <alignment horizontal="center"/>
    </xf>
    <xf numFmtId="166" fontId="1" fillId="7" borderId="14" xfId="3" applyNumberFormat="1" applyFill="1" applyBorder="1" applyAlignment="1" applyProtection="1">
      <alignment horizontal="center"/>
    </xf>
    <xf numFmtId="9" fontId="1" fillId="7" borderId="1" xfId="3" applyNumberFormat="1" applyFill="1" applyBorder="1" applyAlignment="1" applyProtection="1">
      <alignment horizontal="center"/>
    </xf>
    <xf numFmtId="9" fontId="1" fillId="7" borderId="11" xfId="3" applyNumberFormat="1" applyFill="1" applyBorder="1" applyAlignment="1" applyProtection="1">
      <alignment horizontal="center"/>
    </xf>
    <xf numFmtId="3" fontId="1" fillId="0" borderId="30" xfId="3" applyNumberFormat="1" applyBorder="1" applyAlignment="1" applyProtection="1">
      <alignment horizontal="center"/>
      <protection locked="0"/>
    </xf>
    <xf numFmtId="3" fontId="1" fillId="0" borderId="31" xfId="3" applyNumberFormat="1" applyBorder="1" applyAlignment="1" applyProtection="1">
      <alignment horizontal="center"/>
      <protection locked="0"/>
    </xf>
    <xf numFmtId="0" fontId="1" fillId="0" borderId="6" xfId="3" applyBorder="1" applyAlignment="1" applyProtection="1">
      <alignment horizontal="center"/>
      <protection locked="0"/>
    </xf>
    <xf numFmtId="0" fontId="1" fillId="0" borderId="6" xfId="3" applyFont="1" applyFill="1" applyBorder="1" applyAlignment="1" applyProtection="1">
      <alignment horizontal="center" vertical="center"/>
      <protection locked="0"/>
    </xf>
    <xf numFmtId="0" fontId="0" fillId="0" borderId="6" xfId="0" applyFill="1" applyBorder="1" applyAlignment="1" applyProtection="1">
      <alignment horizontal="center"/>
      <protection locked="0"/>
    </xf>
    <xf numFmtId="0" fontId="1" fillId="7" borderId="6" xfId="3" applyFill="1" applyBorder="1" applyAlignment="1" applyProtection="1">
      <alignment horizontal="center"/>
    </xf>
    <xf numFmtId="0" fontId="0" fillId="7" borderId="23" xfId="3" applyFont="1" applyFill="1" applyBorder="1" applyAlignment="1" applyProtection="1">
      <alignment horizontal="center" vertical="center" wrapText="1"/>
    </xf>
    <xf numFmtId="0" fontId="1" fillId="7" borderId="24" xfId="3" applyFill="1" applyBorder="1" applyAlignment="1" applyProtection="1">
      <alignment horizontal="center" vertical="center" wrapText="1"/>
    </xf>
    <xf numFmtId="0" fontId="1" fillId="7" borderId="32" xfId="3" applyFill="1" applyBorder="1" applyAlignment="1" applyProtection="1">
      <alignment horizontal="center" vertical="center" wrapText="1"/>
    </xf>
    <xf numFmtId="0" fontId="0" fillId="7" borderId="6" xfId="3" applyFont="1" applyFill="1" applyBorder="1" applyAlignment="1" applyProtection="1">
      <alignment horizontal="center" vertical="center" wrapText="1"/>
    </xf>
    <xf numFmtId="0" fontId="0" fillId="7" borderId="15" xfId="3" applyFont="1" applyFill="1" applyBorder="1" applyAlignment="1" applyProtection="1">
      <alignment horizontal="center" vertical="center" wrapText="1"/>
    </xf>
    <xf numFmtId="164" fontId="5" fillId="6" borderId="1" xfId="3" applyNumberFormat="1" applyFont="1" applyFill="1" applyBorder="1" applyAlignment="1" applyProtection="1">
      <alignment horizontal="center"/>
    </xf>
    <xf numFmtId="164" fontId="5" fillId="6" borderId="3" xfId="3" applyNumberFormat="1" applyFont="1" applyFill="1" applyBorder="1" applyAlignment="1" applyProtection="1">
      <alignment horizontal="center"/>
    </xf>
    <xf numFmtId="3" fontId="1" fillId="0" borderId="6" xfId="3" applyNumberFormat="1" applyBorder="1" applyAlignment="1" applyProtection="1">
      <alignment horizontal="center"/>
      <protection locked="0"/>
    </xf>
    <xf numFmtId="0" fontId="1" fillId="0" borderId="54" xfId="3" applyBorder="1" applyAlignment="1" applyProtection="1">
      <alignment horizontal="left"/>
      <protection locked="0"/>
    </xf>
    <xf numFmtId="0" fontId="1" fillId="0" borderId="56" xfId="3" applyBorder="1" applyAlignment="1" applyProtection="1">
      <alignment horizontal="left"/>
      <protection locked="0"/>
    </xf>
    <xf numFmtId="0" fontId="1" fillId="0" borderId="55" xfId="3" applyBorder="1" applyAlignment="1" applyProtection="1">
      <alignment horizontal="left"/>
      <protection locked="0"/>
    </xf>
    <xf numFmtId="166" fontId="1" fillId="7" borderId="6" xfId="3" applyNumberFormat="1" applyFill="1" applyBorder="1" applyAlignment="1" applyProtection="1">
      <alignment horizontal="center"/>
    </xf>
    <xf numFmtId="3" fontId="1" fillId="0" borderId="19" xfId="3" applyNumberFormat="1" applyBorder="1" applyAlignment="1" applyProtection="1">
      <alignment horizontal="center"/>
      <protection locked="0"/>
    </xf>
    <xf numFmtId="3" fontId="1" fillId="0" borderId="20" xfId="3" applyNumberFormat="1" applyBorder="1" applyAlignment="1" applyProtection="1">
      <alignment horizontal="center"/>
      <protection locked="0"/>
    </xf>
    <xf numFmtId="9" fontId="1" fillId="7" borderId="8" xfId="4" applyNumberFormat="1" applyFill="1" applyBorder="1" applyAlignment="1" applyProtection="1">
      <alignment horizontal="center"/>
    </xf>
    <xf numFmtId="0" fontId="1" fillId="7" borderId="21" xfId="4" applyFill="1" applyBorder="1" applyProtection="1"/>
    <xf numFmtId="0" fontId="1" fillId="7" borderId="19" xfId="4" applyFill="1" applyBorder="1" applyAlignment="1" applyProtection="1">
      <alignment horizontal="center"/>
    </xf>
    <xf numFmtId="0" fontId="1" fillId="7" borderId="20" xfId="4" applyFill="1" applyBorder="1" applyAlignment="1" applyProtection="1">
      <alignment horizontal="center"/>
    </xf>
    <xf numFmtId="0" fontId="1" fillId="7" borderId="27" xfId="4" applyFill="1" applyBorder="1" applyAlignment="1" applyProtection="1">
      <alignment horizontal="center"/>
    </xf>
    <xf numFmtId="0" fontId="1" fillId="7" borderId="21" xfId="4" applyFill="1" applyBorder="1" applyAlignment="1" applyProtection="1">
      <alignment horizontal="center"/>
    </xf>
    <xf numFmtId="3" fontId="1" fillId="0" borderId="4" xfId="4" applyNumberFormat="1" applyBorder="1" applyAlignment="1" applyProtection="1">
      <alignment horizontal="center"/>
      <protection locked="0"/>
    </xf>
    <xf numFmtId="0" fontId="1" fillId="0" borderId="8" xfId="4" applyBorder="1" applyAlignment="1" applyProtection="1">
      <alignment horizontal="center"/>
      <protection locked="0"/>
    </xf>
    <xf numFmtId="0" fontId="1" fillId="0" borderId="21" xfId="4" applyBorder="1" applyAlignment="1" applyProtection="1">
      <alignment horizontal="center"/>
      <protection locked="0"/>
    </xf>
    <xf numFmtId="0" fontId="1" fillId="0" borderId="19" xfId="4" applyBorder="1" applyAlignment="1" applyProtection="1">
      <alignment horizontal="center"/>
      <protection locked="0"/>
    </xf>
    <xf numFmtId="0" fontId="1" fillId="0" borderId="20" xfId="4" applyBorder="1" applyAlignment="1" applyProtection="1">
      <alignment horizontal="center"/>
      <protection locked="0"/>
    </xf>
    <xf numFmtId="0" fontId="1" fillId="0" borderId="16" xfId="4" applyFont="1" applyFill="1" applyBorder="1" applyAlignment="1" applyProtection="1">
      <alignment horizontal="center"/>
      <protection locked="0"/>
    </xf>
    <xf numFmtId="0" fontId="1" fillId="0" borderId="10" xfId="4" applyFont="1" applyFill="1" applyBorder="1" applyAlignment="1" applyProtection="1">
      <alignment horizontal="center"/>
      <protection locked="0"/>
    </xf>
    <xf numFmtId="0" fontId="1" fillId="4" borderId="6" xfId="4" applyFill="1" applyBorder="1" applyAlignment="1" applyProtection="1">
      <alignment horizontal="center"/>
      <protection locked="0"/>
    </xf>
    <xf numFmtId="0" fontId="1" fillId="4" borderId="25" xfId="4" applyFill="1" applyBorder="1" applyAlignment="1" applyProtection="1">
      <alignment horizontal="center"/>
      <protection locked="0"/>
    </xf>
    <xf numFmtId="165" fontId="5" fillId="7" borderId="6" xfId="4" applyNumberFormat="1" applyFont="1" applyFill="1" applyBorder="1" applyAlignment="1" applyProtection="1">
      <alignment horizontal="center"/>
    </xf>
    <xf numFmtId="0" fontId="1" fillId="7" borderId="6" xfId="4" applyFill="1" applyBorder="1" applyAlignment="1" applyProtection="1">
      <alignment horizontal="center"/>
    </xf>
    <xf numFmtId="0" fontId="1" fillId="7" borderId="6" xfId="4" applyFill="1" applyBorder="1" applyProtection="1"/>
    <xf numFmtId="166" fontId="1" fillId="7" borderId="6" xfId="4" applyNumberFormat="1" applyFill="1" applyBorder="1" applyAlignment="1" applyProtection="1">
      <alignment horizontal="center"/>
    </xf>
    <xf numFmtId="0" fontId="1" fillId="7" borderId="15" xfId="4" applyFill="1" applyBorder="1" applyAlignment="1" applyProtection="1">
      <alignment horizontal="center" vertical="center" wrapText="1"/>
    </xf>
    <xf numFmtId="0" fontId="1" fillId="7" borderId="18" xfId="4" applyFill="1" applyBorder="1" applyAlignment="1" applyProtection="1">
      <alignment horizontal="center" vertical="center" wrapText="1"/>
    </xf>
    <xf numFmtId="0" fontId="1" fillId="7" borderId="17" xfId="4" applyFill="1" applyBorder="1" applyAlignment="1" applyProtection="1">
      <alignment horizontal="center" vertical="center" wrapText="1"/>
    </xf>
    <xf numFmtId="0" fontId="0" fillId="0" borderId="6" xfId="3" applyFont="1" applyFill="1" applyBorder="1" applyAlignment="1" applyProtection="1">
      <alignment horizontal="center" vertical="center"/>
      <protection locked="0"/>
    </xf>
    <xf numFmtId="166" fontId="1" fillId="7" borderId="6" xfId="3" applyNumberFormat="1" applyFill="1" applyBorder="1" applyAlignment="1" applyProtection="1">
      <alignment horizontal="center" vertical="center"/>
    </xf>
    <xf numFmtId="3" fontId="1" fillId="7" borderId="8" xfId="3" applyNumberFormat="1" applyFill="1" applyBorder="1" applyAlignment="1" applyProtection="1">
      <alignment horizontal="center" vertical="center"/>
    </xf>
    <xf numFmtId="3" fontId="1" fillId="7" borderId="21" xfId="3" applyNumberFormat="1" applyFill="1" applyBorder="1" applyAlignment="1" applyProtection="1">
      <alignment horizontal="center" vertical="center"/>
    </xf>
    <xf numFmtId="9" fontId="1" fillId="7" borderId="6" xfId="3" applyNumberFormat="1" applyFill="1" applyBorder="1" applyAlignment="1" applyProtection="1">
      <alignment horizontal="center" vertical="center"/>
    </xf>
    <xf numFmtId="9" fontId="1" fillId="7" borderId="25" xfId="3" applyNumberFormat="1" applyFill="1" applyBorder="1" applyAlignment="1" applyProtection="1">
      <alignment horizontal="center" vertical="center"/>
    </xf>
    <xf numFmtId="0" fontId="1" fillId="7" borderId="27" xfId="3" applyFill="1" applyBorder="1" applyAlignment="1" applyProtection="1">
      <alignment horizontal="center" vertical="center"/>
    </xf>
    <xf numFmtId="0" fontId="1" fillId="7" borderId="21" xfId="3" applyFill="1" applyBorder="1" applyAlignment="1" applyProtection="1">
      <alignment horizontal="center" vertical="center"/>
    </xf>
    <xf numFmtId="3" fontId="0" fillId="0" borderId="4" xfId="3" applyNumberFormat="1" applyFont="1" applyBorder="1" applyAlignment="1" applyProtection="1">
      <alignment horizontal="center"/>
      <protection locked="0"/>
    </xf>
    <xf numFmtId="3" fontId="1" fillId="7" borderId="19" xfId="3" applyNumberFormat="1" applyFill="1" applyBorder="1" applyAlignment="1" applyProtection="1">
      <alignment horizontal="center" vertical="center"/>
    </xf>
    <xf numFmtId="3" fontId="1" fillId="7" borderId="20" xfId="3" applyNumberFormat="1" applyFill="1" applyBorder="1" applyAlignment="1" applyProtection="1">
      <alignment horizontal="center" vertical="center"/>
    </xf>
    <xf numFmtId="164" fontId="5" fillId="6" borderId="6" xfId="3" applyNumberFormat="1" applyFont="1" applyFill="1" applyBorder="1" applyAlignment="1" applyProtection="1">
      <alignment horizontal="center" vertical="center"/>
    </xf>
    <xf numFmtId="165" fontId="5" fillId="7" borderId="6" xfId="3" applyNumberFormat="1" applyFont="1" applyFill="1" applyBorder="1" applyAlignment="1" applyProtection="1">
      <alignment horizontal="center" vertical="center"/>
    </xf>
    <xf numFmtId="3" fontId="1" fillId="7" borderId="19" xfId="3" applyNumberFormat="1" applyFill="1" applyBorder="1" applyAlignment="1" applyProtection="1">
      <alignment horizontal="center"/>
    </xf>
    <xf numFmtId="3" fontId="1" fillId="7" borderId="20" xfId="3" applyNumberFormat="1" applyFill="1" applyBorder="1" applyAlignment="1" applyProtection="1">
      <alignment horizontal="center"/>
    </xf>
    <xf numFmtId="166" fontId="1" fillId="7" borderId="25" xfId="3" applyNumberFormat="1" applyFill="1" applyBorder="1" applyAlignment="1" applyProtection="1">
      <alignment horizontal="center"/>
    </xf>
    <xf numFmtId="3" fontId="1" fillId="7" borderId="6" xfId="3" applyNumberFormat="1" applyFill="1" applyBorder="1" applyAlignment="1" applyProtection="1">
      <alignment horizontal="center"/>
    </xf>
    <xf numFmtId="3" fontId="1" fillId="0" borderId="34" xfId="3" applyNumberFormat="1" applyBorder="1" applyAlignment="1" applyProtection="1">
      <alignment horizontal="center"/>
      <protection locked="0"/>
    </xf>
    <xf numFmtId="0" fontId="1" fillId="0" borderId="8" xfId="3" applyBorder="1" applyAlignment="1" applyProtection="1">
      <alignment horizontal="center"/>
      <protection locked="0"/>
    </xf>
    <xf numFmtId="0" fontId="1" fillId="0" borderId="21" xfId="3" applyBorder="1" applyAlignment="1" applyProtection="1">
      <alignment horizontal="center"/>
      <protection locked="0"/>
    </xf>
    <xf numFmtId="165" fontId="5" fillId="7" borderId="1" xfId="3" applyNumberFormat="1" applyFont="1" applyFill="1" applyBorder="1" applyAlignment="1" applyProtection="1">
      <alignment horizontal="center"/>
    </xf>
    <xf numFmtId="165" fontId="5" fillId="7" borderId="3" xfId="3" applyNumberFormat="1" applyFont="1" applyFill="1" applyBorder="1" applyAlignment="1" applyProtection="1">
      <alignment horizontal="center"/>
    </xf>
    <xf numFmtId="0" fontId="1" fillId="7" borderId="4" xfId="3" applyFill="1" applyBorder="1" applyAlignment="1" applyProtection="1">
      <alignment horizontal="center" vertical="center" wrapText="1"/>
    </xf>
    <xf numFmtId="0" fontId="1" fillId="4" borderId="1" xfId="3" applyFill="1" applyBorder="1" applyAlignment="1" applyProtection="1">
      <alignment horizontal="center"/>
      <protection locked="0"/>
    </xf>
    <xf numFmtId="166" fontId="1" fillId="7" borderId="1" xfId="3" applyNumberFormat="1" applyFill="1" applyBorder="1" applyAlignment="1" applyProtection="1">
      <alignment horizontal="center"/>
    </xf>
    <xf numFmtId="166" fontId="1" fillId="7" borderId="3" xfId="3" applyNumberFormat="1" applyFill="1" applyBorder="1" applyAlignment="1" applyProtection="1">
      <alignment horizontal="center"/>
    </xf>
    <xf numFmtId="3" fontId="1" fillId="7" borderId="27" xfId="3" applyNumberFormat="1" applyFill="1" applyBorder="1" applyAlignment="1" applyProtection="1">
      <alignment horizontal="center"/>
    </xf>
    <xf numFmtId="9" fontId="1" fillId="7" borderId="42" xfId="3" applyNumberFormat="1" applyFill="1" applyBorder="1" applyAlignment="1" applyProtection="1">
      <alignment horizontal="center"/>
    </xf>
    <xf numFmtId="0" fontId="1" fillId="0" borderId="27" xfId="3" applyBorder="1" applyAlignment="1" applyProtection="1">
      <alignment horizontal="center"/>
      <protection locked="0"/>
    </xf>
    <xf numFmtId="0" fontId="1" fillId="0" borderId="42" xfId="3" applyBorder="1" applyAlignment="1" applyProtection="1">
      <alignment horizontal="center"/>
      <protection locked="0"/>
    </xf>
    <xf numFmtId="3" fontId="1" fillId="7" borderId="41" xfId="3" applyNumberFormat="1" applyFill="1" applyBorder="1" applyAlignment="1" applyProtection="1">
      <alignment horizontal="center"/>
    </xf>
    <xf numFmtId="0" fontId="1" fillId="0" borderId="27" xfId="3" applyFont="1" applyFill="1" applyBorder="1" applyAlignment="1" applyProtection="1">
      <alignment horizontal="center" vertical="center"/>
      <protection locked="0"/>
    </xf>
    <xf numFmtId="0" fontId="1" fillId="4" borderId="42" xfId="3" applyFill="1" applyBorder="1" applyAlignment="1" applyProtection="1">
      <alignment horizontal="center"/>
      <protection locked="0"/>
    </xf>
    <xf numFmtId="0" fontId="1" fillId="7" borderId="1" xfId="3" applyFill="1" applyBorder="1" applyAlignment="1" applyProtection="1">
      <alignment horizontal="center"/>
    </xf>
    <xf numFmtId="0" fontId="1" fillId="7" borderId="3" xfId="3" applyFill="1" applyBorder="1" applyAlignment="1" applyProtection="1">
      <alignment horizontal="center"/>
    </xf>
    <xf numFmtId="0" fontId="0" fillId="0" borderId="16" xfId="3" applyFont="1" applyBorder="1" applyAlignment="1" applyProtection="1">
      <alignment horizontal="center"/>
      <protection locked="0"/>
    </xf>
  </cellXfs>
  <cellStyles count="10">
    <cellStyle name="Moeda" xfId="1" builtinId="4"/>
    <cellStyle name="Moeda 2" xfId="7"/>
    <cellStyle name="Normal" xfId="0" builtinId="0"/>
    <cellStyle name="Normal 2" xfId="2"/>
    <cellStyle name="Normal 2 2" xfId="9"/>
    <cellStyle name="Normal 3" xfId="3"/>
    <cellStyle name="Normal 4" xfId="4"/>
    <cellStyle name="Normal 5" xfId="6"/>
    <cellStyle name="Separador de milhares 2 3" xfId="5"/>
    <cellStyle name="TableStyleLight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1409700</xdr:colOff>
      <xdr:row>4</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33550" cy="800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2085975</xdr:colOff>
      <xdr:row>0</xdr:row>
      <xdr:rowOff>47625</xdr:rowOff>
    </xdr:from>
    <xdr:to>
      <xdr:col>7</xdr:col>
      <xdr:colOff>695325</xdr:colOff>
      <xdr:row>4</xdr:row>
      <xdr:rowOff>104775</xdr:rowOff>
    </xdr:to>
    <xdr:pic>
      <xdr:nvPicPr>
        <xdr:cNvPr id="3"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01100" y="47625"/>
          <a:ext cx="800100" cy="819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AO153"/>
  <sheetViews>
    <sheetView showGridLines="0" tabSelected="1" topLeftCell="A10" zoomScale="80" zoomScaleNormal="80" workbookViewId="0">
      <selection activeCell="C29" sqref="C29"/>
    </sheetView>
  </sheetViews>
  <sheetFormatPr defaultRowHeight="15" x14ac:dyDescent="0.25"/>
  <cols>
    <col min="1" max="1" width="8.140625" style="159" customWidth="1"/>
    <col min="2" max="3" width="30.42578125" style="158" customWidth="1"/>
    <col min="4" max="4" width="117.85546875" style="159" bestFit="1" customWidth="1"/>
    <col min="5" max="5" width="17.140625" style="159" customWidth="1"/>
    <col min="6" max="6" width="18.42578125" style="159" bestFit="1" customWidth="1"/>
    <col min="7" max="7" width="14.5703125" style="159" customWidth="1"/>
    <col min="8" max="8" width="14.85546875" style="158" customWidth="1"/>
    <col min="9" max="9" width="14.5703125" style="187" customWidth="1"/>
    <col min="10" max="10" width="15.28515625" style="159" customWidth="1"/>
    <col min="11" max="11" width="14.85546875" style="159" customWidth="1"/>
    <col min="12" max="12" width="18.42578125" style="159" customWidth="1"/>
    <col min="13" max="15" width="14.7109375" style="159" customWidth="1"/>
    <col min="16" max="17" width="14.7109375" style="160" customWidth="1"/>
    <col min="18" max="30" width="14.7109375" style="158" customWidth="1"/>
    <col min="31" max="31" width="18.7109375" style="158" bestFit="1" customWidth="1"/>
    <col min="32" max="32" width="14.7109375" style="158" customWidth="1"/>
    <col min="33" max="33" width="23.140625" style="158" bestFit="1" customWidth="1"/>
    <col min="34" max="39" width="14.7109375" style="158" customWidth="1"/>
    <col min="40" max="41" width="18.7109375" style="158" customWidth="1"/>
    <col min="42" max="42" width="18.7109375" style="158" bestFit="1" customWidth="1"/>
    <col min="43" max="16384" width="9.140625" style="158"/>
  </cols>
  <sheetData>
    <row r="1" spans="1:19" x14ac:dyDescent="0.25">
      <c r="A1" s="156"/>
      <c r="B1" s="157"/>
      <c r="C1" s="157"/>
      <c r="D1" s="158"/>
      <c r="E1" s="158"/>
      <c r="F1" s="158"/>
      <c r="G1" s="158"/>
      <c r="I1" s="158"/>
      <c r="J1" s="158"/>
      <c r="K1" s="158"/>
    </row>
    <row r="2" spans="1:19" x14ac:dyDescent="0.25">
      <c r="A2" s="156"/>
      <c r="B2" s="157"/>
      <c r="C2" s="157"/>
      <c r="D2" s="158"/>
      <c r="E2" s="158"/>
      <c r="F2" s="158"/>
      <c r="G2" s="158"/>
      <c r="I2" s="158"/>
      <c r="J2" s="158"/>
      <c r="K2" s="158"/>
    </row>
    <row r="3" spans="1:19" x14ac:dyDescent="0.25">
      <c r="A3" s="156"/>
      <c r="B3" s="161"/>
      <c r="C3" s="161"/>
      <c r="D3" s="158"/>
      <c r="E3" s="158"/>
      <c r="F3" s="158"/>
      <c r="G3" s="158"/>
      <c r="I3" s="158"/>
      <c r="J3" s="158"/>
      <c r="K3" s="158"/>
    </row>
    <row r="4" spans="1:19" x14ac:dyDescent="0.25">
      <c r="A4" s="156"/>
      <c r="B4" s="162"/>
      <c r="C4" s="162"/>
      <c r="D4" s="158"/>
      <c r="E4" s="158"/>
      <c r="F4" s="158"/>
      <c r="G4" s="158"/>
      <c r="I4" s="158"/>
      <c r="J4" s="158"/>
      <c r="K4" s="158"/>
    </row>
    <row r="5" spans="1:19" x14ac:dyDescent="0.25">
      <c r="A5" s="156"/>
      <c r="B5" s="162"/>
      <c r="C5" s="162"/>
      <c r="D5" s="158"/>
      <c r="E5" s="158"/>
      <c r="F5" s="158"/>
      <c r="G5" s="158"/>
      <c r="I5" s="158"/>
      <c r="J5" s="158"/>
      <c r="K5" s="158"/>
    </row>
    <row r="6" spans="1:19" ht="18" x14ac:dyDescent="0.25">
      <c r="A6" s="163" t="s">
        <v>175</v>
      </c>
      <c r="B6" s="164"/>
      <c r="C6" s="164"/>
      <c r="D6" s="158"/>
      <c r="E6" s="158"/>
      <c r="F6" s="158"/>
      <c r="G6" s="158"/>
      <c r="I6" s="158"/>
      <c r="J6" s="158"/>
      <c r="K6" s="158"/>
    </row>
    <row r="7" spans="1:19" x14ac:dyDescent="0.25">
      <c r="A7" s="385" t="s">
        <v>176</v>
      </c>
      <c r="B7" s="385"/>
      <c r="C7" s="303"/>
      <c r="D7" s="158"/>
      <c r="F7" s="158"/>
      <c r="G7" s="158"/>
      <c r="I7" s="158"/>
      <c r="J7" s="158"/>
      <c r="K7" s="158"/>
    </row>
    <row r="8" spans="1:19" x14ac:dyDescent="0.25">
      <c r="A8" s="303" t="s">
        <v>177</v>
      </c>
      <c r="B8" s="157"/>
      <c r="C8" s="157"/>
      <c r="D8" s="158"/>
      <c r="E8" s="158"/>
      <c r="F8" s="158"/>
      <c r="G8" s="158"/>
      <c r="I8" s="158"/>
      <c r="J8" s="158"/>
      <c r="K8" s="158"/>
    </row>
    <row r="9" spans="1:19" x14ac:dyDescent="0.25">
      <c r="A9" s="303"/>
      <c r="B9" s="157"/>
      <c r="C9" s="157"/>
      <c r="D9" s="158"/>
      <c r="E9" s="158"/>
      <c r="F9" s="158"/>
      <c r="G9" s="158"/>
      <c r="I9" s="158"/>
      <c r="J9" s="158"/>
      <c r="K9" s="158"/>
    </row>
    <row r="10" spans="1:19" ht="27.75" x14ac:dyDescent="0.4">
      <c r="A10" s="165" t="s">
        <v>178</v>
      </c>
      <c r="D10" s="165"/>
      <c r="E10" s="166"/>
      <c r="F10" s="166"/>
      <c r="G10" s="167"/>
      <c r="H10" s="167"/>
      <c r="I10" s="168"/>
      <c r="J10" s="158"/>
      <c r="K10" s="158"/>
      <c r="L10" s="158"/>
      <c r="M10" s="158"/>
      <c r="N10" s="158"/>
      <c r="O10" s="158"/>
      <c r="P10" s="158"/>
      <c r="Q10" s="158"/>
      <c r="S10" s="169" t="s">
        <v>179</v>
      </c>
    </row>
    <row r="11" spans="1:19" x14ac:dyDescent="0.25">
      <c r="A11" s="303"/>
      <c r="D11" s="158"/>
      <c r="E11" s="158"/>
      <c r="F11" s="158"/>
      <c r="G11" s="158"/>
      <c r="I11" s="170"/>
      <c r="J11" s="158"/>
      <c r="K11" s="158"/>
      <c r="L11" s="158"/>
      <c r="M11" s="158"/>
      <c r="N11" s="158"/>
      <c r="O11" s="158"/>
      <c r="P11" s="158"/>
      <c r="Q11" s="158"/>
      <c r="S11" s="169" t="s">
        <v>180</v>
      </c>
    </row>
    <row r="12" spans="1:19" ht="36" customHeight="1" x14ac:dyDescent="0.25">
      <c r="A12" s="171" t="s">
        <v>181</v>
      </c>
      <c r="B12" s="172"/>
      <c r="C12" s="172"/>
      <c r="D12" s="173" t="s">
        <v>192</v>
      </c>
      <c r="F12" s="174" t="s">
        <v>182</v>
      </c>
      <c r="G12" s="386">
        <v>42240</v>
      </c>
      <c r="H12" s="386"/>
      <c r="I12" s="304"/>
      <c r="J12" s="158"/>
      <c r="K12" s="158"/>
      <c r="L12" s="158"/>
      <c r="M12" s="158"/>
      <c r="N12" s="158"/>
      <c r="O12" s="158"/>
      <c r="P12" s="158"/>
      <c r="Q12" s="158"/>
      <c r="S12" s="169" t="s">
        <v>183</v>
      </c>
    </row>
    <row r="13" spans="1:19" ht="21" x14ac:dyDescent="0.25">
      <c r="A13" s="175"/>
      <c r="B13" s="176"/>
      <c r="C13" s="176"/>
      <c r="D13" s="177"/>
      <c r="F13" s="177"/>
      <c r="H13" s="159"/>
      <c r="I13" s="178"/>
      <c r="L13" s="178"/>
      <c r="N13" s="158"/>
      <c r="O13" s="158"/>
      <c r="P13" s="158"/>
      <c r="Q13" s="158"/>
      <c r="S13" s="169" t="s">
        <v>184</v>
      </c>
    </row>
    <row r="14" spans="1:19" x14ac:dyDescent="0.25">
      <c r="A14" s="175" t="s">
        <v>185</v>
      </c>
      <c r="B14" s="158">
        <v>158009</v>
      </c>
      <c r="D14" s="387"/>
      <c r="E14" s="387"/>
      <c r="F14" s="175"/>
      <c r="G14" s="388"/>
      <c r="H14" s="388"/>
      <c r="I14" s="304"/>
      <c r="J14" s="158"/>
      <c r="K14" s="158"/>
      <c r="L14" s="158"/>
      <c r="M14" s="158"/>
      <c r="N14" s="158"/>
      <c r="O14" s="158"/>
      <c r="P14" s="158"/>
      <c r="Q14" s="158"/>
      <c r="S14" s="169" t="s">
        <v>186</v>
      </c>
    </row>
    <row r="15" spans="1:19" x14ac:dyDescent="0.25">
      <c r="A15" s="175"/>
      <c r="D15" s="158"/>
      <c r="E15" s="158"/>
      <c r="F15" s="158"/>
      <c r="G15" s="389"/>
      <c r="H15" s="389"/>
      <c r="I15" s="179"/>
      <c r="J15" s="158"/>
      <c r="K15" s="158"/>
      <c r="L15" s="158"/>
      <c r="M15" s="158"/>
      <c r="N15" s="158"/>
      <c r="O15" s="158"/>
      <c r="P15" s="158"/>
      <c r="Q15" s="158"/>
      <c r="S15" s="169" t="s">
        <v>187</v>
      </c>
    </row>
    <row r="16" spans="1:19" ht="21" x14ac:dyDescent="0.25">
      <c r="A16" s="175" t="s">
        <v>188</v>
      </c>
      <c r="B16" s="176"/>
      <c r="C16" s="176"/>
      <c r="D16" s="157" t="s">
        <v>197</v>
      </c>
      <c r="F16" s="174"/>
      <c r="G16" s="381"/>
      <c r="H16" s="381"/>
      <c r="I16" s="381"/>
      <c r="J16" s="381"/>
      <c r="K16" s="158"/>
      <c r="L16" s="158"/>
      <c r="M16" s="158"/>
      <c r="N16" s="158"/>
      <c r="O16" s="158"/>
      <c r="P16" s="158"/>
      <c r="Q16" s="158"/>
      <c r="S16" s="169" t="s">
        <v>189</v>
      </c>
    </row>
    <row r="17" spans="1:41" x14ac:dyDescent="0.25">
      <c r="A17" s="175"/>
      <c r="D17" s="158"/>
      <c r="E17" s="158"/>
      <c r="F17" s="158"/>
      <c r="G17" s="158"/>
      <c r="I17" s="170"/>
      <c r="J17" s="158"/>
      <c r="K17" s="158"/>
      <c r="L17" s="158"/>
      <c r="M17" s="158"/>
      <c r="N17" s="158"/>
      <c r="O17" s="158"/>
      <c r="P17" s="158"/>
      <c r="Q17" s="158"/>
      <c r="S17" s="169" t="s">
        <v>190</v>
      </c>
    </row>
    <row r="18" spans="1:41" x14ac:dyDescent="0.25">
      <c r="D18" s="158"/>
      <c r="E18" s="158"/>
      <c r="F18" s="158"/>
      <c r="G18" s="158"/>
      <c r="I18" s="170"/>
      <c r="J18" s="158"/>
      <c r="K18" s="158"/>
      <c r="L18" s="158"/>
      <c r="M18" s="158"/>
      <c r="N18" s="158"/>
      <c r="O18" s="158"/>
      <c r="Q18" s="158"/>
      <c r="S18" s="169" t="s">
        <v>191</v>
      </c>
    </row>
    <row r="19" spans="1:41" s="180" customFormat="1" ht="24" x14ac:dyDescent="0.3">
      <c r="A19" s="375" t="s">
        <v>232</v>
      </c>
      <c r="B19" s="376"/>
      <c r="C19" s="276" t="s">
        <v>276</v>
      </c>
      <c r="D19" s="123"/>
      <c r="E19" s="382" t="s">
        <v>201</v>
      </c>
      <c r="F19" s="383"/>
      <c r="G19" s="383"/>
      <c r="H19" s="383"/>
      <c r="I19" s="384"/>
      <c r="J19" s="311">
        <f>(296.8+299+200)/3</f>
        <v>265.26666666666665</v>
      </c>
    </row>
    <row r="20" spans="1:41" s="181" customFormat="1" x14ac:dyDescent="0.25">
      <c r="A20" s="377"/>
      <c r="B20" s="378"/>
      <c r="C20" s="277"/>
      <c r="D20" s="14" t="s">
        <v>72</v>
      </c>
      <c r="E20" s="23" t="s">
        <v>198</v>
      </c>
      <c r="F20" s="23" t="s">
        <v>199</v>
      </c>
      <c r="G20" s="23" t="str">
        <f>'1 Jornal'!G3</f>
        <v>BARRACÃO</v>
      </c>
      <c r="H20" s="23" t="str">
        <f>'1 Jornal'!I3</f>
        <v>CAMPO LARGO</v>
      </c>
      <c r="I20" s="23" t="str">
        <f>'1 Jornal'!K3</f>
        <v>CASCAVEL</v>
      </c>
      <c r="J20" s="23" t="str">
        <f>'1 Jornal'!M3</f>
        <v>CAPANEMA</v>
      </c>
      <c r="K20" s="23" t="str">
        <f>'1 Jornal'!O3</f>
        <v>COLOMBO</v>
      </c>
      <c r="L20" s="23" t="str">
        <f>'1 Jornal'!Q3</f>
        <v>COMUNICAÇÃO</v>
      </c>
      <c r="M20" s="23" t="str">
        <f>'1 Jornal'!S3</f>
        <v>CURITIBA</v>
      </c>
      <c r="N20" s="23" t="str">
        <f>'1 Jornal'!U3</f>
        <v>EAD</v>
      </c>
      <c r="O20" s="23" t="str">
        <f>'1 Jornal'!W3</f>
        <v>FOZ</v>
      </c>
      <c r="P20" s="23" t="str">
        <f>'1 Jornal'!Y3</f>
        <v>GOIOERÊ</v>
      </c>
      <c r="Q20" s="23" t="str">
        <f>'1 Jornal'!AA3</f>
        <v>IRATI</v>
      </c>
      <c r="R20" s="23" t="str">
        <f>'1 Jornal'!AC3</f>
        <v>IVAIPORÃ</v>
      </c>
      <c r="S20" s="23" t="str">
        <f>'1 Jornal'!AE3</f>
        <v>JACAREZINHO</v>
      </c>
      <c r="T20" s="23" t="str">
        <f>'1 Jornal'!AG3</f>
        <v>JAGUARIAIVA</v>
      </c>
      <c r="U20" s="23" t="str">
        <f>'1 Jornal'!AI3</f>
        <v>LONDRINA</v>
      </c>
      <c r="V20" s="23" t="str">
        <f>'1 Jornal'!AK3</f>
        <v>PALMAS</v>
      </c>
      <c r="W20" s="23" t="str">
        <f>'1 Jornal'!AM3</f>
        <v>PARANAGUÁ</v>
      </c>
      <c r="X20" s="23" t="str">
        <f>'1 Jornal'!AO3</f>
        <v>PARANAVAÍ</v>
      </c>
      <c r="Y20" s="23" t="str">
        <f>'1 Jornal'!AQ3</f>
        <v>PINHAIS</v>
      </c>
      <c r="Z20" s="23" t="str">
        <f>'1 Jornal'!AS3</f>
        <v>PITANGA</v>
      </c>
      <c r="AA20" s="23" t="str">
        <f>'1 Jornal'!AU3</f>
        <v>PROAD - CACP</v>
      </c>
      <c r="AB20" s="23" t="str">
        <f>'1 Jornal'!AW3</f>
        <v>PROENS</v>
      </c>
      <c r="AC20" s="23" t="str">
        <f>'1 Jornal'!AY3</f>
        <v>TELEMACO</v>
      </c>
      <c r="AD20" s="23" t="str">
        <f>'1 Jornal'!BA3</f>
        <v>UMUARAMA</v>
      </c>
      <c r="AE20" s="127" t="str">
        <f>'1 Jornal'!BC3</f>
        <v>UNIÃO DA VITÓRIA</v>
      </c>
      <c r="AF20" s="23" t="s">
        <v>238</v>
      </c>
      <c r="AG20" s="368" t="s">
        <v>251</v>
      </c>
    </row>
    <row r="21" spans="1:41" s="180" customFormat="1" x14ac:dyDescent="0.25">
      <c r="A21" s="133" t="s">
        <v>231</v>
      </c>
      <c r="B21" s="133" t="s">
        <v>194</v>
      </c>
      <c r="C21" s="270"/>
      <c r="D21" s="16"/>
      <c r="E21" s="15" t="s">
        <v>241</v>
      </c>
      <c r="F21" s="15" t="s">
        <v>241</v>
      </c>
      <c r="G21" s="15" t="s">
        <v>241</v>
      </c>
      <c r="H21" s="15" t="s">
        <v>241</v>
      </c>
      <c r="I21" s="15" t="s">
        <v>241</v>
      </c>
      <c r="J21" s="15" t="s">
        <v>241</v>
      </c>
      <c r="K21" s="15" t="s">
        <v>241</v>
      </c>
      <c r="L21" s="15" t="s">
        <v>241</v>
      </c>
      <c r="M21" s="15" t="s">
        <v>241</v>
      </c>
      <c r="N21" s="15" t="s">
        <v>241</v>
      </c>
      <c r="O21" s="15" t="s">
        <v>241</v>
      </c>
      <c r="P21" s="15" t="s">
        <v>241</v>
      </c>
      <c r="Q21" s="15" t="s">
        <v>241</v>
      </c>
      <c r="R21" s="15" t="s">
        <v>241</v>
      </c>
      <c r="S21" s="15" t="s">
        <v>241</v>
      </c>
      <c r="T21" s="15" t="s">
        <v>241</v>
      </c>
      <c r="U21" s="15" t="s">
        <v>241</v>
      </c>
      <c r="V21" s="15" t="s">
        <v>241</v>
      </c>
      <c r="W21" s="15" t="s">
        <v>241</v>
      </c>
      <c r="X21" s="15" t="s">
        <v>241</v>
      </c>
      <c r="Y21" s="15" t="s">
        <v>241</v>
      </c>
      <c r="Z21" s="15" t="s">
        <v>241</v>
      </c>
      <c r="AA21" s="15" t="s">
        <v>241</v>
      </c>
      <c r="AB21" s="15" t="s">
        <v>241</v>
      </c>
      <c r="AC21" s="15" t="s">
        <v>241</v>
      </c>
      <c r="AD21" s="15" t="s">
        <v>241</v>
      </c>
      <c r="AE21" s="15" t="s">
        <v>241</v>
      </c>
      <c r="AF21" s="128" t="s">
        <v>241</v>
      </c>
      <c r="AG21" s="369"/>
    </row>
    <row r="22" spans="1:41" x14ac:dyDescent="0.25">
      <c r="A22" s="17">
        <v>1</v>
      </c>
      <c r="B22" s="18" t="s">
        <v>71</v>
      </c>
      <c r="C22" s="278">
        <v>33903059</v>
      </c>
      <c r="D22" s="125" t="s">
        <v>73</v>
      </c>
      <c r="E22" s="129">
        <f>'1 Jornal'!D26</f>
        <v>0</v>
      </c>
      <c r="F22" s="124">
        <f>'1 Jornal'!F26</f>
        <v>839.45847222222221</v>
      </c>
      <c r="G22" s="124">
        <f>'1 Jornal'!H26</f>
        <v>0</v>
      </c>
      <c r="H22" s="124">
        <f>'1 Jornal'!J26</f>
        <v>0</v>
      </c>
      <c r="I22" s="124">
        <f>'1 Jornal'!L26</f>
        <v>0</v>
      </c>
      <c r="J22" s="124">
        <f>'1 Jornal'!N26</f>
        <v>0</v>
      </c>
      <c r="K22" s="124">
        <f>'1 Jornal'!P26</f>
        <v>0</v>
      </c>
      <c r="L22" s="124">
        <f>'1 Jornal'!R26</f>
        <v>0</v>
      </c>
      <c r="M22" s="124">
        <f>'1 Jornal'!T26</f>
        <v>0</v>
      </c>
      <c r="N22" s="124">
        <f>'1 Jornal'!V26</f>
        <v>0</v>
      </c>
      <c r="O22" s="124">
        <f>'1 Jornal'!X26</f>
        <v>0</v>
      </c>
      <c r="P22" s="124">
        <f>'1 Jornal'!Z26</f>
        <v>0</v>
      </c>
      <c r="Q22" s="124">
        <f>'1 Jornal'!AB26</f>
        <v>0</v>
      </c>
      <c r="R22" s="124">
        <f>'1 Jornal'!AD26</f>
        <v>0</v>
      </c>
      <c r="S22" s="124">
        <f>'1 Jornal'!AF26</f>
        <v>0</v>
      </c>
      <c r="T22" s="124">
        <f>'1 Jornal'!AH26</f>
        <v>839.45847222222221</v>
      </c>
      <c r="U22" s="124">
        <f>'1 Jornal'!AJ26</f>
        <v>0</v>
      </c>
      <c r="V22" s="124">
        <f>'1 Jornal'!AL26</f>
        <v>0</v>
      </c>
      <c r="W22" s="124">
        <f>'1 Jornal'!AN26</f>
        <v>0</v>
      </c>
      <c r="X22" s="124">
        <f>'1 Jornal'!AP26</f>
        <v>1334.738970833333</v>
      </c>
      <c r="Y22" s="124">
        <f>'1 Jornal'!AR26</f>
        <v>0</v>
      </c>
      <c r="Z22" s="124">
        <f>'1 Jornal'!AT26</f>
        <v>0</v>
      </c>
      <c r="AA22" s="124">
        <f>'1 Jornal'!AV26</f>
        <v>0</v>
      </c>
      <c r="AB22" s="124">
        <f>'1 Jornal'!AX26</f>
        <v>0</v>
      </c>
      <c r="AC22" s="124">
        <f>'1 Jornal'!AZ26</f>
        <v>0</v>
      </c>
      <c r="AD22" s="124">
        <f>'1 Jornal'!BB26</f>
        <v>0</v>
      </c>
      <c r="AE22" s="124">
        <f>'1 Jornal'!BD26</f>
        <v>0</v>
      </c>
      <c r="AF22" s="130">
        <f>'1 Jornal'!BF26</f>
        <v>0</v>
      </c>
      <c r="AG22" s="145">
        <f>SUM(E22:AF22)</f>
        <v>3013.6559152777772</v>
      </c>
      <c r="AH22" s="124"/>
    </row>
    <row r="23" spans="1:41" x14ac:dyDescent="0.25">
      <c r="A23" s="19">
        <v>2</v>
      </c>
      <c r="B23" s="18" t="s">
        <v>171</v>
      </c>
      <c r="C23" s="278" t="s">
        <v>277</v>
      </c>
      <c r="D23" s="125" t="s">
        <v>73</v>
      </c>
      <c r="E23" s="129">
        <f>'2 folder 1 dobra Assis'!D26</f>
        <v>1620.2090099999998</v>
      </c>
      <c r="F23" s="124">
        <f>'2 folder 1 dobra Assis'!F26</f>
        <v>0</v>
      </c>
      <c r="G23" s="124">
        <f>'2 folder 1 dobra Assis'!H26</f>
        <v>0</v>
      </c>
      <c r="H23" s="124">
        <f>'2 folder 1 dobra Assis'!J26</f>
        <v>0</v>
      </c>
      <c r="I23" s="124">
        <f>'2 folder 1 dobra Assis'!L26</f>
        <v>1620.2090099999998</v>
      </c>
      <c r="J23" s="124">
        <f>'2 folder 1 dobra Assis'!N26</f>
        <v>0</v>
      </c>
      <c r="K23" s="124">
        <f>'2 folder 1 dobra Assis'!P26</f>
        <v>0</v>
      </c>
      <c r="L23" s="124">
        <f>'2 folder 1 dobra Assis'!R26</f>
        <v>34574.207430000002</v>
      </c>
      <c r="M23" s="124">
        <f>'2 folder 1 dobra Assis'!T26</f>
        <v>0</v>
      </c>
      <c r="N23" s="124">
        <f>'2 folder 1 dobra Assis'!V26</f>
        <v>233.96520000000001</v>
      </c>
      <c r="O23" s="124">
        <f>'2 folder 1 dobra Assis'!X26</f>
        <v>584.91300000000001</v>
      </c>
      <c r="P23" s="124">
        <f>'2 folder 1 dobra Assis'!Z26</f>
        <v>930.01167000000009</v>
      </c>
      <c r="Q23" s="124">
        <f>'2 folder 1 dobra Assis'!AB26</f>
        <v>0</v>
      </c>
      <c r="R23" s="124">
        <f>'2 folder 1 dobra Assis'!AD26</f>
        <v>0</v>
      </c>
      <c r="S23" s="124">
        <f>'2 folder 1 dobra Assis'!AF26</f>
        <v>0</v>
      </c>
      <c r="T23" s="124">
        <f>'2 folder 1 dobra Assis'!AH26</f>
        <v>350.94779999999997</v>
      </c>
      <c r="U23" s="124">
        <f>'2 folder 1 dobra Assis'!AJ26</f>
        <v>0</v>
      </c>
      <c r="V23" s="124">
        <f>'2 folder 1 dobra Assis'!AL26</f>
        <v>1620.2090099999998</v>
      </c>
      <c r="W23" s="124">
        <f>'2 folder 1 dobra Assis'!AN26</f>
        <v>0</v>
      </c>
      <c r="X23" s="124">
        <f>'2 folder 1 dobra Assis'!AP26</f>
        <v>930.01167000000009</v>
      </c>
      <c r="Y23" s="124">
        <f>'2 folder 1 dobra Assis'!AR26</f>
        <v>233.96520000000001</v>
      </c>
      <c r="Z23" s="124">
        <f>'2 folder 1 dobra Assis'!AT26</f>
        <v>0</v>
      </c>
      <c r="AA23" s="124">
        <f>'2 folder 1 dobra Assis'!AV26</f>
        <v>0</v>
      </c>
      <c r="AB23" s="124">
        <f>'2 folder 1 dobra Assis'!AX26</f>
        <v>0</v>
      </c>
      <c r="AC23" s="124">
        <f>'2 folder 1 dobra Assis'!AZ26</f>
        <v>0</v>
      </c>
      <c r="AD23" s="124">
        <f>'2 folder 1 dobra Assis'!BB26</f>
        <v>930.01167000000009</v>
      </c>
      <c r="AE23" s="124">
        <f>'2 folder 1 dobra Assis'!BD26</f>
        <v>467.93040000000002</v>
      </c>
      <c r="AF23" s="130">
        <f>'2 folder 1 dobra Assis'!BF26</f>
        <v>3000.6036899999995</v>
      </c>
      <c r="AG23" s="145">
        <f t="shared" ref="AG23:AG50" si="0">SUM(E23:AF23)</f>
        <v>47097.194759999991</v>
      </c>
      <c r="AH23" s="124"/>
      <c r="AJ23" s="124"/>
      <c r="AL23" s="124"/>
      <c r="AM23" s="124"/>
    </row>
    <row r="24" spans="1:41" x14ac:dyDescent="0.25">
      <c r="A24" s="17">
        <v>3</v>
      </c>
      <c r="B24" s="18" t="s">
        <v>100</v>
      </c>
      <c r="C24" s="278" t="s">
        <v>277</v>
      </c>
      <c r="D24" s="125" t="s">
        <v>101</v>
      </c>
      <c r="E24" s="129">
        <f>'3 Cartaz A2'!D26</f>
        <v>0</v>
      </c>
      <c r="F24" s="124">
        <f>'3 Cartaz A2'!F26</f>
        <v>414.45263999999997</v>
      </c>
      <c r="G24" s="124">
        <f>'3 Cartaz A2'!H26</f>
        <v>0</v>
      </c>
      <c r="H24" s="124">
        <f>'3 Cartaz A2'!J26</f>
        <v>4144.5263999999997</v>
      </c>
      <c r="I24" s="124">
        <f>'3 Cartaz A2'!L26</f>
        <v>0</v>
      </c>
      <c r="J24" s="124">
        <f>'3 Cartaz A2'!N26</f>
        <v>0</v>
      </c>
      <c r="K24" s="124">
        <f>'3 Cartaz A2'!P26</f>
        <v>0</v>
      </c>
      <c r="L24" s="124">
        <f>'3 Cartaz A2'!R26</f>
        <v>0</v>
      </c>
      <c r="M24" s="124">
        <f>'3 Cartaz A2'!T26</f>
        <v>0</v>
      </c>
      <c r="N24" s="124">
        <f>'3 Cartaz A2'!V26</f>
        <v>414.45263999999997</v>
      </c>
      <c r="O24" s="124">
        <f>'3 Cartaz A2'!X26</f>
        <v>414.45263999999997</v>
      </c>
      <c r="P24" s="124">
        <f>'3 Cartaz A2'!Z26</f>
        <v>414.45263999999997</v>
      </c>
      <c r="Q24" s="124">
        <f>'3 Cartaz A2'!AB26</f>
        <v>0</v>
      </c>
      <c r="R24" s="124">
        <f>'3 Cartaz A2'!AD26</f>
        <v>0</v>
      </c>
      <c r="S24" s="124">
        <f>'3 Cartaz A2'!AF26</f>
        <v>0</v>
      </c>
      <c r="T24" s="124">
        <f>'3 Cartaz A2'!AH26</f>
        <v>103.61315999999999</v>
      </c>
      <c r="U24" s="124">
        <f>'3 Cartaz A2'!AJ26</f>
        <v>828.90527999999995</v>
      </c>
      <c r="V24" s="124">
        <f>'3 Cartaz A2'!AL26</f>
        <v>828.90527999999995</v>
      </c>
      <c r="W24" s="124">
        <f>'3 Cartaz A2'!AN26</f>
        <v>0</v>
      </c>
      <c r="X24" s="124">
        <f>'3 Cartaz A2'!AP26</f>
        <v>0</v>
      </c>
      <c r="Y24" s="124">
        <f>'3 Cartaz A2'!AR26</f>
        <v>207.22631999999999</v>
      </c>
      <c r="Z24" s="124">
        <f>'3 Cartaz A2'!AT26</f>
        <v>828.90527999999995</v>
      </c>
      <c r="AA24" s="124">
        <f>'3 Cartaz A2'!AV26</f>
        <v>0</v>
      </c>
      <c r="AB24" s="124">
        <f>'3 Cartaz A2'!AX26</f>
        <v>0</v>
      </c>
      <c r="AC24" s="124">
        <f>'3 Cartaz A2'!AZ26</f>
        <v>0</v>
      </c>
      <c r="AD24" s="124">
        <f>'3 Cartaz A2'!BB26</f>
        <v>1243.3579199999999</v>
      </c>
      <c r="AE24" s="124">
        <f>'3 Cartaz A2'!BD26</f>
        <v>0</v>
      </c>
      <c r="AF24" s="130">
        <f>'3 Cartaz A2'!BF26</f>
        <v>0</v>
      </c>
      <c r="AG24" s="145">
        <f t="shared" si="0"/>
        <v>9843.2501999999986</v>
      </c>
      <c r="AH24" s="124"/>
      <c r="AI24" s="124"/>
      <c r="AJ24" s="124"/>
      <c r="AK24" s="124"/>
    </row>
    <row r="25" spans="1:41" x14ac:dyDescent="0.25">
      <c r="A25" s="19">
        <v>4</v>
      </c>
      <c r="B25" s="18" t="s">
        <v>102</v>
      </c>
      <c r="C25" s="278" t="s">
        <v>277</v>
      </c>
      <c r="D25" s="125" t="s">
        <v>101</v>
      </c>
      <c r="E25" s="129">
        <f>'4 Cartaz A3'!D26</f>
        <v>362.64605999999998</v>
      </c>
      <c r="F25" s="124">
        <f>'4 Cartaz A3'!F26</f>
        <v>0</v>
      </c>
      <c r="G25" s="124">
        <f>'4 Cartaz A3'!H26</f>
        <v>108.79381799999997</v>
      </c>
      <c r="H25" s="124">
        <f>'4 Cartaz A3'!J26</f>
        <v>1813.2302999999997</v>
      </c>
      <c r="I25" s="124">
        <f>'4 Cartaz A3'!L26</f>
        <v>0</v>
      </c>
      <c r="J25" s="124">
        <f>'4 Cartaz A3'!N26</f>
        <v>108.79381799999997</v>
      </c>
      <c r="K25" s="124">
        <f>'4 Cartaz A3'!P26</f>
        <v>0</v>
      </c>
      <c r="L25" s="124">
        <f>'4 Cartaz A3'!R26</f>
        <v>9301.8714389999986</v>
      </c>
      <c r="M25" s="124">
        <f>'4 Cartaz A3'!T26</f>
        <v>815.95363499999996</v>
      </c>
      <c r="N25" s="124">
        <f>'4 Cartaz A3'!V26</f>
        <v>181.32302999999999</v>
      </c>
      <c r="O25" s="124">
        <f>'4 Cartaz A3'!X26</f>
        <v>181.32302999999999</v>
      </c>
      <c r="P25" s="124">
        <f>'4 Cartaz A3'!Z26</f>
        <v>90.661514999999994</v>
      </c>
      <c r="Q25" s="124">
        <f>'4 Cartaz A3'!AB26</f>
        <v>0</v>
      </c>
      <c r="R25" s="124">
        <f>'4 Cartaz A3'!AD26</f>
        <v>906.61514999999986</v>
      </c>
      <c r="S25" s="124">
        <f>'4 Cartaz A3'!AF26</f>
        <v>0</v>
      </c>
      <c r="T25" s="124">
        <f>'4 Cartaz A3'!AH26</f>
        <v>181.32302999999999</v>
      </c>
      <c r="U25" s="124">
        <f>'4 Cartaz A3'!AJ26</f>
        <v>0</v>
      </c>
      <c r="V25" s="124">
        <f>'4 Cartaz A3'!AL26</f>
        <v>362.64605999999998</v>
      </c>
      <c r="W25" s="124">
        <f>'4 Cartaz A3'!AN26</f>
        <v>543.96908999999994</v>
      </c>
      <c r="X25" s="124">
        <f>'4 Cartaz A3'!AP26</f>
        <v>543.96908999999994</v>
      </c>
      <c r="Y25" s="124">
        <f>'4 Cartaz A3'!AR26</f>
        <v>543.96908999999994</v>
      </c>
      <c r="Z25" s="124">
        <f>'4 Cartaz A3'!AT26</f>
        <v>0</v>
      </c>
      <c r="AA25" s="124">
        <f>'4 Cartaz A3'!AV26</f>
        <v>0</v>
      </c>
      <c r="AB25" s="124">
        <f>'4 Cartaz A3'!AX26</f>
        <v>0</v>
      </c>
      <c r="AC25" s="124">
        <f>'4 Cartaz A3'!AZ26</f>
        <v>0</v>
      </c>
      <c r="AD25" s="124">
        <f>'4 Cartaz A3'!BB26</f>
        <v>906.61514999999986</v>
      </c>
      <c r="AE25" s="124">
        <f>'4 Cartaz A3'!BD26</f>
        <v>271.98454499999997</v>
      </c>
      <c r="AF25" s="130">
        <f>'4 Cartaz A3'!BF26</f>
        <v>3952.8420539999993</v>
      </c>
      <c r="AG25" s="145">
        <f t="shared" si="0"/>
        <v>21178.529903999999</v>
      </c>
      <c r="AI25" s="124"/>
      <c r="AK25" s="124"/>
    </row>
    <row r="26" spans="1:41" x14ac:dyDescent="0.25">
      <c r="A26" s="17">
        <v>5</v>
      </c>
      <c r="B26" s="18" t="s">
        <v>125</v>
      </c>
      <c r="C26" s="278" t="s">
        <v>277</v>
      </c>
      <c r="D26" s="125" t="s">
        <v>101</v>
      </c>
      <c r="E26" s="129">
        <f>'5 Flyer A5'!D26</f>
        <v>807.37688040404043</v>
      </c>
      <c r="F26" s="124">
        <f>'5 Flyer A5'!F26</f>
        <v>1151.3136020202021</v>
      </c>
      <c r="G26" s="124">
        <f>'5 Flyer A5'!H26</f>
        <v>116.58871919191921</v>
      </c>
      <c r="H26" s="124">
        <f>'5 Flyer A5'!J26</f>
        <v>807.37688040404043</v>
      </c>
      <c r="I26" s="124">
        <f>'5 Flyer A5'!L26</f>
        <v>0</v>
      </c>
      <c r="J26" s="124">
        <f>'5 Flyer A5'!N26</f>
        <v>116.58871919191921</v>
      </c>
      <c r="K26" s="124">
        <f>'5 Flyer A5'!P26</f>
        <v>0</v>
      </c>
      <c r="L26" s="124">
        <f>'5 Flyer A5'!R26</f>
        <v>10408.457905858586</v>
      </c>
      <c r="M26" s="124">
        <f>'5 Flyer A5'!T26</f>
        <v>0</v>
      </c>
      <c r="N26" s="124">
        <f>'5 Flyer A5'!V26</f>
        <v>0</v>
      </c>
      <c r="O26" s="124">
        <f>'5 Flyer A5'!X26</f>
        <v>0</v>
      </c>
      <c r="P26" s="124">
        <f>'5 Flyer A5'!Z26</f>
        <v>1839.187045252525</v>
      </c>
      <c r="Q26" s="124">
        <f>'5 Flyer A5'!AB26</f>
        <v>0</v>
      </c>
      <c r="R26" s="124">
        <f>'5 Flyer A5'!AD26</f>
        <v>1495.2503236363636</v>
      </c>
      <c r="S26" s="124">
        <f>'5 Flyer A5'!AF26</f>
        <v>0</v>
      </c>
      <c r="T26" s="124">
        <f>'5 Flyer A5'!AH26</f>
        <v>174.88307878787876</v>
      </c>
      <c r="U26" s="124">
        <f>'5 Flyer A5'!AJ26</f>
        <v>807.37688040404043</v>
      </c>
      <c r="V26" s="124">
        <f>'5 Flyer A5'!AL26</f>
        <v>0</v>
      </c>
      <c r="W26" s="124">
        <f>'5 Flyer A5'!AN26</f>
        <v>0</v>
      </c>
      <c r="X26" s="124">
        <f>'5 Flyer A5'!AP26</f>
        <v>2169.4792433257576</v>
      </c>
      <c r="Y26" s="124">
        <f>'5 Flyer A5'!AR26</f>
        <v>635.40851959595966</v>
      </c>
      <c r="Z26" s="124">
        <f>'5 Flyer A5'!AT26</f>
        <v>807.37688040404043</v>
      </c>
      <c r="AA26" s="124">
        <f>'5 Flyer A5'!AV26</f>
        <v>0</v>
      </c>
      <c r="AB26" s="124">
        <f>'5 Flyer A5'!AX26</f>
        <v>0</v>
      </c>
      <c r="AC26" s="124">
        <f>'5 Flyer A5'!AZ26</f>
        <v>0</v>
      </c>
      <c r="AD26" s="124">
        <f>'5 Flyer A5'!BB26</f>
        <v>0</v>
      </c>
      <c r="AE26" s="124">
        <f>'5 Flyer A5'!BD26</f>
        <v>0</v>
      </c>
      <c r="AF26" s="130">
        <f>'5 Flyer A5'!BF26</f>
        <v>1151.3136020202021</v>
      </c>
      <c r="AG26" s="145">
        <f t="shared" si="0"/>
        <v>22487.978280497478</v>
      </c>
      <c r="AH26" s="124"/>
      <c r="AJ26" s="124"/>
      <c r="AL26" s="124"/>
      <c r="AM26" s="124"/>
      <c r="AN26" s="124"/>
    </row>
    <row r="27" spans="1:41" x14ac:dyDescent="0.25">
      <c r="A27" s="19">
        <v>6</v>
      </c>
      <c r="B27" s="18" t="s">
        <v>172</v>
      </c>
      <c r="C27" s="278" t="s">
        <v>277</v>
      </c>
      <c r="D27" s="125" t="s">
        <v>154</v>
      </c>
      <c r="E27" s="129">
        <f>'6 Folder IFPR'!D31</f>
        <v>4499.0432424242426</v>
      </c>
      <c r="F27" s="124">
        <f>'6 Folder IFPR'!F31</f>
        <v>0</v>
      </c>
      <c r="G27" s="124">
        <f>'6 Folder IFPR'!H31</f>
        <v>0</v>
      </c>
      <c r="H27" s="124">
        <f>'6 Folder IFPR'!J31</f>
        <v>0</v>
      </c>
      <c r="I27" s="124">
        <f>'6 Folder IFPR'!L31</f>
        <v>53.16386111111111</v>
      </c>
      <c r="J27" s="124">
        <f>'6 Folder IFPR'!N31</f>
        <v>0</v>
      </c>
      <c r="K27" s="124">
        <f>'6 Folder IFPR'!P31</f>
        <v>2658.1930555555555</v>
      </c>
      <c r="L27" s="124">
        <f>'6 Folder IFPR'!R31</f>
        <v>37634.346606060601</v>
      </c>
      <c r="M27" s="124">
        <f>'6 Folder IFPR'!T31</f>
        <v>0</v>
      </c>
      <c r="N27" s="124">
        <f>'6 Folder IFPR'!V31</f>
        <v>1063.2772222222222</v>
      </c>
      <c r="O27" s="124">
        <f>'6 Folder IFPR'!X31</f>
        <v>1063.2772222222222</v>
      </c>
      <c r="P27" s="124">
        <f>'6 Folder IFPR'!Z31</f>
        <v>4499.0432424242426</v>
      </c>
      <c r="Q27" s="124">
        <f>'6 Folder IFPR'!AB31</f>
        <v>0</v>
      </c>
      <c r="R27" s="124">
        <f>'6 Folder IFPR'!AD31</f>
        <v>0</v>
      </c>
      <c r="S27" s="124">
        <f>'6 Folder IFPR'!AB31</f>
        <v>0</v>
      </c>
      <c r="T27" s="124">
        <f>'6 Folder IFPR'!AH31</f>
        <v>159.49158333333332</v>
      </c>
      <c r="U27" s="124">
        <f>'6 Folder IFPR'!AF31</f>
        <v>0</v>
      </c>
      <c r="V27" s="124">
        <f>'6 Folder IFPR'!AL31</f>
        <v>4499.0432424242426</v>
      </c>
      <c r="W27" s="124">
        <f>'6 Folder IFPR'!AN31</f>
        <v>19225.844737373736</v>
      </c>
      <c r="X27" s="124">
        <f>'6 Folder IFPR'!AL31</f>
        <v>4499.0432424242426</v>
      </c>
      <c r="Y27" s="124">
        <f>'6 Folder IFPR'!AR31</f>
        <v>2658.1930555555555</v>
      </c>
      <c r="Z27" s="124">
        <f>'6 Folder IFPR'!AT31</f>
        <v>0</v>
      </c>
      <c r="AA27" s="124">
        <f>'6 Folder IFPR'!AV31</f>
        <v>0</v>
      </c>
      <c r="AB27" s="124">
        <f>'6 Folder IFPR'!AT31</f>
        <v>0</v>
      </c>
      <c r="AC27" s="124">
        <f>'6 Folder IFPR'!AV31</f>
        <v>0</v>
      </c>
      <c r="AD27" s="124">
        <f>'6 Folder IFPR'!BB31</f>
        <v>4499.0432424242426</v>
      </c>
      <c r="AE27" s="124">
        <f>'6 Folder IFPR'!BD31</f>
        <v>3026.3630929292926</v>
      </c>
      <c r="AF27" s="130">
        <f>'6 Folder IFPR'!BF31</f>
        <v>4499.0432424242426</v>
      </c>
      <c r="AG27" s="145">
        <f t="shared" si="0"/>
        <v>94536.409890909097</v>
      </c>
      <c r="AI27" s="124"/>
      <c r="AK27" s="124"/>
      <c r="AN27" s="124"/>
    </row>
    <row r="28" spans="1:41" x14ac:dyDescent="0.25">
      <c r="A28" s="17">
        <v>7</v>
      </c>
      <c r="B28" s="18" t="s">
        <v>103</v>
      </c>
      <c r="C28" s="278">
        <v>33903059</v>
      </c>
      <c r="D28" s="125" t="str">
        <f>'7 Revista Institucional'!A39</f>
        <v>Acabamento Laminação Brilho</v>
      </c>
      <c r="E28" s="129">
        <f>'7 Revista Institucional'!D51</f>
        <v>0</v>
      </c>
      <c r="F28" s="124">
        <f>'7 Revista Institucional'!F51</f>
        <v>0</v>
      </c>
      <c r="G28" s="124">
        <f>'7 Revista Institucional'!H51</f>
        <v>0</v>
      </c>
      <c r="H28" s="124">
        <f>'7 Revista Institucional'!J51</f>
        <v>0</v>
      </c>
      <c r="I28" s="124">
        <f>'7 Revista Institucional'!L51</f>
        <v>0</v>
      </c>
      <c r="J28" s="124">
        <f>'7 Revista Institucional'!N51</f>
        <v>0</v>
      </c>
      <c r="K28" s="124">
        <f>'7 Revista Institucional'!P51</f>
        <v>0</v>
      </c>
      <c r="L28" s="124">
        <f>'7 Revista Institucional'!R51</f>
        <v>21769.502880808082</v>
      </c>
      <c r="M28" s="124">
        <f>'7 Revista Institucional'!T51</f>
        <v>0</v>
      </c>
      <c r="N28" s="124">
        <f>'7 Revista Institucional'!V51</f>
        <v>0</v>
      </c>
      <c r="O28" s="124">
        <f>'7 Revista Institucional'!X51</f>
        <v>0</v>
      </c>
      <c r="P28" s="124">
        <f>'7 Revista Institucional'!Z51</f>
        <v>1462.9664324915825</v>
      </c>
      <c r="Q28" s="124">
        <f>'7 Revista Institucional'!AB51</f>
        <v>0</v>
      </c>
      <c r="R28" s="124">
        <f>'7 Revista Institucional'!AD51</f>
        <v>0</v>
      </c>
      <c r="S28" s="124">
        <f>'7 Revista Institucional'!AF51</f>
        <v>0</v>
      </c>
      <c r="T28" s="124">
        <f>'7 Revista Institucional'!AH51</f>
        <v>2092.5564349326596</v>
      </c>
      <c r="U28" s="124">
        <f>'7 Revista Institucional'!AJ51</f>
        <v>0</v>
      </c>
      <c r="V28" s="124">
        <f>'7 Revista Institucional'!AL51</f>
        <v>0</v>
      </c>
      <c r="W28" s="124">
        <f>'7 Revista Institucional'!AN51</f>
        <v>0</v>
      </c>
      <c r="X28" s="124">
        <f>'7 Revista Institucional'!AP51</f>
        <v>0</v>
      </c>
      <c r="Y28" s="124">
        <f>'7 Revista Institucional'!AR51</f>
        <v>0</v>
      </c>
      <c r="Z28" s="124">
        <f>'7 Revista Institucional'!AT51</f>
        <v>0</v>
      </c>
      <c r="AA28" s="124">
        <f>'7 Revista Institucional'!AV51</f>
        <v>0</v>
      </c>
      <c r="AB28" s="124">
        <f>'7 Revista Institucional'!AX51</f>
        <v>0</v>
      </c>
      <c r="AC28" s="124">
        <f>'7 Revista Institucional'!AZ51</f>
        <v>0</v>
      </c>
      <c r="AD28" s="124">
        <f>'7 Revista Institucional'!BB51</f>
        <v>0</v>
      </c>
      <c r="AE28" s="124">
        <f>'7 Revista Institucional'!BD51</f>
        <v>0</v>
      </c>
      <c r="AF28" s="130">
        <f>'7 Revista Institucional'!BF51</f>
        <v>31253.524405723907</v>
      </c>
      <c r="AG28" s="145">
        <f t="shared" si="0"/>
        <v>56578.550153956232</v>
      </c>
      <c r="AH28" s="124"/>
      <c r="AJ28" s="124"/>
      <c r="AL28" s="124"/>
      <c r="AM28" s="124"/>
      <c r="AN28" s="124"/>
    </row>
    <row r="29" spans="1:41" x14ac:dyDescent="0.25">
      <c r="A29" s="19">
        <v>8</v>
      </c>
      <c r="B29" s="18" t="s">
        <v>113</v>
      </c>
      <c r="C29" s="278">
        <v>33903209</v>
      </c>
      <c r="D29" s="125" t="s">
        <v>162</v>
      </c>
      <c r="E29" s="129">
        <f>'8 Agenda Caderno'!D52</f>
        <v>2931.817330378788</v>
      </c>
      <c r="F29" s="124">
        <f>'8 Agenda Caderno'!F52</f>
        <v>4423.6555560113648</v>
      </c>
      <c r="G29" s="124">
        <f>'8 Agenda Caderno'!H52</f>
        <v>0</v>
      </c>
      <c r="H29" s="124">
        <f>'8 Agenda Caderno'!J52</f>
        <v>2931.817330378788</v>
      </c>
      <c r="I29" s="124">
        <f>'8 Agenda Caderno'!L52</f>
        <v>0</v>
      </c>
      <c r="J29" s="124">
        <f>'8 Agenda Caderno'!N52</f>
        <v>0</v>
      </c>
      <c r="K29" s="124">
        <f>'8 Agenda Caderno'!P52</f>
        <v>0</v>
      </c>
      <c r="L29" s="124">
        <f>'8 Agenda Caderno'!R52</f>
        <v>153244.04352395833</v>
      </c>
      <c r="M29" s="124">
        <f>'8 Agenda Caderno'!T52</f>
        <v>6429.5524950284098</v>
      </c>
      <c r="N29" s="124">
        <f>'8 Agenda Caderno'!V52</f>
        <v>0</v>
      </c>
      <c r="O29" s="124">
        <f>'8 Agenda Caderno'!X52</f>
        <v>0</v>
      </c>
      <c r="P29" s="124">
        <f>'8 Agenda Caderno'!Z52</f>
        <v>1511.3707749053033</v>
      </c>
      <c r="Q29" s="124">
        <f>'8 Agenda Caderno'!AB52</f>
        <v>0</v>
      </c>
      <c r="R29" s="124">
        <f>'8 Agenda Caderno'!AD52</f>
        <v>2931.817330378788</v>
      </c>
      <c r="S29" s="124">
        <f>'8 Agenda Caderno'!AF52</f>
        <v>0</v>
      </c>
      <c r="T29" s="124">
        <f>'8 Agenda Caderno'!AH52</f>
        <v>2391.6949084848484</v>
      </c>
      <c r="U29" s="124">
        <f>'8 Agenda Caderno'!AJ52</f>
        <v>5315.1653066856061</v>
      </c>
      <c r="V29" s="124">
        <f>'8 Agenda Caderno'!AL52</f>
        <v>4646.5329936799253</v>
      </c>
      <c r="W29" s="124">
        <f>'8 Agenda Caderno'!AN52</f>
        <v>3117.5869546738641</v>
      </c>
      <c r="X29" s="124">
        <f>'8 Agenda Caderno'!AP52</f>
        <v>19004.996044602274</v>
      </c>
      <c r="Y29" s="124">
        <f>'8 Agenda Caderno'!AR52</f>
        <v>2391.6949084848484</v>
      </c>
      <c r="Z29" s="124">
        <f>'8 Agenda Caderno'!AT52</f>
        <v>0</v>
      </c>
      <c r="AA29" s="124">
        <f>'8 Agenda Caderno'!AV52</f>
        <v>0</v>
      </c>
      <c r="AB29" s="124">
        <f>'8 Agenda Caderno'!AX52</f>
        <v>0</v>
      </c>
      <c r="AC29" s="124">
        <f>'8 Agenda Caderno'!AZ52</f>
        <v>0</v>
      </c>
      <c r="AD29" s="124">
        <f>'8 Agenda Caderno'!BB52</f>
        <v>2931.817330378788</v>
      </c>
      <c r="AE29" s="124">
        <f>'8 Agenda Caderno'!BD52</f>
        <v>5315.1653066856061</v>
      </c>
      <c r="AF29" s="130">
        <f>'8 Agenda Caderno'!BF52</f>
        <v>6429.5524950284098</v>
      </c>
      <c r="AG29" s="145">
        <f t="shared" si="0"/>
        <v>225948.28058974395</v>
      </c>
      <c r="AH29" s="124"/>
      <c r="AJ29" s="124"/>
      <c r="AL29" s="124"/>
      <c r="AM29" s="124"/>
      <c r="AN29" s="124"/>
    </row>
    <row r="30" spans="1:41" x14ac:dyDescent="0.25">
      <c r="A30" s="17">
        <v>9</v>
      </c>
      <c r="B30" s="18" t="s">
        <v>115</v>
      </c>
      <c r="C30" s="278">
        <v>33903059</v>
      </c>
      <c r="D30" s="125" t="s">
        <v>116</v>
      </c>
      <c r="E30" s="129">
        <f>'9 Pasta com bolsa'!D31</f>
        <v>549.06984646464639</v>
      </c>
      <c r="F30" s="124">
        <f>'9 Pasta com bolsa'!F31</f>
        <v>0</v>
      </c>
      <c r="G30" s="124">
        <f>'9 Pasta com bolsa'!H31</f>
        <v>0</v>
      </c>
      <c r="H30" s="124">
        <f>'9 Pasta com bolsa'!J31</f>
        <v>0</v>
      </c>
      <c r="I30" s="124">
        <f>'9 Pasta com bolsa'!L31</f>
        <v>0</v>
      </c>
      <c r="J30" s="124">
        <f>'9 Pasta com bolsa'!N31</f>
        <v>0</v>
      </c>
      <c r="K30" s="124">
        <f>'9 Pasta com bolsa'!P31</f>
        <v>0</v>
      </c>
      <c r="L30" s="124">
        <f>'9 Pasta com bolsa'!R31</f>
        <v>6227.0980234343424</v>
      </c>
      <c r="M30" s="124">
        <f>'9 Pasta com bolsa'!T31</f>
        <v>1830.2328215488214</v>
      </c>
      <c r="N30" s="124">
        <f>'9 Pasta com bolsa'!V31</f>
        <v>2196.2793858585856</v>
      </c>
      <c r="O30" s="124">
        <f>'9 Pasta com bolsa'!X31</f>
        <v>915.11641077441072</v>
      </c>
      <c r="P30" s="124">
        <f>'9 Pasta com bolsa'!Z31</f>
        <v>366.04656430976428</v>
      </c>
      <c r="Q30" s="124">
        <f>'9 Pasta com bolsa'!AB31</f>
        <v>0</v>
      </c>
      <c r="R30" s="124">
        <f>'9 Pasta com bolsa'!AD31</f>
        <v>2196.2793858585856</v>
      </c>
      <c r="S30" s="124">
        <f>'9 Pasta com bolsa'!AF31</f>
        <v>0</v>
      </c>
      <c r="T30" s="124">
        <f>'9 Pasta com bolsa'!AH31</f>
        <v>230.58644119318183</v>
      </c>
      <c r="U30" s="124">
        <f>'9 Pasta com bolsa'!AJ31</f>
        <v>3660.4656430976429</v>
      </c>
      <c r="V30" s="124">
        <f>'9 Pasta com bolsa'!AL31</f>
        <v>0</v>
      </c>
      <c r="W30" s="124">
        <f>'9 Pasta com bolsa'!AN31</f>
        <v>183.02328215488214</v>
      </c>
      <c r="X30" s="124">
        <f>'9 Pasta com bolsa'!AP31</f>
        <v>3660.4656430976429</v>
      </c>
      <c r="Y30" s="124">
        <f>'9 Pasta com bolsa'!AR31</f>
        <v>366.04656430976428</v>
      </c>
      <c r="Z30" s="124">
        <f>'9 Pasta com bolsa'!AT31</f>
        <v>0</v>
      </c>
      <c r="AA30" s="124">
        <f>'9 Pasta com bolsa'!AV31</f>
        <v>0</v>
      </c>
      <c r="AB30" s="124">
        <f>'9 Pasta com bolsa'!AX31</f>
        <v>0</v>
      </c>
      <c r="AC30" s="124">
        <f>'9 Pasta com bolsa'!AZ31</f>
        <v>0</v>
      </c>
      <c r="AD30" s="124">
        <f>'9 Pasta com bolsa'!BB31</f>
        <v>732.09312861952856</v>
      </c>
      <c r="AE30" s="124">
        <f>'9 Pasta com bolsa'!BD31</f>
        <v>915.11641077441072</v>
      </c>
      <c r="AF30" s="130">
        <f>'9 Pasta com bolsa'!BF31</f>
        <v>11360.362784107743</v>
      </c>
      <c r="AG30" s="145">
        <f t="shared" si="0"/>
        <v>35388.282335603952</v>
      </c>
      <c r="AH30" s="124"/>
      <c r="AJ30" s="124"/>
      <c r="AL30" s="124"/>
      <c r="AM30" s="124"/>
      <c r="AN30" s="124"/>
      <c r="AO30" s="124"/>
    </row>
    <row r="31" spans="1:41" x14ac:dyDescent="0.25">
      <c r="A31" s="19">
        <v>10</v>
      </c>
      <c r="B31" s="18" t="s">
        <v>120</v>
      </c>
      <c r="C31" s="278">
        <v>33903016</v>
      </c>
      <c r="D31" s="125" t="s">
        <v>119</v>
      </c>
      <c r="E31" s="129">
        <f>'10 Envelope Pequeno'!D20</f>
        <v>188.82163636363634</v>
      </c>
      <c r="F31" s="124">
        <f>'10 Envelope Pequeno'!F20</f>
        <v>283.23245454545457</v>
      </c>
      <c r="G31" s="124">
        <f>'10 Envelope Pequeno'!H20</f>
        <v>31.470272727272725</v>
      </c>
      <c r="H31" s="124">
        <f>'10 Envelope Pequeno'!J20</f>
        <v>0</v>
      </c>
      <c r="I31" s="124">
        <f>'10 Envelope Pequeno'!L20</f>
        <v>0</v>
      </c>
      <c r="J31" s="124">
        <f>'10 Envelope Pequeno'!N20</f>
        <v>0</v>
      </c>
      <c r="K31" s="124">
        <f>'10 Envelope Pequeno'!P20</f>
        <v>0</v>
      </c>
      <c r="L31" s="124">
        <f>'10 Envelope Pequeno'!R20</f>
        <v>0</v>
      </c>
      <c r="M31" s="124">
        <f>'10 Envelope Pequeno'!T20</f>
        <v>0</v>
      </c>
      <c r="N31" s="124">
        <f>'10 Envelope Pequeno'!V20</f>
        <v>62.94054545454545</v>
      </c>
      <c r="O31" s="124">
        <f>'10 Envelope Pequeno'!X20</f>
        <v>62.94054545454545</v>
      </c>
      <c r="P31" s="124">
        <f>'10 Envelope Pequeno'!Z20</f>
        <v>629.40545454545452</v>
      </c>
      <c r="Q31" s="124">
        <f>'10 Envelope Pequeno'!AB20</f>
        <v>0</v>
      </c>
      <c r="R31" s="124">
        <f>'10 Envelope Pequeno'!AD20</f>
        <v>0</v>
      </c>
      <c r="S31" s="124">
        <f>'10 Envelope Pequeno'!AF20</f>
        <v>0</v>
      </c>
      <c r="T31" s="124">
        <f>'10 Envelope Pequeno'!AH20</f>
        <v>125.8810909090909</v>
      </c>
      <c r="U31" s="124">
        <f>'10 Envelope Pequeno'!AJ20</f>
        <v>944.10818181818183</v>
      </c>
      <c r="V31" s="124">
        <f>'10 Envelope Pequeno'!AL20</f>
        <v>629.40545454545452</v>
      </c>
      <c r="W31" s="124">
        <f>'10 Envelope Pequeno'!AN20</f>
        <v>0</v>
      </c>
      <c r="X31" s="124">
        <f>'10 Envelope Pequeno'!AP20</f>
        <v>629.40545454545452</v>
      </c>
      <c r="Y31" s="124">
        <f>'10 Envelope Pequeno'!AR20</f>
        <v>31.470272727272725</v>
      </c>
      <c r="Z31" s="124">
        <f>'10 Envelope Pequeno'!AT20</f>
        <v>0</v>
      </c>
      <c r="AA31" s="124">
        <f>'10 Envelope Pequeno'!AV20</f>
        <v>0</v>
      </c>
      <c r="AB31" s="124">
        <f>'10 Envelope Pequeno'!AX20</f>
        <v>0</v>
      </c>
      <c r="AC31" s="124">
        <f>'10 Envelope Pequeno'!AZ20</f>
        <v>0</v>
      </c>
      <c r="AD31" s="124">
        <f>'10 Envelope Pequeno'!BB20</f>
        <v>629.40545454545452</v>
      </c>
      <c r="AE31" s="124">
        <f>'10 Envelope Pequeno'!BD20</f>
        <v>62.94054545454545</v>
      </c>
      <c r="AF31" s="130">
        <f>'10 Envelope Pequeno'!BF20</f>
        <v>314.70272727272726</v>
      </c>
      <c r="AG31" s="145">
        <f t="shared" si="0"/>
        <v>4626.1300909090915</v>
      </c>
      <c r="AH31" s="124"/>
      <c r="AJ31" s="124"/>
      <c r="AL31" s="124"/>
      <c r="AM31" s="124"/>
      <c r="AN31" s="124"/>
      <c r="AO31" s="124"/>
    </row>
    <row r="32" spans="1:41" x14ac:dyDescent="0.25">
      <c r="A32" s="17">
        <v>11</v>
      </c>
      <c r="B32" s="20" t="s">
        <v>121</v>
      </c>
      <c r="C32" s="278">
        <v>33903016</v>
      </c>
      <c r="D32" s="125" t="s">
        <v>119</v>
      </c>
      <c r="E32" s="129">
        <f>'11 Envelope Médio'!D20</f>
        <v>0</v>
      </c>
      <c r="F32" s="124">
        <f>'11 Envelope Médio'!F20</f>
        <v>185.61633080808082</v>
      </c>
      <c r="G32" s="124">
        <f>'11 Envelope Médio'!H20</f>
        <v>185.61633080808082</v>
      </c>
      <c r="H32" s="124">
        <f>'11 Envelope Médio'!J20</f>
        <v>0</v>
      </c>
      <c r="I32" s="124">
        <f>'11 Envelope Médio'!L20</f>
        <v>0</v>
      </c>
      <c r="J32" s="124">
        <f>'11 Envelope Médio'!N20</f>
        <v>0</v>
      </c>
      <c r="K32" s="124">
        <f>'11 Envelope Médio'!P20</f>
        <v>928.08165404040403</v>
      </c>
      <c r="L32" s="124">
        <f>'11 Envelope Médio'!R20</f>
        <v>1856.1633080808081</v>
      </c>
      <c r="M32" s="124">
        <f>'11 Envelope Médio'!T20</f>
        <v>0</v>
      </c>
      <c r="N32" s="124">
        <f>'11 Envelope Médio'!V20</f>
        <v>464.04082702020202</v>
      </c>
      <c r="O32" s="124">
        <f>'11 Envelope Médio'!X20</f>
        <v>185.61633080808082</v>
      </c>
      <c r="P32" s="124">
        <f>'11 Envelope Médio'!Z20</f>
        <v>0</v>
      </c>
      <c r="Q32" s="124">
        <f>'11 Envelope Médio'!AB20</f>
        <v>0</v>
      </c>
      <c r="R32" s="124">
        <f>'11 Envelope Médio'!AD20</f>
        <v>928.08165404040403</v>
      </c>
      <c r="S32" s="124">
        <f>'11 Envelope Médio'!AF20</f>
        <v>928.08165404040403</v>
      </c>
      <c r="T32" s="124">
        <f>'11 Envelope Médio'!AH20</f>
        <v>742.46532323232327</v>
      </c>
      <c r="U32" s="124">
        <f>'11 Envelope Médio'!AJ20</f>
        <v>371.23266161616164</v>
      </c>
      <c r="V32" s="124">
        <f>'11 Envelope Médio'!AL20</f>
        <v>928.08165404040403</v>
      </c>
      <c r="W32" s="124">
        <f>'11 Envelope Médio'!AN20</f>
        <v>0</v>
      </c>
      <c r="X32" s="124">
        <f>'11 Envelope Médio'!AP20</f>
        <v>1856.1633080808081</v>
      </c>
      <c r="Y32" s="124">
        <f>'11 Envelope Médio'!AR20</f>
        <v>92.808165404040409</v>
      </c>
      <c r="Z32" s="124">
        <f>'11 Envelope Médio'!AT20</f>
        <v>0</v>
      </c>
      <c r="AA32" s="124">
        <f>'11 Envelope Médio'!AV20</f>
        <v>0</v>
      </c>
      <c r="AB32" s="124">
        <f>'11 Envelope Médio'!AX20</f>
        <v>0</v>
      </c>
      <c r="AC32" s="124">
        <f>'11 Envelope Médio'!AZ20</f>
        <v>0</v>
      </c>
      <c r="AD32" s="124">
        <f>'11 Envelope Médio'!BB20</f>
        <v>185.61633080808082</v>
      </c>
      <c r="AE32" s="124">
        <f>'11 Envelope Médio'!BD20</f>
        <v>185.61633080808082</v>
      </c>
      <c r="AF32" s="130">
        <f>'11 Envelope Médio'!BF20</f>
        <v>556.8489924242424</v>
      </c>
      <c r="AG32" s="145">
        <f t="shared" si="0"/>
        <v>10580.130856060607</v>
      </c>
      <c r="AH32" s="124"/>
      <c r="AJ32" s="124"/>
      <c r="AL32" s="124"/>
      <c r="AM32" s="124"/>
      <c r="AN32" s="124"/>
      <c r="AO32" s="124"/>
    </row>
    <row r="33" spans="1:41" x14ac:dyDescent="0.25">
      <c r="A33" s="19">
        <v>12</v>
      </c>
      <c r="B33" s="20" t="s">
        <v>122</v>
      </c>
      <c r="C33" s="278">
        <v>33903016</v>
      </c>
      <c r="D33" s="125" t="s">
        <v>119</v>
      </c>
      <c r="E33" s="129">
        <f>'12 Envelope Grande'!D20</f>
        <v>3140.8789138888878</v>
      </c>
      <c r="F33" s="124">
        <f>'12 Envelope Grande'!F20</f>
        <v>0</v>
      </c>
      <c r="G33" s="124">
        <f>'12 Envelope Grande'!H20</f>
        <v>209.39192759259254</v>
      </c>
      <c r="H33" s="124">
        <f>'12 Envelope Grande'!J20</f>
        <v>0</v>
      </c>
      <c r="I33" s="124">
        <f>'12 Envelope Grande'!L20</f>
        <v>0</v>
      </c>
      <c r="J33" s="124">
        <f>'12 Envelope Grande'!N20</f>
        <v>209.39192759259254</v>
      </c>
      <c r="K33" s="124">
        <f>'12 Envelope Grande'!P20</f>
        <v>0</v>
      </c>
      <c r="L33" s="124">
        <f>'12 Envelope Grande'!R20</f>
        <v>0</v>
      </c>
      <c r="M33" s="124">
        <f>'12 Envelope Grande'!T20</f>
        <v>2093.9192759259254</v>
      </c>
      <c r="N33" s="124">
        <f>'12 Envelope Grande'!V20</f>
        <v>31408.789138888882</v>
      </c>
      <c r="O33" s="124">
        <f>'12 Envelope Grande'!X20</f>
        <v>104.69596379629627</v>
      </c>
      <c r="P33" s="124">
        <f>'12 Envelope Grande'!Z20</f>
        <v>0</v>
      </c>
      <c r="Q33" s="124">
        <f>'12 Envelope Grande'!AB20</f>
        <v>0</v>
      </c>
      <c r="R33" s="124">
        <f>'12 Envelope Grande'!AD20</f>
        <v>0</v>
      </c>
      <c r="S33" s="124">
        <f>'12 Envelope Grande'!AF20</f>
        <v>0</v>
      </c>
      <c r="T33" s="124">
        <f>'12 Envelope Grande'!AH20</f>
        <v>314.08789138888881</v>
      </c>
      <c r="U33" s="124">
        <f>'12 Envelope Grande'!AJ20</f>
        <v>0</v>
      </c>
      <c r="V33" s="124">
        <f>'12 Envelope Grande'!AL20</f>
        <v>2093.9192759259254</v>
      </c>
      <c r="W33" s="124">
        <f>'12 Envelope Grande'!AN20</f>
        <v>0</v>
      </c>
      <c r="X33" s="124">
        <f>'12 Envelope Grande'!AP20</f>
        <v>2093.9192759259254</v>
      </c>
      <c r="Y33" s="124">
        <f>'12 Envelope Grande'!AR20</f>
        <v>104.69596379629627</v>
      </c>
      <c r="Z33" s="124">
        <f>'12 Envelope Grande'!AT20</f>
        <v>0</v>
      </c>
      <c r="AA33" s="124">
        <f>'12 Envelope Grande'!AV20</f>
        <v>0</v>
      </c>
      <c r="AB33" s="124">
        <f>'12 Envelope Grande'!AX20</f>
        <v>0</v>
      </c>
      <c r="AC33" s="124">
        <f>'12 Envelope Grande'!AZ20</f>
        <v>0</v>
      </c>
      <c r="AD33" s="124">
        <f>'12 Envelope Grande'!BB20</f>
        <v>2093.9192759259254</v>
      </c>
      <c r="AE33" s="124">
        <f>'12 Envelope Grande'!BD20</f>
        <v>209.39192759259254</v>
      </c>
      <c r="AF33" s="130">
        <f>'12 Envelope Grande'!BF20</f>
        <v>1465.7434931481478</v>
      </c>
      <c r="AG33" s="145">
        <f t="shared" si="0"/>
        <v>45542.744251388875</v>
      </c>
      <c r="AH33" s="124"/>
      <c r="AJ33" s="124"/>
      <c r="AL33" s="124"/>
      <c r="AM33" s="124"/>
      <c r="AN33" s="124"/>
      <c r="AO33" s="124"/>
    </row>
    <row r="34" spans="1:41" x14ac:dyDescent="0.25">
      <c r="A34" s="17">
        <v>13</v>
      </c>
      <c r="B34" s="20" t="s">
        <v>123</v>
      </c>
      <c r="C34" s="278">
        <v>33903059</v>
      </c>
      <c r="D34" s="125" t="s">
        <v>124</v>
      </c>
      <c r="E34" s="129">
        <f>'13 Calendário de Mesa'!D47</f>
        <v>707.52148691550917</v>
      </c>
      <c r="F34" s="124">
        <f>'13 Calendário de Mesa'!F47</f>
        <v>1054.7835824218223</v>
      </c>
      <c r="G34" s="124">
        <f>'13 Calendário de Mesa'!H47</f>
        <v>159.79920223484848</v>
      </c>
      <c r="H34" s="124">
        <f>'13 Calendário de Mesa'!J47</f>
        <v>0</v>
      </c>
      <c r="I34" s="124">
        <f>'13 Calendário de Mesa'!L47</f>
        <v>0</v>
      </c>
      <c r="J34" s="124">
        <f>'13 Calendário de Mesa'!N47</f>
        <v>0</v>
      </c>
      <c r="K34" s="124">
        <f>'13 Calendário de Mesa'!P47</f>
        <v>0</v>
      </c>
      <c r="L34" s="124">
        <f>'13 Calendário de Mesa'!R47</f>
        <v>5757.7494327256936</v>
      </c>
      <c r="M34" s="124">
        <f>'13 Calendário de Mesa'!T47</f>
        <v>1865.061805269886</v>
      </c>
      <c r="N34" s="124">
        <f>'13 Calendário de Mesa'!V47</f>
        <v>0</v>
      </c>
      <c r="O34" s="124">
        <f>'13 Calendário de Mesa'!X47</f>
        <v>0</v>
      </c>
      <c r="P34" s="124">
        <f>'13 Calendário de Mesa'!Z47</f>
        <v>0</v>
      </c>
      <c r="Q34" s="124">
        <f>'13 Calendário de Mesa'!AB47</f>
        <v>0</v>
      </c>
      <c r="R34" s="124">
        <f>'13 Calendário de Mesa'!AD47</f>
        <v>996.90656650410347</v>
      </c>
      <c r="S34" s="124">
        <f>'13 Calendário de Mesa'!AF47</f>
        <v>0</v>
      </c>
      <c r="T34" s="124">
        <f>'13 Calendário de Mesa'!AH47</f>
        <v>591.7674550800715</v>
      </c>
      <c r="U34" s="124">
        <f>'13 Calendário de Mesa'!AJ47</f>
        <v>0</v>
      </c>
      <c r="V34" s="124">
        <f>'13 Calendário de Mesa'!AL47</f>
        <v>0</v>
      </c>
      <c r="W34" s="124">
        <f>'13 Calendário de Mesa'!AN47</f>
        <v>996.90656650410347</v>
      </c>
      <c r="X34" s="124">
        <f>'13 Calendário de Mesa'!AP47</f>
        <v>5757.7494327256936</v>
      </c>
      <c r="Y34" s="124">
        <f>'13 Calendário de Mesa'!AR47</f>
        <v>266.33200372474744</v>
      </c>
      <c r="Z34" s="124">
        <f>'13 Calendário de Mesa'!AT47</f>
        <v>0</v>
      </c>
      <c r="AA34" s="124">
        <f>'13 Calendário de Mesa'!AV47</f>
        <v>0</v>
      </c>
      <c r="AB34" s="124">
        <f>'13 Calendário de Mesa'!AX47</f>
        <v>0</v>
      </c>
      <c r="AC34" s="124">
        <f>'13 Calendário de Mesa'!AZ47</f>
        <v>0</v>
      </c>
      <c r="AD34" s="124">
        <f>'13 Calendário de Mesa'!BB47</f>
        <v>0</v>
      </c>
      <c r="AE34" s="124">
        <f>'13 Calendário de Mesa'!BD47</f>
        <v>418.13640732691493</v>
      </c>
      <c r="AF34" s="130">
        <f>'13 Calendário de Mesa'!BF47</f>
        <v>418.13640732691493</v>
      </c>
      <c r="AG34" s="145">
        <f t="shared" si="0"/>
        <v>18990.850348760308</v>
      </c>
      <c r="AH34" s="124"/>
      <c r="AJ34" s="124"/>
      <c r="AL34" s="124"/>
      <c r="AM34" s="124"/>
      <c r="AN34" s="124"/>
      <c r="AO34" s="124"/>
    </row>
    <row r="35" spans="1:41" x14ac:dyDescent="0.25">
      <c r="A35" s="19">
        <v>14</v>
      </c>
      <c r="B35" s="20" t="s">
        <v>126</v>
      </c>
      <c r="C35" s="278">
        <v>33903059</v>
      </c>
      <c r="D35" s="125" t="s">
        <v>101</v>
      </c>
      <c r="E35" s="129">
        <f>'14 Flyer A6'!D26</f>
        <v>547.50244702398982</v>
      </c>
      <c r="F35" s="124">
        <f>'14 Flyer A6'!F26</f>
        <v>0</v>
      </c>
      <c r="G35" s="124">
        <f>'14 Flyer A6'!H26</f>
        <v>0</v>
      </c>
      <c r="H35" s="124">
        <f>'14 Flyer A6'!J26</f>
        <v>0</v>
      </c>
      <c r="I35" s="124">
        <f>'14 Flyer A6'!L26</f>
        <v>0</v>
      </c>
      <c r="J35" s="124">
        <f>'14 Flyer A6'!N26</f>
        <v>79.061725202020199</v>
      </c>
      <c r="K35" s="124">
        <f>'14 Flyer A6'!P26</f>
        <v>0</v>
      </c>
      <c r="L35" s="124">
        <f>'14 Flyer A6'!R26</f>
        <v>0</v>
      </c>
      <c r="M35" s="124">
        <f>'14 Flyer A6'!T26</f>
        <v>3579.5196085214643</v>
      </c>
      <c r="N35" s="124">
        <f>'14 Flyer A6'!V26</f>
        <v>0</v>
      </c>
      <c r="O35" s="124">
        <f>'14 Flyer A6'!X26</f>
        <v>0</v>
      </c>
      <c r="P35" s="124">
        <f>'14 Flyer A6'!Z26</f>
        <v>0</v>
      </c>
      <c r="Q35" s="124">
        <f>'14 Flyer A6'!AB26</f>
        <v>0</v>
      </c>
      <c r="R35" s="124">
        <f>'14 Flyer A6'!AD26</f>
        <v>0</v>
      </c>
      <c r="S35" s="124">
        <f>'14 Flyer A6'!AF26</f>
        <v>0</v>
      </c>
      <c r="T35" s="124">
        <f>'14 Flyer A6'!AH26</f>
        <v>118.59258780303028</v>
      </c>
      <c r="U35" s="124">
        <f>'14 Flyer A6'!AJ26</f>
        <v>0</v>
      </c>
      <c r="V35" s="124">
        <f>'14 Flyer A6'!AL26</f>
        <v>0</v>
      </c>
      <c r="W35" s="124">
        <f>'14 Flyer A6'!AN26</f>
        <v>0</v>
      </c>
      <c r="X35" s="124">
        <f>'14 Flyer A6'!AP26</f>
        <v>314.27035767803028</v>
      </c>
      <c r="Y35" s="124">
        <f>'14 Flyer A6'!AR26</f>
        <v>197.65431300505048</v>
      </c>
      <c r="Z35" s="124">
        <f>'14 Flyer A6'!AT26</f>
        <v>0</v>
      </c>
      <c r="AA35" s="124">
        <f>'14 Flyer A6'!AV26</f>
        <v>0</v>
      </c>
      <c r="AB35" s="124">
        <f>'14 Flyer A6'!AX26</f>
        <v>0</v>
      </c>
      <c r="AC35" s="124">
        <f>'14 Flyer A6'!AZ26</f>
        <v>197.65431300505048</v>
      </c>
      <c r="AD35" s="124">
        <f>'14 Flyer A6'!BB26</f>
        <v>197.65431300505048</v>
      </c>
      <c r="AE35" s="124">
        <f>'14 Flyer A6'!BD26</f>
        <v>197.65431300505048</v>
      </c>
      <c r="AF35" s="130">
        <f>'14 Flyer A6'!BF26</f>
        <v>547.50244702398982</v>
      </c>
      <c r="AG35" s="145">
        <f t="shared" si="0"/>
        <v>5977.0664252727265</v>
      </c>
      <c r="AI35" s="124"/>
      <c r="AJ35" s="124"/>
      <c r="AK35" s="124"/>
      <c r="AL35" s="124"/>
      <c r="AM35" s="124"/>
      <c r="AN35" s="124"/>
      <c r="AO35" s="124"/>
    </row>
    <row r="36" spans="1:41" x14ac:dyDescent="0.25">
      <c r="A36" s="17">
        <v>15</v>
      </c>
      <c r="B36" s="20" t="s">
        <v>173</v>
      </c>
      <c r="C36" s="278">
        <v>33903059</v>
      </c>
      <c r="D36" s="125" t="s">
        <v>127</v>
      </c>
      <c r="E36" s="129">
        <f>'15 Folder 2 dobras'!D26</f>
        <v>1261.3283274374999</v>
      </c>
      <c r="F36" s="124">
        <f>'15 Folder 2 dobras'!F26</f>
        <v>1261.3283274374999</v>
      </c>
      <c r="G36" s="124">
        <f>'15 Folder 2 dobras'!H26</f>
        <v>0</v>
      </c>
      <c r="H36" s="124">
        <f>'15 Folder 2 dobras'!J26</f>
        <v>0</v>
      </c>
      <c r="I36" s="124">
        <f>'15 Folder 2 dobras'!L26</f>
        <v>0</v>
      </c>
      <c r="J36" s="124">
        <f>'15 Folder 2 dobras'!N26</f>
        <v>0</v>
      </c>
      <c r="K36" s="124">
        <f>'15 Folder 2 dobras'!P26</f>
        <v>793.2882562499999</v>
      </c>
      <c r="L36" s="124">
        <f>'15 Folder 2 dobras'!R26</f>
        <v>3133.4886121874997</v>
      </c>
      <c r="M36" s="124">
        <f>'15 Folder 2 dobras'!T26</f>
        <v>0</v>
      </c>
      <c r="N36" s="124">
        <f>'15 Folder 2 dobras'!V26</f>
        <v>0</v>
      </c>
      <c r="O36" s="124">
        <f>'15 Folder 2 dobras'!X26</f>
        <v>0</v>
      </c>
      <c r="P36" s="124">
        <f>'15 Folder 2 dobras'!Z26</f>
        <v>0</v>
      </c>
      <c r="Q36" s="124">
        <f>'15 Folder 2 dobras'!AB26</f>
        <v>0</v>
      </c>
      <c r="R36" s="124">
        <f>'15 Folder 2 dobras'!AD26</f>
        <v>0</v>
      </c>
      <c r="S36" s="124">
        <f>'15 Folder 2 dobras'!AF26</f>
        <v>0</v>
      </c>
      <c r="T36" s="124">
        <f>'15 Folder 2 dobras'!AH26</f>
        <v>237.98647687499997</v>
      </c>
      <c r="U36" s="124">
        <f>'15 Folder 2 dobras'!AJ26</f>
        <v>0</v>
      </c>
      <c r="V36" s="124">
        <f>'15 Folder 2 dobras'!AL26</f>
        <v>0</v>
      </c>
      <c r="W36" s="124">
        <f>'15 Folder 2 dobras'!AN26</f>
        <v>0</v>
      </c>
      <c r="X36" s="124">
        <f>'15 Folder 2 dobras'!AP26</f>
        <v>1261.3283274374999</v>
      </c>
      <c r="Y36" s="124">
        <f>'15 Folder 2 dobras'!AR26</f>
        <v>0</v>
      </c>
      <c r="Z36" s="124">
        <f>'15 Folder 2 dobras'!AT26</f>
        <v>0</v>
      </c>
      <c r="AA36" s="124">
        <f>'15 Folder 2 dobras'!AV26</f>
        <v>0</v>
      </c>
      <c r="AB36" s="124">
        <f>'15 Folder 2 dobras'!AX26</f>
        <v>0</v>
      </c>
      <c r="AC36" s="124">
        <f>'15 Folder 2 dobras'!AZ26</f>
        <v>0</v>
      </c>
      <c r="AD36" s="124">
        <f>'15 Folder 2 dobras'!BB26</f>
        <v>0</v>
      </c>
      <c r="AE36" s="124">
        <f>'15 Folder 2 dobras'!BD26</f>
        <v>0</v>
      </c>
      <c r="AF36" s="130">
        <f>'15 Folder 2 dobras'!BF26</f>
        <v>4069.5687545624996</v>
      </c>
      <c r="AG36" s="145">
        <f t="shared" si="0"/>
        <v>12018.317082187499</v>
      </c>
      <c r="AH36" s="124"/>
      <c r="AJ36" s="124"/>
      <c r="AL36" s="124"/>
      <c r="AM36" s="124"/>
      <c r="AN36" s="124"/>
    </row>
    <row r="37" spans="1:41" x14ac:dyDescent="0.25">
      <c r="A37" s="19">
        <v>16</v>
      </c>
      <c r="B37" s="18" t="s">
        <v>128</v>
      </c>
      <c r="C37" s="278">
        <v>33903016</v>
      </c>
      <c r="D37" s="125" t="s">
        <v>129</v>
      </c>
      <c r="E37" s="129">
        <f>'16 Pasta s  bolsa'!D26</f>
        <v>566.65354316498315</v>
      </c>
      <c r="F37" s="124">
        <f>'16 Pasta s  bolsa'!F26</f>
        <v>1416.6338579124579</v>
      </c>
      <c r="G37" s="124">
        <f>'16 Pasta s  bolsa'!H26</f>
        <v>566.65354316498315</v>
      </c>
      <c r="H37" s="124">
        <f>'16 Pasta s  bolsa'!J26</f>
        <v>2833.2677158249157</v>
      </c>
      <c r="I37" s="124">
        <f>'16 Pasta s  bolsa'!L26</f>
        <v>3669.0816919932658</v>
      </c>
      <c r="J37" s="124">
        <f>'16 Pasta s  bolsa'!N26</f>
        <v>566.65354316498315</v>
      </c>
      <c r="K37" s="124">
        <f>'16 Pasta s  bolsa'!P26</f>
        <v>0</v>
      </c>
      <c r="L37" s="124">
        <f>'16 Pasta s  bolsa'!R26</f>
        <v>0</v>
      </c>
      <c r="M37" s="124">
        <f>'16 Pasta s  bolsa'!T26</f>
        <v>5340.7096443299661</v>
      </c>
      <c r="N37" s="124">
        <f>'16 Pasta s  bolsa'!V26</f>
        <v>0</v>
      </c>
      <c r="O37" s="124">
        <f>'16 Pasta s  bolsa'!X26</f>
        <v>0</v>
      </c>
      <c r="P37" s="124">
        <f>'16 Pasta s  bolsa'!Z26</f>
        <v>849.98031474747472</v>
      </c>
      <c r="Q37" s="124">
        <f>'16 Pasta s  bolsa'!AB26</f>
        <v>1523.005791245791</v>
      </c>
      <c r="R37" s="124">
        <f>'16 Pasta s  bolsa'!AD26</f>
        <v>1133.3070863299663</v>
      </c>
      <c r="S37" s="124">
        <f>'16 Pasta s  bolsa'!AF26</f>
        <v>1416.6338579124579</v>
      </c>
      <c r="T37" s="124">
        <f>'16 Pasta s  bolsa'!AH26</f>
        <v>160.767516</v>
      </c>
      <c r="U37" s="124">
        <f>'16 Pasta s  bolsa'!AJ26</f>
        <v>2833.2677158249157</v>
      </c>
      <c r="V37" s="124">
        <f>'16 Pasta s  bolsa'!AL26</f>
        <v>2833.2677158249157</v>
      </c>
      <c r="W37" s="124">
        <f>'16 Pasta s  bolsa'!AN26</f>
        <v>0</v>
      </c>
      <c r="X37" s="124">
        <f>'16 Pasta s  bolsa'!AP26</f>
        <v>2833.2677158249157</v>
      </c>
      <c r="Y37" s="124">
        <f>'16 Pasta s  bolsa'!AR26</f>
        <v>0</v>
      </c>
      <c r="Z37" s="124">
        <f>'16 Pasta s  bolsa'!AT26</f>
        <v>0</v>
      </c>
      <c r="AA37" s="124">
        <f>'16 Pasta s  bolsa'!AV26</f>
        <v>17877.91928685522</v>
      </c>
      <c r="AB37" s="124">
        <f>'16 Pasta s  bolsa'!AX26</f>
        <v>0</v>
      </c>
      <c r="AC37" s="124">
        <f>'16 Pasta s  bolsa'!AZ26</f>
        <v>0</v>
      </c>
      <c r="AD37" s="124">
        <f>'16 Pasta s  bolsa'!BB26</f>
        <v>566.65354316498315</v>
      </c>
      <c r="AE37" s="124">
        <f>'16 Pasta s  bolsa'!BD26</f>
        <v>0</v>
      </c>
      <c r="AF37" s="130">
        <f>'16 Pasta s  bolsa'!BF26</f>
        <v>761.50289562289549</v>
      </c>
      <c r="AG37" s="145">
        <f t="shared" si="0"/>
        <v>47749.226978909093</v>
      </c>
      <c r="AI37" s="124"/>
      <c r="AK37" s="124"/>
      <c r="AL37" s="124"/>
      <c r="AM37" s="124"/>
      <c r="AN37" s="124"/>
    </row>
    <row r="38" spans="1:41" x14ac:dyDescent="0.25">
      <c r="A38" s="17">
        <v>17</v>
      </c>
      <c r="B38" s="20" t="s">
        <v>130</v>
      </c>
      <c r="C38" s="278">
        <v>33903204</v>
      </c>
      <c r="D38" s="125" t="s">
        <v>164</v>
      </c>
      <c r="E38" s="129">
        <f>'17 Guia de Cursos'!D47</f>
        <v>2024.9742921969698</v>
      </c>
      <c r="F38" s="124">
        <f>'17 Guia de Cursos'!F47</f>
        <v>0</v>
      </c>
      <c r="G38" s="124">
        <f>'17 Guia de Cursos'!H47</f>
        <v>0</v>
      </c>
      <c r="H38" s="124">
        <f>'17 Guia de Cursos'!J47</f>
        <v>10958.230970237371</v>
      </c>
      <c r="I38" s="124">
        <f>'17 Guia de Cursos'!L47</f>
        <v>0</v>
      </c>
      <c r="J38" s="124">
        <f>'17 Guia de Cursos'!N47</f>
        <v>0</v>
      </c>
      <c r="K38" s="124">
        <f>'17 Guia de Cursos'!P47</f>
        <v>0</v>
      </c>
      <c r="L38" s="124">
        <f>'17 Guia de Cursos'!R47</f>
        <v>21262.529347146465</v>
      </c>
      <c r="M38" s="124">
        <f>'17 Guia de Cursos'!T47</f>
        <v>0</v>
      </c>
      <c r="N38" s="124">
        <f>'17 Guia de Cursos'!V47</f>
        <v>0</v>
      </c>
      <c r="O38" s="124">
        <f>'17 Guia de Cursos'!X47</f>
        <v>0</v>
      </c>
      <c r="P38" s="124">
        <f>'17 Guia de Cursos'!Z47</f>
        <v>0</v>
      </c>
      <c r="Q38" s="124">
        <f>'17 Guia de Cursos'!AB47</f>
        <v>0</v>
      </c>
      <c r="R38" s="124">
        <f>'17 Guia de Cursos'!AD47</f>
        <v>0</v>
      </c>
      <c r="S38" s="124">
        <f>'17 Guia de Cursos'!AF47</f>
        <v>0</v>
      </c>
      <c r="T38" s="124">
        <f>'17 Guia de Cursos'!AH47</f>
        <v>0</v>
      </c>
      <c r="U38" s="124">
        <f>'17 Guia de Cursos'!AJ47</f>
        <v>0</v>
      </c>
      <c r="V38" s="124">
        <f>'17 Guia de Cursos'!AL47</f>
        <v>0</v>
      </c>
      <c r="W38" s="124">
        <f>'17 Guia de Cursos'!AN47</f>
        <v>0</v>
      </c>
      <c r="X38" s="124">
        <f>'17 Guia de Cursos'!AP47</f>
        <v>0</v>
      </c>
      <c r="Y38" s="124">
        <f>'17 Guia de Cursos'!AR47</f>
        <v>3937.9141120454547</v>
      </c>
      <c r="Z38" s="124">
        <f>'17 Guia de Cursos'!AT47</f>
        <v>0</v>
      </c>
      <c r="AA38" s="124">
        <f>'17 Guia de Cursos'!AV47</f>
        <v>0</v>
      </c>
      <c r="AB38" s="124">
        <f>'17 Guia de Cursos'!AX47</f>
        <v>0</v>
      </c>
      <c r="AC38" s="124">
        <f>'17 Guia de Cursos'!AZ47</f>
        <v>0</v>
      </c>
      <c r="AD38" s="124">
        <f>'17 Guia de Cursos'!BB47</f>
        <v>10958.230970237371</v>
      </c>
      <c r="AE38" s="124">
        <f>'17 Guia de Cursos'!BD47</f>
        <v>0</v>
      </c>
      <c r="AF38" s="130">
        <f>'17 Guia de Cursos'!BF47</f>
        <v>0</v>
      </c>
      <c r="AG38" s="145">
        <f t="shared" si="0"/>
        <v>49141.879691863622</v>
      </c>
      <c r="AH38" s="124"/>
      <c r="AJ38" s="124"/>
      <c r="AL38" s="124"/>
      <c r="AM38" s="124"/>
      <c r="AN38" s="124"/>
      <c r="AO38" s="124"/>
    </row>
    <row r="39" spans="1:41" x14ac:dyDescent="0.25">
      <c r="A39" s="19">
        <v>18</v>
      </c>
      <c r="B39" s="20" t="s">
        <v>131</v>
      </c>
      <c r="C39" s="278">
        <v>33903016</v>
      </c>
      <c r="D39" s="125" t="s">
        <v>101</v>
      </c>
      <c r="E39" s="129">
        <f>'18 Certificado'!D26</f>
        <v>0</v>
      </c>
      <c r="F39" s="124">
        <f>'18 Certificado'!F26</f>
        <v>1275.11034</v>
      </c>
      <c r="G39" s="124">
        <f>'18 Certificado'!H26</f>
        <v>233.96520000000001</v>
      </c>
      <c r="H39" s="124">
        <f>'18 Certificado'!J26</f>
        <v>0</v>
      </c>
      <c r="I39" s="124">
        <f>'18 Certificado'!L26</f>
        <v>0</v>
      </c>
      <c r="J39" s="124">
        <f>'18 Certificado'!N26</f>
        <v>292.45650000000001</v>
      </c>
      <c r="K39" s="124">
        <f>'18 Certificado'!P26</f>
        <v>0</v>
      </c>
      <c r="L39" s="124">
        <f>'18 Certificado'!R26</f>
        <v>0</v>
      </c>
      <c r="M39" s="124">
        <f>'18 Certificado'!T26</f>
        <v>0</v>
      </c>
      <c r="N39" s="124">
        <f>'18 Certificado'!V26</f>
        <v>350.94779999999997</v>
      </c>
      <c r="O39" s="124">
        <f>'18 Certificado'!X26</f>
        <v>0</v>
      </c>
      <c r="P39" s="124">
        <f>'18 Certificado'!Z26</f>
        <v>1620.2090099999998</v>
      </c>
      <c r="Q39" s="124">
        <f>'18 Certificado'!AB26</f>
        <v>0</v>
      </c>
      <c r="R39" s="124">
        <f>'18 Certificado'!AD26</f>
        <v>0</v>
      </c>
      <c r="S39" s="124">
        <f>'18 Certificado'!AF26</f>
        <v>0</v>
      </c>
      <c r="T39" s="124">
        <f>'18 Certificado'!AH26</f>
        <v>175.47389999999999</v>
      </c>
      <c r="U39" s="124">
        <f>'18 Certificado'!AJ26</f>
        <v>0</v>
      </c>
      <c r="V39" s="124">
        <f>'18 Certificado'!AL26</f>
        <v>930.01167000000009</v>
      </c>
      <c r="W39" s="124">
        <f>'18 Certificado'!AN26</f>
        <v>0</v>
      </c>
      <c r="X39" s="124">
        <f>'18 Certificado'!AP26</f>
        <v>0</v>
      </c>
      <c r="Y39" s="124">
        <f>'18 Certificado'!AR26</f>
        <v>584.91300000000001</v>
      </c>
      <c r="Z39" s="124">
        <f>'18 Certificado'!AT26</f>
        <v>0</v>
      </c>
      <c r="AA39" s="124">
        <f>'18 Certificado'!AV26</f>
        <v>0</v>
      </c>
      <c r="AB39" s="124">
        <f>'18 Certificado'!AX26</f>
        <v>0</v>
      </c>
      <c r="AC39" s="124">
        <f>'18 Certificado'!AZ26</f>
        <v>0</v>
      </c>
      <c r="AD39" s="124">
        <f>'18 Certificado'!BB26</f>
        <v>0</v>
      </c>
      <c r="AE39" s="124">
        <f>'18 Certificado'!BD26</f>
        <v>350.94779999999997</v>
      </c>
      <c r="AF39" s="130">
        <f>'18 Certificado'!BF26</f>
        <v>0</v>
      </c>
      <c r="AG39" s="145">
        <f t="shared" si="0"/>
        <v>5814.0352199999998</v>
      </c>
      <c r="AH39" s="124"/>
      <c r="AJ39" s="124"/>
      <c r="AL39" s="124"/>
      <c r="AM39" s="124"/>
      <c r="AN39" s="124"/>
      <c r="AO39" s="124"/>
    </row>
    <row r="40" spans="1:41" x14ac:dyDescent="0.25">
      <c r="A40" s="17">
        <v>19</v>
      </c>
      <c r="B40" s="20" t="s">
        <v>132</v>
      </c>
      <c r="C40" s="278">
        <v>33903059</v>
      </c>
      <c r="D40" s="125" t="s">
        <v>101</v>
      </c>
      <c r="E40" s="129">
        <f>'19 Cartão de Visitas'!D26</f>
        <v>0</v>
      </c>
      <c r="F40" s="124">
        <f>'19 Cartão de Visitas'!F26</f>
        <v>0</v>
      </c>
      <c r="G40" s="124">
        <f>'19 Cartão de Visitas'!H26</f>
        <v>27.21997727272727</v>
      </c>
      <c r="H40" s="124">
        <f>'19 Cartão de Visitas'!J26</f>
        <v>0</v>
      </c>
      <c r="I40" s="124">
        <f>'19 Cartão de Visitas'!L26</f>
        <v>0</v>
      </c>
      <c r="J40" s="124">
        <f>'19 Cartão de Visitas'!N26</f>
        <v>0</v>
      </c>
      <c r="K40" s="124">
        <f>'19 Cartão de Visitas'!P26</f>
        <v>0</v>
      </c>
      <c r="L40" s="124">
        <f>'19 Cartão de Visitas'!R26</f>
        <v>188.49834261363634</v>
      </c>
      <c r="M40" s="124">
        <f>'19 Cartão de Visitas'!T26</f>
        <v>0</v>
      </c>
      <c r="N40" s="124">
        <f>'19 Cartão de Visitas'!V26</f>
        <v>0</v>
      </c>
      <c r="O40" s="124">
        <f>'19 Cartão de Visitas'!X26</f>
        <v>0</v>
      </c>
      <c r="P40" s="124">
        <f>'19 Cartão de Visitas'!Z26</f>
        <v>268.79727556818182</v>
      </c>
      <c r="Q40" s="124">
        <f>'19 Cartão de Visitas'!AB26</f>
        <v>0</v>
      </c>
      <c r="R40" s="124">
        <f>'19 Cartão de Visitas'!AD26</f>
        <v>76.079836477272721</v>
      </c>
      <c r="S40" s="124">
        <f>'19 Cartão de Visitas'!AF26</f>
        <v>0</v>
      </c>
      <c r="T40" s="124">
        <f>'19 Cartão de Visitas'!AH26</f>
        <v>429.39514147727266</v>
      </c>
      <c r="U40" s="124">
        <f>'19 Cartão de Visitas'!AJ26</f>
        <v>0</v>
      </c>
      <c r="V40" s="124">
        <f>'19 Cartão de Visitas'!AL26</f>
        <v>0</v>
      </c>
      <c r="W40" s="124">
        <f>'19 Cartão de Visitas'!AN26</f>
        <v>68.049943181818179</v>
      </c>
      <c r="X40" s="124">
        <f>'19 Cartão de Visitas'!AP26</f>
        <v>0</v>
      </c>
      <c r="Y40" s="124">
        <f>'19 Cartão de Visitas'!AR26</f>
        <v>108.1994096590909</v>
      </c>
      <c r="Z40" s="124">
        <f>'19 Cartão de Visitas'!AT26</f>
        <v>0</v>
      </c>
      <c r="AA40" s="124">
        <f>'19 Cartão de Visitas'!AV26</f>
        <v>0</v>
      </c>
      <c r="AB40" s="124">
        <f>'19 Cartão de Visitas'!AX26</f>
        <v>0</v>
      </c>
      <c r="AC40" s="124">
        <f>'19 Cartão de Visitas'!AZ26</f>
        <v>0</v>
      </c>
      <c r="AD40" s="124">
        <f>'19 Cartão de Visitas'!BB26</f>
        <v>68.049943181818179</v>
      </c>
      <c r="AE40" s="124">
        <f>'19 Cartão de Visitas'!BD26</f>
        <v>228.64780909090905</v>
      </c>
      <c r="AF40" s="130">
        <f>'19 Cartão de Visitas'!BF26</f>
        <v>349.09620852272724</v>
      </c>
      <c r="AG40" s="145">
        <f t="shared" si="0"/>
        <v>1812.0338870454543</v>
      </c>
      <c r="AI40" s="124"/>
      <c r="AK40" s="124"/>
      <c r="AN40" s="124"/>
    </row>
    <row r="41" spans="1:41" x14ac:dyDescent="0.25">
      <c r="A41" s="19">
        <v>20</v>
      </c>
      <c r="B41" s="20" t="s">
        <v>133</v>
      </c>
      <c r="C41" s="278">
        <v>33903059</v>
      </c>
      <c r="D41" s="125" t="s">
        <v>101</v>
      </c>
      <c r="E41" s="129">
        <f>'20 Adesivo de Papel'!D26</f>
        <v>0</v>
      </c>
      <c r="F41" s="124">
        <f>'20 Adesivo de Papel'!F26</f>
        <v>0</v>
      </c>
      <c r="G41" s="124">
        <f>'20 Adesivo de Papel'!H26</f>
        <v>0</v>
      </c>
      <c r="H41" s="124">
        <f>'20 Adesivo de Papel'!J26</f>
        <v>0</v>
      </c>
      <c r="I41" s="124">
        <f>'20 Adesivo de Papel'!L26</f>
        <v>0</v>
      </c>
      <c r="J41" s="124">
        <f>'20 Adesivo de Papel'!N26</f>
        <v>54.548472727272731</v>
      </c>
      <c r="K41" s="124">
        <f>'20 Adesivo de Papel'!P26</f>
        <v>0</v>
      </c>
      <c r="L41" s="124">
        <f>'20 Adesivo de Papel'!R26</f>
        <v>272.74236363636362</v>
      </c>
      <c r="M41" s="124">
        <f>'20 Adesivo de Papel'!T26</f>
        <v>0</v>
      </c>
      <c r="N41" s="124">
        <f>'20 Adesivo de Papel'!V26</f>
        <v>0</v>
      </c>
      <c r="O41" s="124">
        <f>'20 Adesivo de Papel'!X26</f>
        <v>0</v>
      </c>
      <c r="P41" s="124">
        <f>'20 Adesivo de Papel'!Z26</f>
        <v>0</v>
      </c>
      <c r="Q41" s="124">
        <f>'20 Adesivo de Papel'!AB26</f>
        <v>0</v>
      </c>
      <c r="R41" s="124">
        <f>'20 Adesivo de Papel'!AD26</f>
        <v>81.822709090909086</v>
      </c>
      <c r="S41" s="124">
        <f>'20 Adesivo de Papel'!AF26</f>
        <v>0</v>
      </c>
      <c r="T41" s="124">
        <f>'20 Adesivo de Papel'!AH26</f>
        <v>0</v>
      </c>
      <c r="U41" s="124">
        <f>'20 Adesivo de Papel'!AJ26</f>
        <v>0</v>
      </c>
      <c r="V41" s="124">
        <f>'20 Adesivo de Papel'!AL26</f>
        <v>433.66035818181814</v>
      </c>
      <c r="W41" s="124">
        <f>'20 Adesivo de Papel'!AN26</f>
        <v>0</v>
      </c>
      <c r="X41" s="124">
        <f>'20 Adesivo de Papel'!AP26</f>
        <v>916.4143418181817</v>
      </c>
      <c r="Y41" s="124">
        <f>'20 Adesivo de Papel'!AR26</f>
        <v>0</v>
      </c>
      <c r="Z41" s="124">
        <f>'20 Adesivo de Papel'!AT26</f>
        <v>136.37118181818181</v>
      </c>
      <c r="AA41" s="124">
        <f>'20 Adesivo de Papel'!AV26</f>
        <v>0</v>
      </c>
      <c r="AB41" s="124">
        <f>'20 Adesivo de Papel'!AX26</f>
        <v>0</v>
      </c>
      <c r="AC41" s="124">
        <f>'20 Adesivo de Papel'!AZ26</f>
        <v>0</v>
      </c>
      <c r="AD41" s="124">
        <f>'20 Adesivo de Papel'!BB26</f>
        <v>272.74236363636362</v>
      </c>
      <c r="AE41" s="124">
        <f>'20 Adesivo de Papel'!BD26</f>
        <v>0</v>
      </c>
      <c r="AF41" s="130">
        <f>'20 Adesivo de Papel'!BF26</f>
        <v>0</v>
      </c>
      <c r="AG41" s="145">
        <f t="shared" si="0"/>
        <v>2168.3017909090909</v>
      </c>
      <c r="AH41" s="124"/>
      <c r="AJ41" s="124"/>
      <c r="AL41" s="124"/>
      <c r="AM41" s="124"/>
      <c r="AN41" s="124"/>
      <c r="AO41" s="124"/>
    </row>
    <row r="42" spans="1:41" x14ac:dyDescent="0.25">
      <c r="A42" s="19">
        <v>21</v>
      </c>
      <c r="B42" s="20" t="s">
        <v>134</v>
      </c>
      <c r="C42" s="278">
        <v>33903016</v>
      </c>
      <c r="D42" s="125" t="s">
        <v>101</v>
      </c>
      <c r="E42" s="129">
        <f>'21 Folha A4 timbrada'!D26</f>
        <v>0</v>
      </c>
      <c r="F42" s="124">
        <f>'21 Folha A4 timbrada'!F26</f>
        <v>0</v>
      </c>
      <c r="G42" s="124">
        <f>'21 Folha A4 timbrada'!H26</f>
        <v>121.16054999999999</v>
      </c>
      <c r="H42" s="124">
        <f>'21 Folha A4 timbrada'!J26</f>
        <v>0</v>
      </c>
      <c r="I42" s="124">
        <f>'21 Folha A4 timbrada'!L26</f>
        <v>0</v>
      </c>
      <c r="J42" s="124">
        <f>'21 Folha A4 timbrada'!N26</f>
        <v>0</v>
      </c>
      <c r="K42" s="124">
        <f>'21 Folha A4 timbrada'!P26</f>
        <v>0</v>
      </c>
      <c r="L42" s="124">
        <f>'21 Folha A4 timbrada'!R26</f>
        <v>0</v>
      </c>
      <c r="M42" s="124">
        <f>'21 Folha A4 timbrada'!T26</f>
        <v>0</v>
      </c>
      <c r="N42" s="124">
        <f>'21 Folha A4 timbrada'!V26</f>
        <v>3822.6153524999995</v>
      </c>
      <c r="O42" s="124">
        <f>'21 Folha A4 timbrada'!X26</f>
        <v>0</v>
      </c>
      <c r="P42" s="124">
        <f>'21 Folha A4 timbrada'!Z26</f>
        <v>0</v>
      </c>
      <c r="Q42" s="124">
        <f>'21 Folha A4 timbrada'!AB26</f>
        <v>0</v>
      </c>
      <c r="R42" s="124">
        <f>'21 Folha A4 timbrada'!AD26</f>
        <v>0</v>
      </c>
      <c r="S42" s="124">
        <f>'21 Folha A4 timbrada'!AF26</f>
        <v>0</v>
      </c>
      <c r="T42" s="124">
        <f>'21 Folha A4 timbrada'!AH26</f>
        <v>0</v>
      </c>
      <c r="U42" s="124">
        <f>'21 Folha A4 timbrada'!AJ26</f>
        <v>0</v>
      </c>
      <c r="V42" s="124">
        <f>'21 Folha A4 timbrada'!AL26</f>
        <v>0</v>
      </c>
      <c r="W42" s="124">
        <f>'21 Folha A4 timbrada'!AN26</f>
        <v>0</v>
      </c>
      <c r="X42" s="124">
        <f>'21 Folha A4 timbrada'!AP26</f>
        <v>0</v>
      </c>
      <c r="Y42" s="124">
        <f>'21 Folha A4 timbrada'!AR26</f>
        <v>0</v>
      </c>
      <c r="Z42" s="124">
        <f>'21 Folha A4 timbrada'!AT26</f>
        <v>0</v>
      </c>
      <c r="AA42" s="124">
        <f>'21 Folha A4 timbrada'!AV26</f>
        <v>0</v>
      </c>
      <c r="AB42" s="124">
        <f>'21 Folha A4 timbrada'!AX26</f>
        <v>0</v>
      </c>
      <c r="AC42" s="124">
        <f>'21 Folha A4 timbrada'!AZ26</f>
        <v>0</v>
      </c>
      <c r="AD42" s="124">
        <f>'21 Folha A4 timbrada'!BB26</f>
        <v>0</v>
      </c>
      <c r="AE42" s="124">
        <f>'21 Folha A4 timbrada'!BD26</f>
        <v>0</v>
      </c>
      <c r="AF42" s="130">
        <f>'21 Folha A4 timbrada'!BF26</f>
        <v>963.22637249999991</v>
      </c>
      <c r="AG42" s="145">
        <f t="shared" si="0"/>
        <v>4907.0022749999998</v>
      </c>
      <c r="AH42" s="124"/>
      <c r="AJ42" s="124"/>
      <c r="AL42" s="124"/>
      <c r="AM42" s="124"/>
      <c r="AN42" s="124"/>
      <c r="AO42" s="124"/>
    </row>
    <row r="43" spans="1:41" x14ac:dyDescent="0.25">
      <c r="A43" s="17">
        <v>22</v>
      </c>
      <c r="B43" s="20" t="s">
        <v>135</v>
      </c>
      <c r="C43" s="278">
        <v>33903059</v>
      </c>
      <c r="D43" s="125" t="s">
        <v>101</v>
      </c>
      <c r="E43" s="129">
        <f>'22 Marcador de Páginas'!D26</f>
        <v>25.689717509932656</v>
      </c>
      <c r="F43" s="124">
        <f>'22 Marcador de Páginas'!F26</f>
        <v>0</v>
      </c>
      <c r="G43" s="124">
        <f>'22 Marcador de Páginas'!H26</f>
        <v>51.379435019865312</v>
      </c>
      <c r="H43" s="124">
        <f>'22 Marcador de Páginas'!J26</f>
        <v>0</v>
      </c>
      <c r="I43" s="124">
        <f>'22 Marcador de Páginas'!L26</f>
        <v>0</v>
      </c>
      <c r="J43" s="124">
        <f>'22 Marcador de Páginas'!N26</f>
        <v>0</v>
      </c>
      <c r="K43" s="124">
        <f>'22 Marcador de Páginas'!P26</f>
        <v>0</v>
      </c>
      <c r="L43" s="124">
        <f>'22 Marcador de Páginas'!R26</f>
        <v>204.23325420396463</v>
      </c>
      <c r="M43" s="124">
        <f>'22 Marcador de Páginas'!T26</f>
        <v>0</v>
      </c>
      <c r="N43" s="124">
        <f>'22 Marcador de Páginas'!V26</f>
        <v>0</v>
      </c>
      <c r="O43" s="124">
        <f>'22 Marcador de Páginas'!X26</f>
        <v>0</v>
      </c>
      <c r="P43" s="124">
        <f>'22 Marcador de Páginas'!Z26</f>
        <v>0</v>
      </c>
      <c r="Q43" s="124">
        <f>'22 Marcador de Páginas'!AB26</f>
        <v>0</v>
      </c>
      <c r="R43" s="124">
        <f>'22 Marcador de Páginas'!AD26</f>
        <v>280.01792085826594</v>
      </c>
      <c r="S43" s="124">
        <f>'22 Marcador de Páginas'!AF26</f>
        <v>0</v>
      </c>
      <c r="T43" s="124">
        <f>'22 Marcador de Páginas'!AH26</f>
        <v>0</v>
      </c>
      <c r="U43" s="124">
        <f>'22 Marcador de Páginas'!AJ26</f>
        <v>204.23325420396463</v>
      </c>
      <c r="V43" s="124">
        <f>'22 Marcador de Páginas'!AL26</f>
        <v>0</v>
      </c>
      <c r="W43" s="124">
        <f>'22 Marcador de Páginas'!AN26</f>
        <v>0</v>
      </c>
      <c r="X43" s="124">
        <f>'22 Marcador de Páginas'!AP26</f>
        <v>204.23325420396463</v>
      </c>
      <c r="Y43" s="124">
        <f>'22 Marcador de Páginas'!AR26</f>
        <v>0</v>
      </c>
      <c r="Z43" s="124">
        <f>'22 Marcador de Páginas'!AT26</f>
        <v>0</v>
      </c>
      <c r="AA43" s="124">
        <f>'22 Marcador de Páginas'!AV26</f>
        <v>0</v>
      </c>
      <c r="AB43" s="124">
        <f>'22 Marcador de Páginas'!AX26</f>
        <v>0</v>
      </c>
      <c r="AC43" s="124">
        <f>'22 Marcador de Páginas'!AZ26</f>
        <v>0</v>
      </c>
      <c r="AD43" s="124">
        <f>'22 Marcador de Páginas'!BB26</f>
        <v>204.23325420396463</v>
      </c>
      <c r="AE43" s="124">
        <f>'22 Marcador de Páginas'!BD26</f>
        <v>143.60552088052356</v>
      </c>
      <c r="AF43" s="130">
        <f>'22 Marcador de Páginas'!BF26</f>
        <v>0</v>
      </c>
      <c r="AG43" s="145">
        <f t="shared" si="0"/>
        <v>1317.6256110844458</v>
      </c>
      <c r="AH43" s="124"/>
      <c r="AJ43" s="124"/>
      <c r="AL43" s="124"/>
      <c r="AM43" s="124"/>
      <c r="AN43" s="124"/>
      <c r="AO43" s="124"/>
    </row>
    <row r="44" spans="1:41" x14ac:dyDescent="0.25">
      <c r="A44" s="19">
        <v>23</v>
      </c>
      <c r="B44" s="20" t="s">
        <v>136</v>
      </c>
      <c r="C44" s="278">
        <v>33903059</v>
      </c>
      <c r="D44" s="125" t="s">
        <v>166</v>
      </c>
      <c r="E44" s="129">
        <f>'23 Ventarola'!D31</f>
        <v>0</v>
      </c>
      <c r="F44" s="124">
        <f>'23 Ventarola'!F31</f>
        <v>0</v>
      </c>
      <c r="G44" s="124">
        <f>'23 Ventarola'!H31</f>
        <v>0</v>
      </c>
      <c r="H44" s="124">
        <f>'23 Ventarola'!J31</f>
        <v>0</v>
      </c>
      <c r="I44" s="124">
        <f>'23 Ventarola'!L31</f>
        <v>0</v>
      </c>
      <c r="J44" s="124">
        <f>'23 Ventarola'!N31</f>
        <v>0</v>
      </c>
      <c r="K44" s="124">
        <f>'23 Ventarola'!P31</f>
        <v>0</v>
      </c>
      <c r="L44" s="124">
        <f>'23 Ventarola'!R31</f>
        <v>0</v>
      </c>
      <c r="M44" s="124">
        <f>'23 Ventarola'!T31</f>
        <v>0</v>
      </c>
      <c r="N44" s="124">
        <f>'23 Ventarola'!V31</f>
        <v>0</v>
      </c>
      <c r="O44" s="124">
        <f>'23 Ventarola'!X31</f>
        <v>0</v>
      </c>
      <c r="P44" s="124">
        <f>'23 Ventarola'!Z31</f>
        <v>0</v>
      </c>
      <c r="Q44" s="124">
        <f>'23 Ventarola'!AB31</f>
        <v>0</v>
      </c>
      <c r="R44" s="124">
        <f>'23 Ventarola'!AD31</f>
        <v>0</v>
      </c>
      <c r="S44" s="124">
        <f>'23 Ventarola'!AF31</f>
        <v>0</v>
      </c>
      <c r="T44" s="124">
        <f>'23 Ventarola'!AH31</f>
        <v>0</v>
      </c>
      <c r="U44" s="124">
        <f>'23 Ventarola'!AJ31</f>
        <v>0</v>
      </c>
      <c r="V44" s="124">
        <f>'23 Ventarola'!AL31</f>
        <v>0</v>
      </c>
      <c r="W44" s="124">
        <f>'23 Ventarola'!AN31</f>
        <v>0</v>
      </c>
      <c r="X44" s="124">
        <f>'23 Ventarola'!AP31</f>
        <v>0</v>
      </c>
      <c r="Y44" s="124">
        <f>'23 Ventarola'!AR31</f>
        <v>0</v>
      </c>
      <c r="Z44" s="124">
        <f>'23 Ventarola'!AT31</f>
        <v>0</v>
      </c>
      <c r="AA44" s="124">
        <f>'23 Ventarola'!AV31</f>
        <v>0</v>
      </c>
      <c r="AB44" s="124">
        <f>'23 Ventarola'!AX31</f>
        <v>0</v>
      </c>
      <c r="AC44" s="124">
        <f>'23 Ventarola'!AZ31</f>
        <v>0</v>
      </c>
      <c r="AD44" s="124">
        <f>'23 Ventarola'!BB31</f>
        <v>0</v>
      </c>
      <c r="AE44" s="124">
        <f>'23 Ventarola'!BD31</f>
        <v>0</v>
      </c>
      <c r="AF44" s="130">
        <f>'23 Ventarola'!BF31</f>
        <v>0</v>
      </c>
      <c r="AG44" s="145">
        <f t="shared" si="0"/>
        <v>0</v>
      </c>
      <c r="AI44" s="124"/>
      <c r="AK44" s="124"/>
      <c r="AN44" s="124"/>
    </row>
    <row r="45" spans="1:41" x14ac:dyDescent="0.25">
      <c r="A45" s="19">
        <v>24</v>
      </c>
      <c r="B45" s="20" t="s">
        <v>137</v>
      </c>
      <c r="C45" s="278">
        <v>33903044</v>
      </c>
      <c r="D45" s="125" t="s">
        <v>139</v>
      </c>
      <c r="E45" s="129">
        <f>'24 Credencial'!D26</f>
        <v>0</v>
      </c>
      <c r="F45" s="124">
        <f>'24 Credencial'!F26</f>
        <v>112.77182659932659</v>
      </c>
      <c r="G45" s="124">
        <f>'24 Credencial'!H26</f>
        <v>22.554365319865319</v>
      </c>
      <c r="H45" s="124">
        <f>'24 Credencial'!J26</f>
        <v>0</v>
      </c>
      <c r="I45" s="124">
        <f>'24 Credencial'!L26</f>
        <v>112.77182659932659</v>
      </c>
      <c r="J45" s="124">
        <f>'24 Credencial'!N26</f>
        <v>56.385913299663294</v>
      </c>
      <c r="K45" s="124">
        <f>'24 Credencial'!P26</f>
        <v>0</v>
      </c>
      <c r="L45" s="124">
        <f>'24 Credencial'!R26</f>
        <v>0</v>
      </c>
      <c r="M45" s="124">
        <f>'24 Credencial'!T26</f>
        <v>0</v>
      </c>
      <c r="N45" s="124">
        <f>'24 Credencial'!V26</f>
        <v>0</v>
      </c>
      <c r="O45" s="124">
        <f>'24 Credencial'!X26</f>
        <v>0</v>
      </c>
      <c r="P45" s="124">
        <f>'24 Credencial'!Z26</f>
        <v>112.77182659932659</v>
      </c>
      <c r="Q45" s="124">
        <f>'24 Credencial'!AB26</f>
        <v>0</v>
      </c>
      <c r="R45" s="124">
        <f>'24 Credencial'!AD26</f>
        <v>292.07903089225584</v>
      </c>
      <c r="S45" s="124">
        <f>'24 Credencial'!AF26</f>
        <v>0</v>
      </c>
      <c r="T45" s="124">
        <f>'24 Credencial'!AH26</f>
        <v>0</v>
      </c>
      <c r="U45" s="124">
        <f>'24 Credencial'!AJ26</f>
        <v>112.77182659932659</v>
      </c>
      <c r="V45" s="124">
        <f>'24 Credencial'!AL26</f>
        <v>358.61440858585854</v>
      </c>
      <c r="W45" s="124">
        <f>'24 Credencial'!AN26</f>
        <v>0</v>
      </c>
      <c r="X45" s="124">
        <f>'24 Credencial'!AP26</f>
        <v>225.54365319865317</v>
      </c>
      <c r="Y45" s="124">
        <f>'24 Credencial'!AR26</f>
        <v>112.77182659932659</v>
      </c>
      <c r="Z45" s="124">
        <f>'24 Credencial'!AT26</f>
        <v>0</v>
      </c>
      <c r="AA45" s="124">
        <f>'24 Credencial'!AV26</f>
        <v>0</v>
      </c>
      <c r="AB45" s="124">
        <f>'24 Credencial'!AX26</f>
        <v>0</v>
      </c>
      <c r="AC45" s="124">
        <f>'24 Credencial'!AZ26</f>
        <v>0</v>
      </c>
      <c r="AD45" s="124">
        <f>'24 Credencial'!BB26</f>
        <v>225.54365319865317</v>
      </c>
      <c r="AE45" s="124">
        <f>'24 Credencial'!BD26</f>
        <v>90.217461279461276</v>
      </c>
      <c r="AF45" s="130">
        <f>'24 Credencial'!BF26</f>
        <v>0</v>
      </c>
      <c r="AG45" s="145">
        <f t="shared" si="0"/>
        <v>1834.7976187710435</v>
      </c>
      <c r="AH45" s="124"/>
      <c r="AJ45" s="124"/>
      <c r="AL45" s="124"/>
      <c r="AM45" s="124"/>
      <c r="AN45" s="124"/>
      <c r="AO45" s="124"/>
    </row>
    <row r="46" spans="1:41" x14ac:dyDescent="0.25">
      <c r="A46" s="17">
        <v>25</v>
      </c>
      <c r="B46" s="20" t="s">
        <v>131</v>
      </c>
      <c r="C46" s="278">
        <v>33903016</v>
      </c>
      <c r="D46" s="125" t="s">
        <v>138</v>
      </c>
      <c r="E46" s="129">
        <f>'25 Certificado'!D26</f>
        <v>0</v>
      </c>
      <c r="F46" s="124">
        <f>'25 Certificado'!F26</f>
        <v>0</v>
      </c>
      <c r="G46" s="124">
        <f>'25 Certificado'!H26</f>
        <v>0</v>
      </c>
      <c r="H46" s="124">
        <f>'25 Certificado'!J26</f>
        <v>1395.8948745</v>
      </c>
      <c r="I46" s="124">
        <f>'25 Certificado'!L26</f>
        <v>0</v>
      </c>
      <c r="J46" s="124">
        <f>'25 Certificado'!N26</f>
        <v>0</v>
      </c>
      <c r="K46" s="124">
        <f>'25 Certificado'!P26</f>
        <v>0</v>
      </c>
      <c r="L46" s="124">
        <f>'25 Certificado'!R26</f>
        <v>0</v>
      </c>
      <c r="M46" s="124">
        <f>'25 Certificado'!T26</f>
        <v>538.95555000000002</v>
      </c>
      <c r="N46" s="124">
        <f>'25 Certificado'!V26</f>
        <v>9981.456785999997</v>
      </c>
      <c r="O46" s="124">
        <f>'25 Certificado'!X26</f>
        <v>538.95555000000002</v>
      </c>
      <c r="P46" s="124">
        <f>'25 Certificado'!Z26</f>
        <v>0</v>
      </c>
      <c r="Q46" s="124">
        <f>'25 Certificado'!AB26</f>
        <v>0</v>
      </c>
      <c r="R46" s="124">
        <f>'25 Certificado'!AD26</f>
        <v>0</v>
      </c>
      <c r="S46" s="124">
        <f>'25 Certificado'!AF26</f>
        <v>0</v>
      </c>
      <c r="T46" s="124">
        <f>'25 Certificado'!AH26</f>
        <v>161.68666499999998</v>
      </c>
      <c r="U46" s="124">
        <f>'25 Certificado'!AJ26</f>
        <v>0</v>
      </c>
      <c r="V46" s="124">
        <f>'25 Certificado'!AL26</f>
        <v>323.37332999999995</v>
      </c>
      <c r="W46" s="124">
        <f>'25 Certificado'!AN26</f>
        <v>0</v>
      </c>
      <c r="X46" s="124">
        <f>'25 Certificado'!AP26</f>
        <v>1077.9111</v>
      </c>
      <c r="Y46" s="124">
        <f>'25 Certificado'!AR26</f>
        <v>0</v>
      </c>
      <c r="Z46" s="124">
        <f>'25 Certificado'!AT26</f>
        <v>0</v>
      </c>
      <c r="AA46" s="124">
        <f>'25 Certificado'!AV26</f>
        <v>0</v>
      </c>
      <c r="AB46" s="124">
        <f>'25 Certificado'!AX26</f>
        <v>0</v>
      </c>
      <c r="AC46" s="124">
        <f>'25 Certificado'!AZ26</f>
        <v>0</v>
      </c>
      <c r="AD46" s="124">
        <f>'25 Certificado'!BB26</f>
        <v>538.95555000000002</v>
      </c>
      <c r="AE46" s="124">
        <f>'25 Certificado'!BD26</f>
        <v>431.16444000000001</v>
      </c>
      <c r="AF46" s="130">
        <f>'25 Certificado'!BF26</f>
        <v>0</v>
      </c>
      <c r="AG46" s="145">
        <f t="shared" si="0"/>
        <v>14988.353845499998</v>
      </c>
      <c r="AH46" s="124"/>
      <c r="AJ46" s="124"/>
      <c r="AL46" s="124"/>
      <c r="AM46" s="124"/>
      <c r="AN46" s="124"/>
      <c r="AO46" s="124"/>
    </row>
    <row r="47" spans="1:41" x14ac:dyDescent="0.25">
      <c r="A47" s="19">
        <v>26</v>
      </c>
      <c r="B47" s="18" t="s">
        <v>131</v>
      </c>
      <c r="C47" s="278">
        <v>33903016</v>
      </c>
      <c r="D47" s="125" t="s">
        <v>138</v>
      </c>
      <c r="E47" s="129">
        <f>'26 Certificado'!D26</f>
        <v>811.5667874999998</v>
      </c>
      <c r="F47" s="124">
        <f>'26 Certificado'!F26</f>
        <v>188.00774999999999</v>
      </c>
      <c r="G47" s="124">
        <f>'26 Certificado'!H26</f>
        <v>0</v>
      </c>
      <c r="H47" s="124">
        <f>'26 Certificado'!J26</f>
        <v>0</v>
      </c>
      <c r="I47" s="124">
        <f>'26 Certificado'!L26</f>
        <v>0</v>
      </c>
      <c r="J47" s="124">
        <f>'26 Certificado'!N26</f>
        <v>0</v>
      </c>
      <c r="K47" s="124">
        <f>'26 Certificado'!P26</f>
        <v>313.34624999999994</v>
      </c>
      <c r="L47" s="124">
        <f>'26 Certificado'!R26</f>
        <v>0</v>
      </c>
      <c r="M47" s="124">
        <f>'26 Certificado'!T26</f>
        <v>0</v>
      </c>
      <c r="N47" s="124">
        <f>'26 Certificado'!V26</f>
        <v>0</v>
      </c>
      <c r="O47" s="124">
        <f>'26 Certificado'!X26</f>
        <v>313.34624999999994</v>
      </c>
      <c r="P47" s="124">
        <f>'26 Certificado'!Z26</f>
        <v>0</v>
      </c>
      <c r="Q47" s="124">
        <f>'26 Certificado'!AB26</f>
        <v>0</v>
      </c>
      <c r="R47" s="124">
        <f>'26 Certificado'!AD26</f>
        <v>1366.1896499999998</v>
      </c>
      <c r="S47" s="124">
        <f>'26 Certificado'!AF26</f>
        <v>0</v>
      </c>
      <c r="T47" s="124">
        <f>'26 Certificado'!AH26</f>
        <v>94.003874999999994</v>
      </c>
      <c r="U47" s="124">
        <f>'26 Certificado'!AJ26</f>
        <v>1366.1896499999998</v>
      </c>
      <c r="V47" s="124">
        <f>'26 Certificado'!AL26</f>
        <v>0</v>
      </c>
      <c r="W47" s="124">
        <f>'26 Certificado'!AN26</f>
        <v>0</v>
      </c>
      <c r="X47" s="124">
        <f>'26 Certificado'!AP26</f>
        <v>0</v>
      </c>
      <c r="Y47" s="124">
        <f>'26 Certificado'!AR26</f>
        <v>0</v>
      </c>
      <c r="Z47" s="124">
        <f>'26 Certificado'!AT26</f>
        <v>0</v>
      </c>
      <c r="AA47" s="124">
        <f>'26 Certificado'!AV26</f>
        <v>0</v>
      </c>
      <c r="AB47" s="124">
        <f>'26 Certificado'!AX26</f>
        <v>19621.742174999996</v>
      </c>
      <c r="AC47" s="124">
        <f>'26 Certificado'!AZ26</f>
        <v>0</v>
      </c>
      <c r="AD47" s="124">
        <f>'26 Certificado'!BB26</f>
        <v>0</v>
      </c>
      <c r="AE47" s="124">
        <f>'26 Certificado'!BD26</f>
        <v>0</v>
      </c>
      <c r="AF47" s="130">
        <f>'26 Certificado'!BF26</f>
        <v>0</v>
      </c>
      <c r="AG47" s="145">
        <f t="shared" si="0"/>
        <v>24074.392387499996</v>
      </c>
      <c r="AH47" s="124"/>
      <c r="AJ47" s="124"/>
      <c r="AL47" s="124"/>
      <c r="AM47" s="124"/>
      <c r="AN47" s="124"/>
      <c r="AO47" s="124"/>
    </row>
    <row r="48" spans="1:41" x14ac:dyDescent="0.25">
      <c r="A48" s="19">
        <v>27</v>
      </c>
      <c r="B48" s="18" t="s">
        <v>140</v>
      </c>
      <c r="C48" s="278">
        <v>33903209</v>
      </c>
      <c r="D48" s="125" t="s">
        <v>168</v>
      </c>
      <c r="E48" s="129">
        <f>'27 Manual do Estudante'!D52</f>
        <v>5304.1170186801337</v>
      </c>
      <c r="F48" s="124">
        <f>'27 Manual do Estudante'!F52</f>
        <v>0</v>
      </c>
      <c r="G48" s="124">
        <f>'27 Manual do Estudante'!H52</f>
        <v>0</v>
      </c>
      <c r="H48" s="124">
        <f>'27 Manual do Estudante'!J52</f>
        <v>0</v>
      </c>
      <c r="I48" s="124">
        <f>'27 Manual do Estudante'!L52</f>
        <v>0</v>
      </c>
      <c r="J48" s="124">
        <f>'27 Manual do Estudante'!N52</f>
        <v>0</v>
      </c>
      <c r="K48" s="124">
        <f>'27 Manual do Estudante'!P52</f>
        <v>0</v>
      </c>
      <c r="L48" s="124">
        <f>'27 Manual do Estudante'!R52</f>
        <v>0</v>
      </c>
      <c r="M48" s="124">
        <f>'27 Manual do Estudante'!T52</f>
        <v>0</v>
      </c>
      <c r="N48" s="124">
        <f>'27 Manual do Estudante'!V52</f>
        <v>0</v>
      </c>
      <c r="O48" s="124">
        <f>'27 Manual do Estudante'!X52</f>
        <v>0</v>
      </c>
      <c r="P48" s="124">
        <f>'27 Manual do Estudante'!Z52</f>
        <v>0</v>
      </c>
      <c r="Q48" s="124">
        <f>'27 Manual do Estudante'!AB52</f>
        <v>0</v>
      </c>
      <c r="R48" s="124">
        <f>'27 Manual do Estudante'!AD52</f>
        <v>0</v>
      </c>
      <c r="S48" s="124">
        <f>'27 Manual do Estudante'!AF52</f>
        <v>0</v>
      </c>
      <c r="T48" s="124">
        <f>'27 Manual do Estudante'!AH52</f>
        <v>3059.7124504161616</v>
      </c>
      <c r="U48" s="124">
        <f>'27 Manual do Estudante'!AJ52</f>
        <v>0</v>
      </c>
      <c r="V48" s="124">
        <f>'27 Manual do Estudante'!AL52</f>
        <v>0</v>
      </c>
      <c r="W48" s="124">
        <f>'27 Manual do Estudante'!AN52</f>
        <v>0</v>
      </c>
      <c r="X48" s="124">
        <f>'27 Manual do Estudante'!AP52</f>
        <v>25518.341444040401</v>
      </c>
      <c r="Y48" s="124">
        <f>'27 Manual do Estudante'!AR52</f>
        <v>0</v>
      </c>
      <c r="Z48" s="124">
        <f>'27 Manual do Estudante'!AT52</f>
        <v>0</v>
      </c>
      <c r="AA48" s="124">
        <f>'27 Manual do Estudante'!AV52</f>
        <v>0</v>
      </c>
      <c r="AB48" s="124">
        <f>'27 Manual do Estudante'!AX52</f>
        <v>0</v>
      </c>
      <c r="AC48" s="124">
        <f>'27 Manual do Estudante'!AZ52</f>
        <v>0</v>
      </c>
      <c r="AD48" s="124">
        <f>'27 Manual do Estudante'!BB52</f>
        <v>0</v>
      </c>
      <c r="AE48" s="124">
        <f>'27 Manual do Estudante'!BD52</f>
        <v>0</v>
      </c>
      <c r="AF48" s="130">
        <f>'27 Manual do Estudante'!BF52</f>
        <v>0</v>
      </c>
      <c r="AG48" s="145">
        <f t="shared" si="0"/>
        <v>33882.170913136695</v>
      </c>
      <c r="AH48" s="124"/>
      <c r="AJ48" s="124"/>
      <c r="AL48" s="124"/>
      <c r="AM48" s="124"/>
      <c r="AN48" s="124"/>
      <c r="AO48" s="124"/>
    </row>
    <row r="49" spans="1:41" x14ac:dyDescent="0.25">
      <c r="A49" s="17">
        <v>28</v>
      </c>
      <c r="B49" s="18" t="s">
        <v>71</v>
      </c>
      <c r="C49" s="278" t="s">
        <v>277</v>
      </c>
      <c r="D49" s="125" t="s">
        <v>141</v>
      </c>
      <c r="E49" s="129">
        <f>'28 Jornal'!D26</f>
        <v>0</v>
      </c>
      <c r="F49" s="124">
        <f>'28 Jornal'!F26</f>
        <v>0</v>
      </c>
      <c r="G49" s="124">
        <f>'28 Jornal'!H26</f>
        <v>0</v>
      </c>
      <c r="H49" s="124">
        <f>'28 Jornal'!J26</f>
        <v>0</v>
      </c>
      <c r="I49" s="124">
        <f>'28 Jornal'!L26</f>
        <v>0</v>
      </c>
      <c r="J49" s="124">
        <f>'28 Jornal'!N26</f>
        <v>0</v>
      </c>
      <c r="K49" s="124">
        <f>'28 Jornal'!P26</f>
        <v>0</v>
      </c>
      <c r="L49" s="124">
        <f>'28 Jornal'!R26</f>
        <v>0</v>
      </c>
      <c r="M49" s="124">
        <f>'28 Jornal'!T26</f>
        <v>0</v>
      </c>
      <c r="N49" s="124">
        <f>'28 Jornal'!V26</f>
        <v>0</v>
      </c>
      <c r="O49" s="124">
        <f>'28 Jornal'!X26</f>
        <v>0</v>
      </c>
      <c r="P49" s="124">
        <f>'28 Jornal'!Z26</f>
        <v>0</v>
      </c>
      <c r="Q49" s="124">
        <f>'28 Jornal'!AB26</f>
        <v>0</v>
      </c>
      <c r="R49" s="124">
        <f>'28 Jornal'!AD26</f>
        <v>0</v>
      </c>
      <c r="S49" s="124">
        <f>'28 Jornal'!AF26</f>
        <v>0</v>
      </c>
      <c r="T49" s="124">
        <f>'28 Jornal'!AH26</f>
        <v>0</v>
      </c>
      <c r="U49" s="124">
        <f>'28 Jornal'!AJ26</f>
        <v>0</v>
      </c>
      <c r="V49" s="124">
        <f>'28 Jornal'!AL26</f>
        <v>0</v>
      </c>
      <c r="W49" s="124">
        <f>'28 Jornal'!AN26</f>
        <v>0</v>
      </c>
      <c r="X49" s="124">
        <f>'28 Jornal'!AP26</f>
        <v>0</v>
      </c>
      <c r="Y49" s="124">
        <f>'28 Jornal'!AR26</f>
        <v>0</v>
      </c>
      <c r="Z49" s="124">
        <f>'28 Jornal'!AT26</f>
        <v>0</v>
      </c>
      <c r="AA49" s="124">
        <f>'28 Jornal'!AV26</f>
        <v>0</v>
      </c>
      <c r="AB49" s="124">
        <f>'28 Jornal'!AX26</f>
        <v>0</v>
      </c>
      <c r="AC49" s="124">
        <f>'28 Jornal'!AZ26</f>
        <v>0</v>
      </c>
      <c r="AD49" s="124">
        <f>'28 Jornal'!BB26</f>
        <v>0</v>
      </c>
      <c r="AE49" s="124">
        <f>'28 Jornal'!BD26</f>
        <v>0</v>
      </c>
      <c r="AF49" s="130">
        <f>'28 Jornal'!BF26</f>
        <v>0</v>
      </c>
      <c r="AG49" s="145">
        <f t="shared" si="0"/>
        <v>0</v>
      </c>
      <c r="AI49" s="124"/>
      <c r="AK49" s="124"/>
      <c r="AL49" s="124"/>
      <c r="AM49" s="124"/>
      <c r="AN49" s="124"/>
      <c r="AO49" s="124"/>
    </row>
    <row r="50" spans="1:41" x14ac:dyDescent="0.25">
      <c r="A50" s="21">
        <v>29</v>
      </c>
      <c r="B50" s="22" t="s">
        <v>142</v>
      </c>
      <c r="C50" s="295">
        <v>33903204</v>
      </c>
      <c r="D50" s="126" t="s">
        <v>143</v>
      </c>
      <c r="E50" s="141">
        <f>'29 Apostila'!D51</f>
        <v>0</v>
      </c>
      <c r="F50" s="142">
        <f>'29 Apostila'!F51</f>
        <v>0</v>
      </c>
      <c r="G50" s="142">
        <f>'29 Apostila'!H51</f>
        <v>0</v>
      </c>
      <c r="H50" s="142">
        <f>'29 Apostila'!J51</f>
        <v>0</v>
      </c>
      <c r="I50" s="142">
        <f>'29 Apostila'!L51</f>
        <v>0</v>
      </c>
      <c r="J50" s="142">
        <f>'29 Apostila'!N51</f>
        <v>0</v>
      </c>
      <c r="K50" s="142">
        <f>'29 Apostila'!P51</f>
        <v>0</v>
      </c>
      <c r="L50" s="142">
        <f>'29 Apostila'!R51</f>
        <v>0</v>
      </c>
      <c r="M50" s="142">
        <f>'29 Apostila'!T51</f>
        <v>0</v>
      </c>
      <c r="N50" s="142">
        <f>'29 Apostila'!V51</f>
        <v>35157.449249999998</v>
      </c>
      <c r="O50" s="142">
        <f>'29 Apostila'!X51</f>
        <v>0</v>
      </c>
      <c r="P50" s="142">
        <f>'29 Apostila'!Z51</f>
        <v>22612.976812125002</v>
      </c>
      <c r="Q50" s="142">
        <f>'29 Apostila'!AB51</f>
        <v>0</v>
      </c>
      <c r="R50" s="142">
        <f>'29 Apostila'!AD51</f>
        <v>0</v>
      </c>
      <c r="S50" s="142">
        <f>'29 Apostila'!AF51</f>
        <v>0</v>
      </c>
      <c r="T50" s="142">
        <f>'29 Apostila'!AH51</f>
        <v>0</v>
      </c>
      <c r="U50" s="142">
        <f>'29 Apostila'!AJ51</f>
        <v>0</v>
      </c>
      <c r="V50" s="142">
        <f>'29 Apostila'!AL51</f>
        <v>0</v>
      </c>
      <c r="W50" s="142">
        <f>'29 Apostila'!AN51</f>
        <v>0</v>
      </c>
      <c r="X50" s="142">
        <f>'29 Apostila'!AP51</f>
        <v>0</v>
      </c>
      <c r="Y50" s="142">
        <f>'29 Apostila'!AR51</f>
        <v>0</v>
      </c>
      <c r="Z50" s="142">
        <f>'29 Apostila'!AT51</f>
        <v>0</v>
      </c>
      <c r="AA50" s="142">
        <f>'29 Apostila'!AV51</f>
        <v>0</v>
      </c>
      <c r="AB50" s="142">
        <f>'29 Apostila'!AX51</f>
        <v>0</v>
      </c>
      <c r="AC50" s="142">
        <f>'29 Apostila'!AZ51</f>
        <v>0</v>
      </c>
      <c r="AD50" s="142">
        <f>'29 Apostila'!BB51</f>
        <v>3305.0717962499994</v>
      </c>
      <c r="AE50" s="142">
        <f>'29 Apostila'!BD51</f>
        <v>0</v>
      </c>
      <c r="AF50" s="130">
        <f>'29 Apostila'!BF51</f>
        <v>0</v>
      </c>
      <c r="AG50" s="145">
        <f t="shared" si="0"/>
        <v>61075.497858374998</v>
      </c>
      <c r="AH50" s="124"/>
      <c r="AJ50" s="124"/>
      <c r="AL50" s="124"/>
      <c r="AM50" s="124"/>
      <c r="AN50" s="124"/>
      <c r="AO50" s="124"/>
    </row>
    <row r="51" spans="1:41" s="181" customFormat="1" ht="15.75" thickBot="1" x14ac:dyDescent="0.3">
      <c r="B51" s="15" t="s">
        <v>230</v>
      </c>
      <c r="C51" s="14"/>
      <c r="E51" s="182">
        <f>SUM(E22:E50)</f>
        <v>25349.216540353264</v>
      </c>
      <c r="F51" s="262">
        <f t="shared" ref="F51:AF51" si="1">SUM(F22:F50)</f>
        <v>12606.364739978431</v>
      </c>
      <c r="G51" s="262">
        <f t="shared" si="1"/>
        <v>1834.593341332155</v>
      </c>
      <c r="H51" s="262">
        <f t="shared" si="1"/>
        <v>24884.344471345117</v>
      </c>
      <c r="I51" s="262">
        <f t="shared" si="1"/>
        <v>5455.2263897037028</v>
      </c>
      <c r="J51" s="262">
        <f t="shared" si="1"/>
        <v>1483.8806191784513</v>
      </c>
      <c r="K51" s="262">
        <f t="shared" si="1"/>
        <v>4692.9092158459589</v>
      </c>
      <c r="L51" s="183">
        <f t="shared" si="1"/>
        <v>305834.93246971443</v>
      </c>
      <c r="M51" s="183">
        <f t="shared" si="1"/>
        <v>22493.904835624471</v>
      </c>
      <c r="N51" s="183">
        <f t="shared" si="1"/>
        <v>85337.537177944439</v>
      </c>
      <c r="O51" s="183">
        <f t="shared" si="1"/>
        <v>4364.636943055556</v>
      </c>
      <c r="P51" s="183">
        <f t="shared" si="1"/>
        <v>37207.880577968856</v>
      </c>
      <c r="Q51" s="183">
        <f t="shared" si="1"/>
        <v>1523.005791245791</v>
      </c>
      <c r="R51" s="183">
        <f t="shared" si="1"/>
        <v>12684.446644066915</v>
      </c>
      <c r="S51" s="183">
        <f t="shared" si="1"/>
        <v>2344.715511952862</v>
      </c>
      <c r="T51" s="183">
        <f t="shared" si="1"/>
        <v>12736.375282135963</v>
      </c>
      <c r="U51" s="183">
        <f t="shared" si="1"/>
        <v>16443.716400249836</v>
      </c>
      <c r="V51" s="183">
        <f t="shared" si="1"/>
        <v>20487.670453208546</v>
      </c>
      <c r="W51" s="183">
        <f t="shared" si="1"/>
        <v>24135.380573888404</v>
      </c>
      <c r="X51" s="183">
        <f t="shared" si="1"/>
        <v>74831.251569762782</v>
      </c>
      <c r="Y51" s="183">
        <f t="shared" si="1"/>
        <v>12473.262724907408</v>
      </c>
      <c r="Z51" s="183">
        <f t="shared" si="1"/>
        <v>1772.6533422222224</v>
      </c>
      <c r="AA51" s="183">
        <f t="shared" si="1"/>
        <v>17877.91928685522</v>
      </c>
      <c r="AB51" s="183">
        <f t="shared" si="1"/>
        <v>19621.742174999996</v>
      </c>
      <c r="AC51" s="183">
        <f t="shared" si="1"/>
        <v>197.65431300505048</v>
      </c>
      <c r="AD51" s="183">
        <f t="shared" si="1"/>
        <v>30489.014889580219</v>
      </c>
      <c r="AE51" s="184">
        <f t="shared" si="1"/>
        <v>12314.882310827386</v>
      </c>
      <c r="AF51" s="185">
        <f t="shared" si="1"/>
        <v>71093.570571708638</v>
      </c>
      <c r="AG51" s="185">
        <f>SUM(AG22:AG50)</f>
        <v>862572.68916266202</v>
      </c>
    </row>
    <row r="52" spans="1:41" s="180" customFormat="1" ht="61.5" customHeight="1" thickBot="1" x14ac:dyDescent="0.35">
      <c r="B52" s="146" t="s">
        <v>234</v>
      </c>
      <c r="C52" s="146"/>
      <c r="D52" s="186"/>
      <c r="E52" s="257">
        <f>SUM(E51:AF51)</f>
        <v>862572.68916266214</v>
      </c>
      <c r="F52" s="353" t="s">
        <v>258</v>
      </c>
      <c r="G52" s="354"/>
      <c r="H52" s="379" t="s">
        <v>260</v>
      </c>
      <c r="I52" s="380"/>
      <c r="J52" s="379" t="s">
        <v>262</v>
      </c>
      <c r="K52" s="380"/>
    </row>
    <row r="53" spans="1:41" s="180" customFormat="1" ht="52.5" thickBot="1" x14ac:dyDescent="0.3">
      <c r="B53" s="259"/>
      <c r="C53" s="259"/>
      <c r="E53" s="263" t="s">
        <v>256</v>
      </c>
      <c r="F53" s="338" t="s">
        <v>257</v>
      </c>
      <c r="G53" s="339"/>
      <c r="H53" s="338" t="s">
        <v>259</v>
      </c>
      <c r="I53" s="339"/>
      <c r="J53" s="338" t="s">
        <v>261</v>
      </c>
      <c r="K53" s="340"/>
    </row>
    <row r="54" spans="1:41" s="180" customFormat="1" ht="30" x14ac:dyDescent="0.3">
      <c r="A54" s="282"/>
      <c r="B54" s="296" t="s">
        <v>271</v>
      </c>
      <c r="C54" s="296"/>
      <c r="D54" s="297" t="s">
        <v>272</v>
      </c>
      <c r="E54" s="261"/>
      <c r="F54" s="159"/>
    </row>
    <row r="55" spans="1:41" s="180" customFormat="1" ht="17.25" x14ac:dyDescent="0.3">
      <c r="A55" s="284"/>
      <c r="B55" s="279" t="s">
        <v>273</v>
      </c>
      <c r="C55" s="279"/>
      <c r="D55" s="298" t="s">
        <v>274</v>
      </c>
      <c r="E55" s="261"/>
      <c r="F55" s="159"/>
    </row>
    <row r="56" spans="1:41" s="180" customFormat="1" ht="17.25" x14ac:dyDescent="0.3">
      <c r="A56" s="286" t="s">
        <v>284</v>
      </c>
      <c r="B56" s="283"/>
      <c r="C56" s="283"/>
      <c r="D56" s="297"/>
      <c r="E56" s="261"/>
      <c r="F56" s="159"/>
    </row>
    <row r="57" spans="1:41" s="180" customFormat="1" ht="17.25" x14ac:dyDescent="0.3">
      <c r="A57" s="288"/>
      <c r="B57" s="280"/>
      <c r="C57" s="280"/>
      <c r="D57" s="299" t="s">
        <v>285</v>
      </c>
      <c r="E57" s="261"/>
      <c r="F57" s="159"/>
    </row>
    <row r="58" spans="1:41" s="180" customFormat="1" ht="17.25" x14ac:dyDescent="0.3">
      <c r="A58" s="284"/>
      <c r="B58" s="279"/>
      <c r="C58" s="279"/>
      <c r="D58" s="298" t="s">
        <v>286</v>
      </c>
      <c r="E58" s="261"/>
      <c r="F58" s="159"/>
    </row>
    <row r="59" spans="1:41" s="180" customFormat="1" ht="17.25" x14ac:dyDescent="0.3">
      <c r="A59" s="284" t="s">
        <v>275</v>
      </c>
      <c r="B59" s="279"/>
      <c r="C59" s="279"/>
      <c r="D59" s="298" t="s">
        <v>287</v>
      </c>
      <c r="E59" s="261"/>
      <c r="F59" s="159"/>
    </row>
    <row r="60" spans="1:41" s="180" customFormat="1" ht="17.25" x14ac:dyDescent="0.3">
      <c r="A60" s="290"/>
      <c r="B60" s="281"/>
      <c r="C60" s="281"/>
      <c r="D60" s="298" t="s">
        <v>288</v>
      </c>
      <c r="E60" s="261"/>
      <c r="F60" s="159"/>
    </row>
    <row r="61" spans="1:41" s="180" customFormat="1" ht="17.25" x14ac:dyDescent="0.3">
      <c r="A61" s="282" t="s">
        <v>283</v>
      </c>
      <c r="B61" s="283"/>
      <c r="C61" s="283"/>
      <c r="D61" s="297"/>
      <c r="E61" s="260"/>
      <c r="F61" s="159"/>
    </row>
    <row r="62" spans="1:41" s="180" customFormat="1" ht="17.25" x14ac:dyDescent="0.3">
      <c r="D62" s="299" t="s">
        <v>290</v>
      </c>
      <c r="E62" s="260"/>
      <c r="F62" s="159"/>
    </row>
    <row r="63" spans="1:41" s="180" customFormat="1" ht="17.25" x14ac:dyDescent="0.3">
      <c r="A63" s="284" t="s">
        <v>289</v>
      </c>
      <c r="B63" s="279"/>
      <c r="C63" s="279"/>
      <c r="D63" s="298" t="s">
        <v>291</v>
      </c>
      <c r="E63" s="260"/>
      <c r="F63" s="159"/>
    </row>
    <row r="64" spans="1:41" s="180" customFormat="1" ht="17.25" x14ac:dyDescent="0.3">
      <c r="A64" s="284"/>
      <c r="B64" s="279"/>
      <c r="C64" s="279"/>
      <c r="D64" s="300" t="s">
        <v>292</v>
      </c>
      <c r="E64" s="260"/>
      <c r="F64" s="159"/>
    </row>
    <row r="65" spans="1:39" s="180" customFormat="1" ht="17.25" x14ac:dyDescent="0.3">
      <c r="A65" s="288"/>
      <c r="B65" s="280"/>
      <c r="C65" s="280"/>
      <c r="D65" s="299" t="s">
        <v>278</v>
      </c>
      <c r="E65" s="260"/>
      <c r="F65" s="159"/>
    </row>
    <row r="66" spans="1:39" s="180" customFormat="1" ht="17.25" x14ac:dyDescent="0.3">
      <c r="A66" s="284" t="s">
        <v>282</v>
      </c>
      <c r="B66" s="279"/>
      <c r="C66" s="279"/>
      <c r="D66" s="298" t="s">
        <v>279</v>
      </c>
      <c r="E66" s="260"/>
      <c r="F66" s="159"/>
    </row>
    <row r="67" spans="1:39" s="180" customFormat="1" ht="17.25" x14ac:dyDescent="0.3">
      <c r="A67" s="284"/>
      <c r="B67" s="279"/>
      <c r="C67" s="279"/>
      <c r="D67" s="298" t="s">
        <v>280</v>
      </c>
      <c r="E67" s="260"/>
      <c r="F67" s="159"/>
    </row>
    <row r="68" spans="1:39" s="180" customFormat="1" ht="18" thickBot="1" x14ac:dyDescent="0.35">
      <c r="A68" s="292"/>
      <c r="B68" s="293"/>
      <c r="C68" s="293"/>
      <c r="D68" s="300" t="s">
        <v>281</v>
      </c>
      <c r="E68" s="260"/>
      <c r="F68" s="159"/>
    </row>
    <row r="69" spans="1:39" s="180" customFormat="1" ht="17.25" x14ac:dyDescent="0.3">
      <c r="B69" s="259"/>
      <c r="C69" s="259"/>
      <c r="E69" s="260"/>
      <c r="F69" s="159"/>
    </row>
    <row r="70" spans="1:39" ht="15.75" thickBot="1" x14ac:dyDescent="0.3">
      <c r="Q70" s="158"/>
    </row>
    <row r="71" spans="1:39" ht="51" customHeight="1" x14ac:dyDescent="0.25">
      <c r="A71" s="370" t="s">
        <v>235</v>
      </c>
      <c r="B71" s="360" t="s">
        <v>194</v>
      </c>
      <c r="C71" s="301"/>
      <c r="D71" s="360" t="s">
        <v>240</v>
      </c>
      <c r="E71" s="373" t="s">
        <v>253</v>
      </c>
      <c r="F71" s="134" t="str">
        <f t="shared" ref="F71:AG71" si="2">E20</f>
        <v>ASSIS</v>
      </c>
      <c r="G71" s="135" t="str">
        <f t="shared" si="2"/>
        <v>ASTORGA</v>
      </c>
      <c r="H71" s="135" t="str">
        <f t="shared" si="2"/>
        <v>BARRACÃO</v>
      </c>
      <c r="I71" s="135" t="str">
        <f t="shared" si="2"/>
        <v>CAMPO LARGO</v>
      </c>
      <c r="J71" s="135" t="str">
        <f t="shared" si="2"/>
        <v>CASCAVEL</v>
      </c>
      <c r="K71" s="135" t="str">
        <f t="shared" si="2"/>
        <v>CAPANEMA</v>
      </c>
      <c r="L71" s="135" t="str">
        <f t="shared" si="2"/>
        <v>COLOMBO</v>
      </c>
      <c r="M71" s="135" t="str">
        <f t="shared" si="2"/>
        <v>COMUNICAÇÃO</v>
      </c>
      <c r="N71" s="135" t="str">
        <f t="shared" si="2"/>
        <v>CURITIBA</v>
      </c>
      <c r="O71" s="135" t="str">
        <f t="shared" si="2"/>
        <v>EAD</v>
      </c>
      <c r="P71" s="135" t="str">
        <f t="shared" si="2"/>
        <v>FOZ</v>
      </c>
      <c r="Q71" s="135" t="str">
        <f t="shared" si="2"/>
        <v>GOIOERÊ</v>
      </c>
      <c r="R71" s="135" t="str">
        <f t="shared" si="2"/>
        <v>IRATI</v>
      </c>
      <c r="S71" s="135" t="str">
        <f t="shared" si="2"/>
        <v>IVAIPORÃ</v>
      </c>
      <c r="T71" s="135" t="str">
        <f t="shared" si="2"/>
        <v>JACAREZINHO</v>
      </c>
      <c r="U71" s="135" t="str">
        <f t="shared" si="2"/>
        <v>JAGUARIAIVA</v>
      </c>
      <c r="V71" s="135" t="str">
        <f t="shared" si="2"/>
        <v>LONDRINA</v>
      </c>
      <c r="W71" s="135" t="str">
        <f t="shared" si="2"/>
        <v>PALMAS</v>
      </c>
      <c r="X71" s="135" t="str">
        <f t="shared" si="2"/>
        <v>PARANAGUÁ</v>
      </c>
      <c r="Y71" s="135" t="str">
        <f t="shared" si="2"/>
        <v>PARANAVAÍ</v>
      </c>
      <c r="Z71" s="135" t="str">
        <f t="shared" si="2"/>
        <v>PINHAIS</v>
      </c>
      <c r="AA71" s="135" t="str">
        <f t="shared" si="2"/>
        <v>PITANGA</v>
      </c>
      <c r="AB71" s="135" t="str">
        <f t="shared" si="2"/>
        <v>PROAD - CACP</v>
      </c>
      <c r="AC71" s="135" t="str">
        <f t="shared" si="2"/>
        <v>PROENS</v>
      </c>
      <c r="AD71" s="135" t="str">
        <f t="shared" si="2"/>
        <v>TELEMACO</v>
      </c>
      <c r="AE71" s="135" t="str">
        <f t="shared" si="2"/>
        <v>UMUARAMA</v>
      </c>
      <c r="AF71" s="144" t="str">
        <f t="shared" si="2"/>
        <v>UNIÃO DA VITÓRIA</v>
      </c>
      <c r="AG71" s="143" t="str">
        <f t="shared" si="2"/>
        <v>PROEPI</v>
      </c>
    </row>
    <row r="72" spans="1:39" ht="51" customHeight="1" x14ac:dyDescent="0.25">
      <c r="A72" s="371"/>
      <c r="B72" s="361"/>
      <c r="C72" s="302"/>
      <c r="D72" s="361"/>
      <c r="E72" s="374"/>
      <c r="F72" s="148" t="s">
        <v>242</v>
      </c>
      <c r="G72" s="148" t="s">
        <v>242</v>
      </c>
      <c r="H72" s="148" t="s">
        <v>242</v>
      </c>
      <c r="I72" s="148" t="s">
        <v>242</v>
      </c>
      <c r="J72" s="148" t="s">
        <v>242</v>
      </c>
      <c r="K72" s="148" t="s">
        <v>242</v>
      </c>
      <c r="L72" s="148" t="s">
        <v>242</v>
      </c>
      <c r="M72" s="148" t="s">
        <v>242</v>
      </c>
      <c r="N72" s="148" t="s">
        <v>242</v>
      </c>
      <c r="O72" s="148" t="s">
        <v>242</v>
      </c>
      <c r="P72" s="148" t="s">
        <v>242</v>
      </c>
      <c r="Q72" s="148" t="s">
        <v>242</v>
      </c>
      <c r="R72" s="148" t="s">
        <v>242</v>
      </c>
      <c r="S72" s="148" t="s">
        <v>242</v>
      </c>
      <c r="T72" s="148" t="s">
        <v>242</v>
      </c>
      <c r="U72" s="148" t="s">
        <v>242</v>
      </c>
      <c r="V72" s="148" t="s">
        <v>242</v>
      </c>
      <c r="W72" s="148" t="s">
        <v>242</v>
      </c>
      <c r="X72" s="148" t="s">
        <v>242</v>
      </c>
      <c r="Y72" s="148" t="s">
        <v>242</v>
      </c>
      <c r="Z72" s="148" t="s">
        <v>242</v>
      </c>
      <c r="AA72" s="148" t="s">
        <v>242</v>
      </c>
      <c r="AB72" s="148" t="s">
        <v>242</v>
      </c>
      <c r="AC72" s="148" t="s">
        <v>242</v>
      </c>
      <c r="AD72" s="148" t="s">
        <v>242</v>
      </c>
      <c r="AE72" s="148" t="s">
        <v>242</v>
      </c>
      <c r="AF72" s="307" t="s">
        <v>242</v>
      </c>
      <c r="AG72" s="149" t="s">
        <v>242</v>
      </c>
    </row>
    <row r="73" spans="1:39" ht="30" x14ac:dyDescent="0.3">
      <c r="A73" s="371"/>
      <c r="B73" s="131" t="s">
        <v>233</v>
      </c>
      <c r="C73" s="294" t="s">
        <v>275</v>
      </c>
      <c r="D73" s="24" t="s">
        <v>293</v>
      </c>
      <c r="E73" s="312">
        <v>55.56</v>
      </c>
      <c r="F73" s="188">
        <v>10</v>
      </c>
      <c r="G73" s="189">
        <v>8</v>
      </c>
      <c r="H73" s="190">
        <v>2</v>
      </c>
      <c r="I73" s="190">
        <v>50</v>
      </c>
      <c r="J73" s="190">
        <v>10</v>
      </c>
      <c r="K73" s="190">
        <v>2</v>
      </c>
      <c r="L73" s="190">
        <v>20</v>
      </c>
      <c r="M73" s="190">
        <v>10</v>
      </c>
      <c r="N73" s="190">
        <v>31</v>
      </c>
      <c r="O73" s="190">
        <v>20</v>
      </c>
      <c r="P73" s="190">
        <v>20</v>
      </c>
      <c r="Q73" s="190">
        <v>15</v>
      </c>
      <c r="R73" s="190">
        <v>50</v>
      </c>
      <c r="S73" s="190">
        <v>80</v>
      </c>
      <c r="T73" s="190">
        <v>0</v>
      </c>
      <c r="U73" s="190">
        <v>15</v>
      </c>
      <c r="V73" s="189">
        <v>15</v>
      </c>
      <c r="W73" s="189">
        <v>15</v>
      </c>
      <c r="X73" s="189">
        <v>20</v>
      </c>
      <c r="Y73" s="190">
        <v>50</v>
      </c>
      <c r="Z73" s="190">
        <v>0</v>
      </c>
      <c r="AA73" s="190">
        <v>20</v>
      </c>
      <c r="AB73" s="190">
        <v>0</v>
      </c>
      <c r="AC73" s="190">
        <v>0</v>
      </c>
      <c r="AD73" s="190">
        <v>10</v>
      </c>
      <c r="AE73" s="191">
        <v>50</v>
      </c>
      <c r="AF73" s="191">
        <v>0</v>
      </c>
      <c r="AG73" s="192">
        <v>200</v>
      </c>
    </row>
    <row r="74" spans="1:39" x14ac:dyDescent="0.25">
      <c r="A74" s="371"/>
      <c r="B74" s="393" t="s">
        <v>230</v>
      </c>
      <c r="C74" s="394"/>
      <c r="D74" s="394"/>
      <c r="E74" s="395"/>
      <c r="F74" s="193">
        <f t="shared" ref="F74:AG74" si="3">F73*$E$73</f>
        <v>555.6</v>
      </c>
      <c r="G74" s="193">
        <f t="shared" si="3"/>
        <v>444.48</v>
      </c>
      <c r="H74" s="193">
        <f t="shared" si="3"/>
        <v>111.12</v>
      </c>
      <c r="I74" s="193">
        <f t="shared" si="3"/>
        <v>2778</v>
      </c>
      <c r="J74" s="193">
        <f t="shared" si="3"/>
        <v>555.6</v>
      </c>
      <c r="K74" s="193">
        <f t="shared" si="3"/>
        <v>111.12</v>
      </c>
      <c r="L74" s="193">
        <f t="shared" si="3"/>
        <v>1111.2</v>
      </c>
      <c r="M74" s="193">
        <f t="shared" si="3"/>
        <v>555.6</v>
      </c>
      <c r="N74" s="193">
        <f t="shared" si="3"/>
        <v>1722.3600000000001</v>
      </c>
      <c r="O74" s="193">
        <f t="shared" si="3"/>
        <v>1111.2</v>
      </c>
      <c r="P74" s="193">
        <f t="shared" si="3"/>
        <v>1111.2</v>
      </c>
      <c r="Q74" s="193">
        <f t="shared" si="3"/>
        <v>833.40000000000009</v>
      </c>
      <c r="R74" s="193">
        <f t="shared" si="3"/>
        <v>2778</v>
      </c>
      <c r="S74" s="193">
        <f t="shared" si="3"/>
        <v>4444.8</v>
      </c>
      <c r="T74" s="193">
        <f t="shared" si="3"/>
        <v>0</v>
      </c>
      <c r="U74" s="193">
        <f t="shared" si="3"/>
        <v>833.40000000000009</v>
      </c>
      <c r="V74" s="193">
        <f t="shared" si="3"/>
        <v>833.40000000000009</v>
      </c>
      <c r="W74" s="193">
        <f t="shared" si="3"/>
        <v>833.40000000000009</v>
      </c>
      <c r="X74" s="193">
        <f t="shared" si="3"/>
        <v>1111.2</v>
      </c>
      <c r="Y74" s="193">
        <f t="shared" si="3"/>
        <v>2778</v>
      </c>
      <c r="Z74" s="193">
        <f t="shared" si="3"/>
        <v>0</v>
      </c>
      <c r="AA74" s="193">
        <f t="shared" si="3"/>
        <v>1111.2</v>
      </c>
      <c r="AB74" s="193">
        <f t="shared" si="3"/>
        <v>0</v>
      </c>
      <c r="AC74" s="193">
        <f t="shared" si="3"/>
        <v>0</v>
      </c>
      <c r="AD74" s="193">
        <f t="shared" si="3"/>
        <v>555.6</v>
      </c>
      <c r="AE74" s="193">
        <f t="shared" si="3"/>
        <v>2778</v>
      </c>
      <c r="AF74" s="185">
        <f t="shared" si="3"/>
        <v>0</v>
      </c>
      <c r="AG74" s="194">
        <f t="shared" si="3"/>
        <v>11112</v>
      </c>
      <c r="AH74" s="195"/>
    </row>
    <row r="75" spans="1:39" ht="15.75" thickBot="1" x14ac:dyDescent="0.3">
      <c r="A75" s="371"/>
      <c r="B75" s="153" t="s">
        <v>245</v>
      </c>
      <c r="C75" s="271"/>
      <c r="D75" s="196" t="s">
        <v>243</v>
      </c>
      <c r="E75" s="197" t="s">
        <v>156</v>
      </c>
      <c r="H75" s="177"/>
      <c r="I75" s="158"/>
      <c r="J75" s="158"/>
      <c r="K75" s="158"/>
      <c r="L75" s="158"/>
      <c r="M75" s="177"/>
      <c r="N75" s="158"/>
      <c r="O75" s="158"/>
      <c r="P75" s="158"/>
      <c r="Q75" s="158"/>
      <c r="AB75" s="177"/>
      <c r="AC75" s="177"/>
      <c r="AD75" s="177"/>
      <c r="AK75" s="159"/>
      <c r="AL75" s="159"/>
      <c r="AM75" s="198"/>
    </row>
    <row r="76" spans="1:39" ht="15.75" thickBot="1" x14ac:dyDescent="0.3">
      <c r="A76" s="372"/>
      <c r="B76" s="150"/>
      <c r="C76" s="150"/>
      <c r="D76" s="199">
        <f>SUM(F73:AG73)</f>
        <v>723</v>
      </c>
      <c r="E76" s="258">
        <f>D76*E73</f>
        <v>40169.880000000005</v>
      </c>
      <c r="F76" s="353" t="s">
        <v>263</v>
      </c>
      <c r="G76" s="354"/>
      <c r="H76" s="355" t="s">
        <v>264</v>
      </c>
      <c r="I76" s="356"/>
      <c r="J76" s="355" t="s">
        <v>265</v>
      </c>
      <c r="K76" s="356"/>
      <c r="L76" s="201"/>
      <c r="M76" s="200"/>
      <c r="N76" s="201"/>
      <c r="O76" s="201"/>
      <c r="P76" s="201"/>
      <c r="Q76" s="201"/>
      <c r="R76" s="201"/>
      <c r="S76" s="201"/>
      <c r="T76" s="201"/>
      <c r="U76" s="201"/>
      <c r="V76" s="201"/>
      <c r="W76" s="201"/>
      <c r="X76" s="201"/>
      <c r="Y76" s="201"/>
      <c r="Z76" s="201"/>
      <c r="AA76" s="201"/>
      <c r="AB76" s="200"/>
      <c r="AC76" s="200"/>
      <c r="AD76" s="200"/>
      <c r="AE76" s="201"/>
      <c r="AF76" s="201"/>
      <c r="AG76" s="201"/>
      <c r="AH76" s="201"/>
      <c r="AI76" s="201"/>
      <c r="AJ76" s="201"/>
      <c r="AK76" s="202"/>
      <c r="AL76" s="202"/>
      <c r="AM76" s="203"/>
    </row>
    <row r="77" spans="1:39" ht="52.5" thickBot="1" x14ac:dyDescent="0.3">
      <c r="A77" s="264"/>
      <c r="B77" s="265"/>
      <c r="C77" s="265"/>
      <c r="D77" s="266"/>
      <c r="E77" s="263" t="s">
        <v>256</v>
      </c>
      <c r="F77" s="338" t="s">
        <v>257</v>
      </c>
      <c r="G77" s="339"/>
      <c r="H77" s="338" t="s">
        <v>259</v>
      </c>
      <c r="I77" s="339"/>
      <c r="J77" s="338" t="s">
        <v>261</v>
      </c>
      <c r="K77" s="340"/>
      <c r="L77" s="158"/>
      <c r="M77" s="177"/>
      <c r="N77" s="158"/>
      <c r="O77" s="158"/>
      <c r="P77" s="158"/>
      <c r="Q77" s="158"/>
      <c r="AB77" s="177"/>
      <c r="AC77" s="177"/>
      <c r="AD77" s="177"/>
      <c r="AK77" s="159"/>
      <c r="AL77" s="159"/>
    </row>
    <row r="78" spans="1:39" ht="30" x14ac:dyDescent="0.25">
      <c r="A78" s="282"/>
      <c r="B78" s="296" t="s">
        <v>271</v>
      </c>
      <c r="C78" s="296"/>
      <c r="D78" s="297" t="s">
        <v>272</v>
      </c>
      <c r="E78" s="217"/>
      <c r="F78" s="217"/>
      <c r="G78" s="217"/>
      <c r="H78" s="217"/>
      <c r="I78" s="217"/>
      <c r="J78" s="217"/>
      <c r="K78" s="217"/>
      <c r="L78" s="158"/>
      <c r="M78" s="177"/>
      <c r="N78" s="158"/>
      <c r="O78" s="158"/>
      <c r="P78" s="158"/>
      <c r="Q78" s="158"/>
      <c r="AB78" s="177"/>
      <c r="AC78" s="177"/>
      <c r="AD78" s="177"/>
      <c r="AK78" s="159"/>
      <c r="AL78" s="159"/>
    </row>
    <row r="79" spans="1:39" x14ac:dyDescent="0.25">
      <c r="A79" s="284"/>
      <c r="B79" s="279" t="s">
        <v>273</v>
      </c>
      <c r="C79" s="279"/>
      <c r="D79" s="298" t="s">
        <v>274</v>
      </c>
      <c r="E79" s="217"/>
      <c r="F79" s="217"/>
      <c r="G79" s="217"/>
      <c r="H79" s="217"/>
      <c r="I79" s="217"/>
      <c r="J79" s="217"/>
      <c r="K79" s="217"/>
      <c r="L79" s="158"/>
      <c r="M79" s="177"/>
      <c r="N79" s="158"/>
      <c r="O79" s="158"/>
      <c r="P79" s="158"/>
      <c r="Q79" s="158"/>
      <c r="AB79" s="177"/>
      <c r="AC79" s="177"/>
      <c r="AD79" s="177"/>
      <c r="AK79" s="159"/>
      <c r="AL79" s="159"/>
    </row>
    <row r="80" spans="1:39" x14ac:dyDescent="0.25">
      <c r="A80" s="286" t="s">
        <v>284</v>
      </c>
      <c r="B80" s="283"/>
      <c r="C80" s="283"/>
      <c r="D80" s="287"/>
      <c r="E80" s="217"/>
      <c r="F80" s="217"/>
      <c r="G80" s="217"/>
      <c r="H80" s="217"/>
      <c r="I80" s="217"/>
      <c r="J80" s="217"/>
      <c r="K80" s="217"/>
      <c r="L80" s="158"/>
      <c r="M80" s="177"/>
      <c r="N80" s="158"/>
      <c r="O80" s="158"/>
      <c r="P80" s="158"/>
      <c r="Q80" s="158"/>
      <c r="AB80" s="177"/>
      <c r="AC80" s="177"/>
      <c r="AD80" s="177"/>
      <c r="AK80" s="159"/>
      <c r="AL80" s="159"/>
    </row>
    <row r="81" spans="1:38" x14ac:dyDescent="0.25">
      <c r="A81" s="288"/>
      <c r="B81" s="280"/>
      <c r="C81" s="280"/>
      <c r="D81" s="289" t="s">
        <v>285</v>
      </c>
      <c r="E81" s="217"/>
      <c r="F81" s="217"/>
      <c r="G81" s="217"/>
      <c r="H81" s="217"/>
      <c r="I81" s="217"/>
      <c r="J81" s="217"/>
      <c r="K81" s="217"/>
      <c r="L81" s="158"/>
      <c r="M81" s="177"/>
      <c r="N81" s="158"/>
      <c r="O81" s="158"/>
      <c r="P81" s="158"/>
      <c r="Q81" s="158"/>
      <c r="AB81" s="177"/>
      <c r="AC81" s="177"/>
      <c r="AD81" s="177"/>
      <c r="AK81" s="159"/>
      <c r="AL81" s="159"/>
    </row>
    <row r="82" spans="1:38" x14ac:dyDescent="0.25">
      <c r="A82" s="284"/>
      <c r="B82" s="279"/>
      <c r="C82" s="279"/>
      <c r="D82" s="285" t="s">
        <v>286</v>
      </c>
      <c r="E82" s="217"/>
      <c r="F82" s="217"/>
      <c r="G82" s="217"/>
      <c r="H82" s="217"/>
      <c r="I82" s="217"/>
      <c r="J82" s="217"/>
      <c r="K82" s="217"/>
      <c r="L82" s="158"/>
      <c r="M82" s="177"/>
      <c r="N82" s="158"/>
      <c r="O82" s="158"/>
      <c r="P82" s="158"/>
      <c r="Q82" s="158"/>
      <c r="AB82" s="177"/>
      <c r="AC82" s="177"/>
      <c r="AD82" s="177"/>
      <c r="AK82" s="159"/>
      <c r="AL82" s="159"/>
    </row>
    <row r="83" spans="1:38" x14ac:dyDescent="0.25">
      <c r="A83" s="284" t="s">
        <v>275</v>
      </c>
      <c r="B83" s="279"/>
      <c r="C83" s="279"/>
      <c r="D83" s="285" t="s">
        <v>287</v>
      </c>
      <c r="E83" s="217"/>
      <c r="F83" s="217"/>
      <c r="G83" s="217"/>
      <c r="H83" s="217"/>
      <c r="I83" s="217"/>
      <c r="J83" s="217"/>
      <c r="K83" s="217"/>
      <c r="L83" s="158"/>
      <c r="M83" s="177"/>
      <c r="N83" s="158"/>
      <c r="O83" s="158"/>
      <c r="P83" s="158"/>
      <c r="Q83" s="158"/>
      <c r="AB83" s="177"/>
      <c r="AC83" s="177"/>
      <c r="AD83" s="177"/>
      <c r="AK83" s="159"/>
      <c r="AL83" s="159"/>
    </row>
    <row r="84" spans="1:38" x14ac:dyDescent="0.25">
      <c r="A84" s="290"/>
      <c r="B84" s="281"/>
      <c r="C84" s="281"/>
      <c r="D84" s="291" t="s">
        <v>288</v>
      </c>
      <c r="E84" s="217"/>
      <c r="F84" s="217"/>
      <c r="G84" s="217"/>
      <c r="H84" s="217"/>
      <c r="I84" s="217"/>
      <c r="J84" s="217"/>
      <c r="K84" s="217"/>
      <c r="L84" s="158"/>
      <c r="M84" s="177"/>
      <c r="N84" s="158"/>
      <c r="O84" s="158"/>
      <c r="P84" s="158"/>
      <c r="Q84" s="158"/>
      <c r="AB84" s="177"/>
      <c r="AC84" s="177"/>
      <c r="AD84" s="177"/>
      <c r="AK84" s="159"/>
      <c r="AL84" s="159"/>
    </row>
    <row r="85" spans="1:38" x14ac:dyDescent="0.25">
      <c r="A85" s="264"/>
      <c r="B85" s="265"/>
      <c r="C85" s="265"/>
      <c r="D85" s="266"/>
      <c r="E85" s="217"/>
      <c r="F85" s="217"/>
      <c r="G85" s="217"/>
      <c r="H85" s="217"/>
      <c r="I85" s="217"/>
      <c r="J85" s="217"/>
      <c r="K85" s="217"/>
      <c r="L85" s="158"/>
      <c r="M85" s="177"/>
      <c r="N85" s="158"/>
      <c r="O85" s="158"/>
      <c r="P85" s="158"/>
      <c r="Q85" s="158"/>
      <c r="AB85" s="177"/>
      <c r="AC85" s="177"/>
      <c r="AD85" s="177"/>
      <c r="AK85" s="159"/>
      <c r="AL85" s="159"/>
    </row>
    <row r="86" spans="1:38" ht="15.75" thickBot="1" x14ac:dyDescent="0.3">
      <c r="A86" s="264"/>
      <c r="B86" s="265"/>
      <c r="C86" s="265"/>
      <c r="D86" s="266"/>
      <c r="E86" s="267"/>
      <c r="H86" s="177"/>
      <c r="I86" s="158"/>
      <c r="J86" s="158"/>
      <c r="K86" s="158"/>
      <c r="L86" s="158"/>
      <c r="M86" s="177"/>
      <c r="N86" s="158"/>
      <c r="O86" s="158"/>
      <c r="P86" s="158"/>
      <c r="Q86" s="158"/>
      <c r="AB86" s="177"/>
      <c r="AC86" s="177"/>
      <c r="AD86" s="177"/>
      <c r="AK86" s="159"/>
      <c r="AL86" s="159"/>
    </row>
    <row r="87" spans="1:38" ht="50.25" customHeight="1" x14ac:dyDescent="0.25">
      <c r="A87" s="362" t="s">
        <v>236</v>
      </c>
      <c r="B87" s="360" t="s">
        <v>194</v>
      </c>
      <c r="C87" s="301"/>
      <c r="D87" s="360" t="s">
        <v>195</v>
      </c>
      <c r="E87" s="373" t="s">
        <v>254</v>
      </c>
      <c r="F87" s="138" t="str">
        <f t="shared" ref="F87:AG87" si="4">F71</f>
        <v>ASSIS</v>
      </c>
      <c r="G87" s="138" t="str">
        <f t="shared" si="4"/>
        <v>ASTORGA</v>
      </c>
      <c r="H87" s="138" t="str">
        <f t="shared" si="4"/>
        <v>BARRACÃO</v>
      </c>
      <c r="I87" s="138" t="str">
        <f t="shared" si="4"/>
        <v>CAMPO LARGO</v>
      </c>
      <c r="J87" s="138" t="str">
        <f t="shared" si="4"/>
        <v>CASCAVEL</v>
      </c>
      <c r="K87" s="138" t="str">
        <f t="shared" si="4"/>
        <v>CAPANEMA</v>
      </c>
      <c r="L87" s="138" t="str">
        <f t="shared" si="4"/>
        <v>COLOMBO</v>
      </c>
      <c r="M87" s="138" t="str">
        <f t="shared" si="4"/>
        <v>COMUNICAÇÃO</v>
      </c>
      <c r="N87" s="138" t="str">
        <f t="shared" si="4"/>
        <v>CURITIBA</v>
      </c>
      <c r="O87" s="138" t="str">
        <f t="shared" si="4"/>
        <v>EAD</v>
      </c>
      <c r="P87" s="138" t="str">
        <f t="shared" si="4"/>
        <v>FOZ</v>
      </c>
      <c r="Q87" s="138" t="str">
        <f t="shared" si="4"/>
        <v>GOIOERÊ</v>
      </c>
      <c r="R87" s="138" t="str">
        <f t="shared" si="4"/>
        <v>IRATI</v>
      </c>
      <c r="S87" s="138" t="str">
        <f t="shared" si="4"/>
        <v>IVAIPORÃ</v>
      </c>
      <c r="T87" s="138" t="str">
        <f t="shared" si="4"/>
        <v>JACAREZINHO</v>
      </c>
      <c r="U87" s="138" t="str">
        <f t="shared" si="4"/>
        <v>JAGUARIAIVA</v>
      </c>
      <c r="V87" s="138" t="str">
        <f t="shared" si="4"/>
        <v>LONDRINA</v>
      </c>
      <c r="W87" s="138" t="str">
        <f t="shared" si="4"/>
        <v>PALMAS</v>
      </c>
      <c r="X87" s="138" t="str">
        <f t="shared" si="4"/>
        <v>PARANAGUÁ</v>
      </c>
      <c r="Y87" s="138" t="str">
        <f t="shared" si="4"/>
        <v>PARANAVAÍ</v>
      </c>
      <c r="Z87" s="138" t="str">
        <f t="shared" si="4"/>
        <v>PINHAIS</v>
      </c>
      <c r="AA87" s="138" t="str">
        <f t="shared" si="4"/>
        <v>PITANGA</v>
      </c>
      <c r="AB87" s="138" t="str">
        <f t="shared" si="4"/>
        <v>PROAD - CACP</v>
      </c>
      <c r="AC87" s="138" t="str">
        <f t="shared" si="4"/>
        <v>PROENS</v>
      </c>
      <c r="AD87" s="138" t="str">
        <f t="shared" si="4"/>
        <v>TELEMACO</v>
      </c>
      <c r="AE87" s="138" t="str">
        <f t="shared" si="4"/>
        <v>UMUARAMA</v>
      </c>
      <c r="AF87" s="144" t="str">
        <f t="shared" si="4"/>
        <v>UNIÃO DA VITÓRIA</v>
      </c>
      <c r="AG87" s="143" t="str">
        <f t="shared" si="4"/>
        <v>PROEPI</v>
      </c>
    </row>
    <row r="88" spans="1:38" ht="51" customHeight="1" x14ac:dyDescent="0.25">
      <c r="A88" s="363"/>
      <c r="B88" s="361"/>
      <c r="C88" s="302"/>
      <c r="D88" s="361"/>
      <c r="E88" s="374"/>
      <c r="F88" s="148" t="s">
        <v>242</v>
      </c>
      <c r="G88" s="148" t="s">
        <v>242</v>
      </c>
      <c r="H88" s="148" t="s">
        <v>242</v>
      </c>
      <c r="I88" s="148" t="s">
        <v>242</v>
      </c>
      <c r="J88" s="148" t="s">
        <v>242</v>
      </c>
      <c r="K88" s="148" t="s">
        <v>242</v>
      </c>
      <c r="L88" s="148" t="s">
        <v>242</v>
      </c>
      <c r="M88" s="148" t="s">
        <v>242</v>
      </c>
      <c r="N88" s="148" t="s">
        <v>242</v>
      </c>
      <c r="O88" s="148" t="s">
        <v>242</v>
      </c>
      <c r="P88" s="148" t="s">
        <v>242</v>
      </c>
      <c r="Q88" s="148" t="s">
        <v>242</v>
      </c>
      <c r="R88" s="148" t="s">
        <v>242</v>
      </c>
      <c r="S88" s="148" t="s">
        <v>242</v>
      </c>
      <c r="T88" s="148" t="s">
        <v>242</v>
      </c>
      <c r="U88" s="148" t="s">
        <v>242</v>
      </c>
      <c r="V88" s="148" t="s">
        <v>242</v>
      </c>
      <c r="W88" s="148" t="s">
        <v>242</v>
      </c>
      <c r="X88" s="148" t="s">
        <v>242</v>
      </c>
      <c r="Y88" s="148" t="s">
        <v>242</v>
      </c>
      <c r="Z88" s="148" t="s">
        <v>242</v>
      </c>
      <c r="AA88" s="148" t="s">
        <v>242</v>
      </c>
      <c r="AB88" s="148" t="s">
        <v>242</v>
      </c>
      <c r="AC88" s="148" t="s">
        <v>242</v>
      </c>
      <c r="AD88" s="148" t="s">
        <v>242</v>
      </c>
      <c r="AE88" s="148" t="s">
        <v>242</v>
      </c>
      <c r="AF88" s="307" t="s">
        <v>242</v>
      </c>
      <c r="AG88" s="149" t="s">
        <v>242</v>
      </c>
    </row>
    <row r="89" spans="1:38" ht="30" x14ac:dyDescent="0.3">
      <c r="A89" s="363"/>
      <c r="B89" s="136" t="s">
        <v>247</v>
      </c>
      <c r="C89" s="294" t="s">
        <v>275</v>
      </c>
      <c r="D89" s="132" t="s">
        <v>196</v>
      </c>
      <c r="E89" s="312">
        <v>71.2</v>
      </c>
      <c r="F89" s="188">
        <v>5</v>
      </c>
      <c r="G89" s="204">
        <v>3</v>
      </c>
      <c r="H89" s="205">
        <v>2</v>
      </c>
      <c r="I89" s="205">
        <v>5</v>
      </c>
      <c r="J89" s="205"/>
      <c r="K89" s="205">
        <v>2</v>
      </c>
      <c r="L89" s="205">
        <v>5</v>
      </c>
      <c r="M89" s="205">
        <v>10</v>
      </c>
      <c r="N89" s="205">
        <v>5</v>
      </c>
      <c r="O89" s="205">
        <v>10</v>
      </c>
      <c r="P89" s="205">
        <v>10</v>
      </c>
      <c r="Q89" s="205">
        <v>2</v>
      </c>
      <c r="R89" s="205">
        <v>10</v>
      </c>
      <c r="S89" s="205">
        <v>20</v>
      </c>
      <c r="T89" s="205">
        <v>0</v>
      </c>
      <c r="U89" s="205">
        <v>5</v>
      </c>
      <c r="V89" s="204">
        <v>5</v>
      </c>
      <c r="W89" s="204">
        <v>5</v>
      </c>
      <c r="X89" s="204">
        <v>2</v>
      </c>
      <c r="Y89" s="205">
        <v>10</v>
      </c>
      <c r="Z89" s="205">
        <v>0</v>
      </c>
      <c r="AA89" s="205">
        <v>10</v>
      </c>
      <c r="AB89" s="205">
        <v>0</v>
      </c>
      <c r="AC89" s="205">
        <v>0</v>
      </c>
      <c r="AD89" s="205">
        <v>10</v>
      </c>
      <c r="AE89" s="206">
        <v>10</v>
      </c>
      <c r="AF89" s="191">
        <v>3</v>
      </c>
      <c r="AG89" s="192">
        <v>50</v>
      </c>
    </row>
    <row r="90" spans="1:38" ht="15" customHeight="1" x14ac:dyDescent="0.25">
      <c r="A90" s="363"/>
      <c r="B90" s="393" t="s">
        <v>230</v>
      </c>
      <c r="C90" s="394"/>
      <c r="D90" s="394"/>
      <c r="E90" s="395"/>
      <c r="F90" s="193">
        <f t="shared" ref="F90:AG90" si="5">(F89*$E$89)</f>
        <v>356</v>
      </c>
      <c r="G90" s="193">
        <f t="shared" si="5"/>
        <v>213.60000000000002</v>
      </c>
      <c r="H90" s="193">
        <f t="shared" si="5"/>
        <v>142.4</v>
      </c>
      <c r="I90" s="193">
        <f t="shared" si="5"/>
        <v>356</v>
      </c>
      <c r="J90" s="193">
        <f t="shared" si="5"/>
        <v>0</v>
      </c>
      <c r="K90" s="193">
        <f t="shared" si="5"/>
        <v>142.4</v>
      </c>
      <c r="L90" s="193">
        <f t="shared" si="5"/>
        <v>356</v>
      </c>
      <c r="M90" s="193">
        <f t="shared" si="5"/>
        <v>712</v>
      </c>
      <c r="N90" s="193">
        <f t="shared" si="5"/>
        <v>356</v>
      </c>
      <c r="O90" s="193">
        <f t="shared" si="5"/>
        <v>712</v>
      </c>
      <c r="P90" s="193">
        <f t="shared" si="5"/>
        <v>712</v>
      </c>
      <c r="Q90" s="193">
        <f t="shared" si="5"/>
        <v>142.4</v>
      </c>
      <c r="R90" s="193">
        <f t="shared" si="5"/>
        <v>712</v>
      </c>
      <c r="S90" s="193">
        <f t="shared" si="5"/>
        <v>1424</v>
      </c>
      <c r="T90" s="193">
        <f t="shared" si="5"/>
        <v>0</v>
      </c>
      <c r="U90" s="193">
        <f t="shared" si="5"/>
        <v>356</v>
      </c>
      <c r="V90" s="193">
        <f t="shared" si="5"/>
        <v>356</v>
      </c>
      <c r="W90" s="193">
        <f t="shared" si="5"/>
        <v>356</v>
      </c>
      <c r="X90" s="193">
        <f t="shared" si="5"/>
        <v>142.4</v>
      </c>
      <c r="Y90" s="193">
        <f t="shared" si="5"/>
        <v>712</v>
      </c>
      <c r="Z90" s="193">
        <f t="shared" si="5"/>
        <v>0</v>
      </c>
      <c r="AA90" s="193">
        <f t="shared" si="5"/>
        <v>712</v>
      </c>
      <c r="AB90" s="193">
        <f t="shared" si="5"/>
        <v>0</v>
      </c>
      <c r="AC90" s="193">
        <f t="shared" si="5"/>
        <v>0</v>
      </c>
      <c r="AD90" s="193">
        <f t="shared" si="5"/>
        <v>712</v>
      </c>
      <c r="AE90" s="193">
        <f t="shared" si="5"/>
        <v>712</v>
      </c>
      <c r="AF90" s="185">
        <f t="shared" si="5"/>
        <v>213.60000000000002</v>
      </c>
      <c r="AG90" s="193">
        <f t="shared" si="5"/>
        <v>3560</v>
      </c>
      <c r="AH90" s="195"/>
    </row>
    <row r="91" spans="1:38" ht="15" customHeight="1" thickBot="1" x14ac:dyDescent="0.3">
      <c r="A91" s="363"/>
      <c r="B91" s="153" t="s">
        <v>246</v>
      </c>
      <c r="C91" s="153"/>
      <c r="D91" s="207" t="s">
        <v>243</v>
      </c>
      <c r="E91" s="208" t="s">
        <v>244</v>
      </c>
      <c r="F91" s="177"/>
      <c r="G91" s="158"/>
      <c r="I91" s="158"/>
      <c r="J91" s="158"/>
      <c r="K91" s="158"/>
      <c r="L91" s="158"/>
      <c r="M91" s="158"/>
      <c r="N91" s="158"/>
      <c r="O91" s="158"/>
      <c r="P91" s="158"/>
      <c r="Q91" s="158"/>
      <c r="U91" s="177"/>
      <c r="V91" s="177"/>
      <c r="W91" s="177"/>
      <c r="AD91" s="159"/>
      <c r="AE91" s="159"/>
      <c r="AF91" s="198"/>
    </row>
    <row r="92" spans="1:38" ht="15.75" thickBot="1" x14ac:dyDescent="0.3">
      <c r="A92" s="364"/>
      <c r="B92" s="147"/>
      <c r="C92" s="147"/>
      <c r="D92" s="152">
        <f>SUM(F89:AG89)</f>
        <v>199</v>
      </c>
      <c r="E92" s="258">
        <f>SUM(F90:AG90)</f>
        <v>14168.800000000001</v>
      </c>
      <c r="F92" s="353" t="s">
        <v>263</v>
      </c>
      <c r="G92" s="354"/>
      <c r="H92" s="355" t="s">
        <v>264</v>
      </c>
      <c r="I92" s="356"/>
      <c r="J92" s="355" t="s">
        <v>265</v>
      </c>
      <c r="K92" s="356"/>
      <c r="L92" s="201"/>
      <c r="M92" s="201"/>
      <c r="N92" s="201"/>
      <c r="O92" s="201"/>
      <c r="P92" s="201"/>
      <c r="Q92" s="201"/>
      <c r="R92" s="201"/>
      <c r="S92" s="201"/>
      <c r="T92" s="201"/>
      <c r="U92" s="200"/>
      <c r="V92" s="200"/>
      <c r="W92" s="200"/>
      <c r="X92" s="201"/>
      <c r="Y92" s="201"/>
      <c r="Z92" s="201"/>
      <c r="AA92" s="201"/>
      <c r="AB92" s="201"/>
      <c r="AC92" s="201"/>
      <c r="AD92" s="202"/>
      <c r="AE92" s="202"/>
      <c r="AF92" s="203"/>
    </row>
    <row r="93" spans="1:38" ht="52.5" thickBot="1" x14ac:dyDescent="0.3">
      <c r="A93" s="264"/>
      <c r="B93" s="268"/>
      <c r="C93" s="268"/>
      <c r="D93" s="269"/>
      <c r="E93" s="263" t="s">
        <v>256</v>
      </c>
      <c r="F93" s="338" t="s">
        <v>257</v>
      </c>
      <c r="G93" s="339"/>
      <c r="H93" s="338" t="s">
        <v>259</v>
      </c>
      <c r="I93" s="339"/>
      <c r="J93" s="338" t="s">
        <v>261</v>
      </c>
      <c r="K93" s="340"/>
      <c r="L93" s="158"/>
      <c r="M93" s="158"/>
      <c r="N93" s="158"/>
      <c r="O93" s="158"/>
      <c r="P93" s="158"/>
      <c r="Q93" s="158"/>
      <c r="U93" s="177"/>
      <c r="V93" s="177"/>
      <c r="W93" s="177"/>
      <c r="AD93" s="159"/>
      <c r="AE93" s="159"/>
    </row>
    <row r="94" spans="1:38" ht="30" x14ac:dyDescent="0.25">
      <c r="A94" s="282"/>
      <c r="B94" s="296" t="s">
        <v>271</v>
      </c>
      <c r="C94" s="296"/>
      <c r="D94" s="297" t="s">
        <v>272</v>
      </c>
      <c r="E94" s="217"/>
      <c r="F94" s="217"/>
      <c r="G94" s="217"/>
      <c r="H94" s="217"/>
      <c r="I94" s="217"/>
      <c r="J94" s="217"/>
      <c r="K94" s="217"/>
      <c r="L94" s="158"/>
      <c r="M94" s="158"/>
      <c r="N94" s="158"/>
      <c r="O94" s="158"/>
      <c r="P94" s="158"/>
      <c r="Q94" s="158"/>
      <c r="U94" s="177"/>
      <c r="V94" s="177"/>
      <c r="W94" s="177"/>
      <c r="AD94" s="159"/>
      <c r="AE94" s="159"/>
    </row>
    <row r="95" spans="1:38" x14ac:dyDescent="0.25">
      <c r="A95" s="284"/>
      <c r="B95" s="279" t="s">
        <v>273</v>
      </c>
      <c r="C95" s="279"/>
      <c r="D95" s="298" t="s">
        <v>274</v>
      </c>
      <c r="E95" s="217"/>
      <c r="F95" s="217"/>
      <c r="G95" s="217"/>
      <c r="H95" s="217"/>
      <c r="I95" s="217"/>
      <c r="J95" s="217"/>
      <c r="K95" s="217"/>
      <c r="L95" s="158"/>
      <c r="M95" s="158"/>
      <c r="N95" s="158"/>
      <c r="O95" s="158"/>
      <c r="P95" s="158"/>
      <c r="Q95" s="158"/>
      <c r="U95" s="177"/>
      <c r="V95" s="177"/>
      <c r="W95" s="177"/>
      <c r="AD95" s="159"/>
      <c r="AE95" s="159"/>
    </row>
    <row r="96" spans="1:38" x14ac:dyDescent="0.25">
      <c r="A96" s="286" t="s">
        <v>284</v>
      </c>
      <c r="B96" s="283"/>
      <c r="C96" s="283"/>
      <c r="D96" s="287"/>
      <c r="E96" s="217"/>
      <c r="F96" s="217"/>
      <c r="G96" s="217"/>
      <c r="H96" s="217"/>
      <c r="I96" s="217"/>
      <c r="J96" s="217"/>
      <c r="K96" s="217"/>
      <c r="L96" s="158"/>
      <c r="M96" s="158"/>
      <c r="N96" s="158"/>
      <c r="O96" s="158"/>
      <c r="P96" s="158"/>
      <c r="Q96" s="158"/>
      <c r="U96" s="177"/>
      <c r="V96" s="177"/>
      <c r="W96" s="177"/>
      <c r="AD96" s="159"/>
      <c r="AE96" s="159"/>
    </row>
    <row r="97" spans="1:31" x14ac:dyDescent="0.25">
      <c r="A97" s="288"/>
      <c r="B97" s="280"/>
      <c r="C97" s="280"/>
      <c r="D97" s="289" t="s">
        <v>285</v>
      </c>
      <c r="E97" s="217"/>
      <c r="F97" s="217"/>
      <c r="G97" s="217"/>
      <c r="H97" s="217"/>
      <c r="I97" s="217"/>
      <c r="J97" s="217"/>
      <c r="K97" s="217"/>
      <c r="L97" s="158"/>
      <c r="M97" s="158"/>
      <c r="N97" s="158"/>
      <c r="O97" s="158"/>
      <c r="P97" s="158"/>
      <c r="Q97" s="158"/>
      <c r="U97" s="177"/>
      <c r="V97" s="177"/>
      <c r="W97" s="177"/>
      <c r="AD97" s="159"/>
      <c r="AE97" s="159"/>
    </row>
    <row r="98" spans="1:31" x14ac:dyDescent="0.25">
      <c r="A98" s="284"/>
      <c r="B98" s="279"/>
      <c r="C98" s="279"/>
      <c r="D98" s="285" t="s">
        <v>286</v>
      </c>
      <c r="E98" s="217"/>
      <c r="F98" s="217"/>
      <c r="G98" s="217"/>
      <c r="H98" s="217"/>
      <c r="I98" s="217"/>
      <c r="J98" s="217"/>
      <c r="K98" s="217"/>
      <c r="L98" s="158"/>
      <c r="M98" s="158"/>
      <c r="N98" s="158"/>
      <c r="O98" s="158"/>
      <c r="P98" s="158"/>
      <c r="Q98" s="158"/>
      <c r="U98" s="177"/>
      <c r="V98" s="177"/>
      <c r="W98" s="177"/>
      <c r="AD98" s="159"/>
      <c r="AE98" s="159"/>
    </row>
    <row r="99" spans="1:31" x14ac:dyDescent="0.25">
      <c r="A99" s="284" t="s">
        <v>275</v>
      </c>
      <c r="B99" s="279"/>
      <c r="C99" s="279"/>
      <c r="D99" s="285" t="s">
        <v>287</v>
      </c>
      <c r="E99" s="217"/>
      <c r="F99" s="217"/>
      <c r="G99" s="217"/>
      <c r="H99" s="217"/>
      <c r="I99" s="217"/>
      <c r="J99" s="217"/>
      <c r="K99" s="217"/>
      <c r="L99" s="158"/>
      <c r="M99" s="158"/>
      <c r="N99" s="158"/>
      <c r="O99" s="158"/>
      <c r="P99" s="158"/>
      <c r="Q99" s="158"/>
      <c r="U99" s="177"/>
      <c r="V99" s="177"/>
      <c r="W99" s="177"/>
      <c r="AD99" s="159"/>
      <c r="AE99" s="159"/>
    </row>
    <row r="100" spans="1:31" x14ac:dyDescent="0.25">
      <c r="A100" s="290"/>
      <c r="B100" s="281"/>
      <c r="C100" s="281"/>
      <c r="D100" s="291" t="s">
        <v>288</v>
      </c>
      <c r="E100" s="217"/>
      <c r="F100" s="217"/>
      <c r="G100" s="217"/>
      <c r="H100" s="217"/>
      <c r="I100" s="217"/>
      <c r="J100" s="217"/>
      <c r="K100" s="217"/>
      <c r="L100" s="158"/>
      <c r="M100" s="158"/>
      <c r="N100" s="158"/>
      <c r="O100" s="158"/>
      <c r="P100" s="158"/>
      <c r="Q100" s="158"/>
      <c r="U100" s="177"/>
      <c r="V100" s="177"/>
      <c r="W100" s="177"/>
      <c r="AD100" s="159"/>
      <c r="AE100" s="159"/>
    </row>
    <row r="101" spans="1:31" x14ac:dyDescent="0.25">
      <c r="A101" s="217"/>
      <c r="B101" s="217"/>
      <c r="C101" s="217"/>
      <c r="D101" s="217"/>
      <c r="E101" s="217"/>
      <c r="F101" s="217"/>
      <c r="G101" s="217"/>
      <c r="I101" s="158"/>
      <c r="J101" s="158"/>
      <c r="K101" s="158"/>
      <c r="L101" s="158"/>
      <c r="M101" s="158"/>
      <c r="N101" s="158"/>
      <c r="O101" s="158"/>
      <c r="P101" s="158"/>
      <c r="Q101" s="177"/>
      <c r="R101" s="177"/>
      <c r="S101" s="177"/>
      <c r="Z101" s="159"/>
      <c r="AA101" s="159"/>
    </row>
    <row r="102" spans="1:31" x14ac:dyDescent="0.25">
      <c r="A102" s="217"/>
      <c r="B102" s="217"/>
      <c r="C102" s="217"/>
      <c r="D102" s="217"/>
      <c r="E102" s="217"/>
      <c r="F102" s="217"/>
      <c r="G102" s="217"/>
      <c r="I102" s="158"/>
      <c r="J102" s="158"/>
      <c r="K102" s="158"/>
      <c r="L102" s="158"/>
      <c r="M102" s="158"/>
      <c r="N102" s="158"/>
      <c r="O102" s="158"/>
      <c r="P102" s="158"/>
      <c r="Q102" s="177"/>
      <c r="R102" s="177"/>
      <c r="S102" s="177"/>
      <c r="Z102" s="159"/>
      <c r="AA102" s="159"/>
    </row>
    <row r="103" spans="1:31" x14ac:dyDescent="0.25">
      <c r="A103" s="217"/>
      <c r="B103" s="217"/>
      <c r="C103" s="217"/>
      <c r="D103" s="217"/>
      <c r="E103" s="217"/>
      <c r="F103" s="217"/>
      <c r="G103" s="217"/>
      <c r="I103" s="158"/>
      <c r="J103" s="158"/>
      <c r="K103" s="158"/>
      <c r="L103" s="158"/>
      <c r="M103" s="158"/>
      <c r="N103" s="158"/>
      <c r="O103" s="158"/>
      <c r="P103" s="158"/>
      <c r="Q103" s="177"/>
      <c r="R103" s="177"/>
      <c r="S103" s="177"/>
      <c r="Z103" s="159"/>
      <c r="AA103" s="159"/>
    </row>
    <row r="104" spans="1:31" x14ac:dyDescent="0.25">
      <c r="A104" s="217"/>
      <c r="B104" s="217"/>
      <c r="C104" s="217"/>
      <c r="D104" s="217"/>
      <c r="E104" s="217"/>
      <c r="F104" s="217"/>
      <c r="G104" s="217"/>
      <c r="I104" s="158"/>
      <c r="J104" s="158"/>
      <c r="K104" s="158"/>
      <c r="L104" s="158"/>
      <c r="M104" s="158"/>
      <c r="N104" s="158"/>
      <c r="O104" s="158"/>
      <c r="P104" s="158"/>
      <c r="Q104" s="177"/>
      <c r="R104" s="177"/>
      <c r="S104" s="177"/>
      <c r="Z104" s="159"/>
      <c r="AA104" s="159"/>
    </row>
    <row r="105" spans="1:31" x14ac:dyDescent="0.25">
      <c r="A105" s="217"/>
      <c r="B105" s="217"/>
      <c r="C105" s="217"/>
      <c r="D105" s="217"/>
      <c r="E105" s="217"/>
      <c r="F105" s="217"/>
      <c r="G105" s="217"/>
      <c r="I105" s="158"/>
      <c r="J105" s="158"/>
      <c r="K105" s="158"/>
      <c r="L105" s="158"/>
      <c r="M105" s="158"/>
      <c r="N105" s="158"/>
      <c r="O105" s="158"/>
      <c r="P105" s="158"/>
      <c r="Q105" s="177"/>
      <c r="R105" s="177"/>
      <c r="S105" s="177"/>
      <c r="Z105" s="159"/>
      <c r="AA105" s="159"/>
    </row>
    <row r="106" spans="1:31" x14ac:dyDescent="0.25">
      <c r="A106" s="267"/>
      <c r="B106" s="177"/>
      <c r="D106" s="158"/>
      <c r="E106" s="158"/>
      <c r="F106" s="158"/>
      <c r="G106" s="158"/>
      <c r="I106" s="158"/>
      <c r="J106" s="158"/>
      <c r="K106" s="158"/>
      <c r="L106" s="158"/>
      <c r="M106" s="158"/>
      <c r="N106" s="158"/>
      <c r="O106" s="158"/>
      <c r="P106" s="158"/>
      <c r="Q106" s="177"/>
      <c r="R106" s="177"/>
      <c r="S106" s="177"/>
      <c r="Z106" s="159"/>
      <c r="AA106" s="159"/>
    </row>
    <row r="107" spans="1:31" ht="15.75" thickBot="1" x14ac:dyDescent="0.3">
      <c r="A107" s="264"/>
      <c r="B107" s="268"/>
      <c r="C107" s="268"/>
      <c r="D107" s="269"/>
      <c r="E107" s="267"/>
      <c r="F107" s="177"/>
      <c r="G107" s="158"/>
      <c r="I107" s="158"/>
      <c r="J107" s="158"/>
      <c r="K107" s="158"/>
      <c r="L107" s="158"/>
      <c r="M107" s="158"/>
      <c r="N107" s="158"/>
      <c r="O107" s="158"/>
      <c r="P107" s="158"/>
      <c r="Q107" s="158"/>
      <c r="U107" s="177"/>
      <c r="V107" s="177"/>
      <c r="W107" s="177"/>
      <c r="AD107" s="159"/>
      <c r="AE107" s="159"/>
    </row>
    <row r="108" spans="1:31" ht="51" customHeight="1" x14ac:dyDescent="0.25">
      <c r="A108" s="305"/>
      <c r="B108" s="360" t="s">
        <v>194</v>
      </c>
      <c r="C108" s="301"/>
      <c r="D108" s="360" t="s">
        <v>240</v>
      </c>
      <c r="E108" s="373" t="s">
        <v>254</v>
      </c>
      <c r="F108" s="139" t="s">
        <v>226</v>
      </c>
      <c r="G108" s="158"/>
      <c r="I108" s="158"/>
      <c r="J108" s="158"/>
      <c r="K108" s="158"/>
      <c r="L108" s="158"/>
      <c r="M108" s="158"/>
      <c r="N108" s="158"/>
      <c r="O108" s="158"/>
      <c r="P108" s="158"/>
      <c r="Q108" s="158"/>
    </row>
    <row r="109" spans="1:31" ht="51" customHeight="1" thickBot="1" x14ac:dyDescent="0.3">
      <c r="A109" s="306"/>
      <c r="B109" s="361"/>
      <c r="C109" s="302"/>
      <c r="D109" s="361"/>
      <c r="E109" s="374"/>
      <c r="F109" s="140" t="s">
        <v>249</v>
      </c>
      <c r="G109" s="158"/>
      <c r="I109" s="158"/>
      <c r="J109" s="158"/>
      <c r="K109" s="158"/>
      <c r="L109" s="158"/>
      <c r="M109" s="158"/>
      <c r="N109" s="158"/>
      <c r="O109" s="158"/>
      <c r="P109" s="158"/>
      <c r="Q109" s="158"/>
    </row>
    <row r="110" spans="1:31" ht="15" customHeight="1" x14ac:dyDescent="0.25">
      <c r="A110" s="362" t="s">
        <v>239</v>
      </c>
      <c r="B110" s="365" t="s">
        <v>193</v>
      </c>
      <c r="C110" s="272"/>
      <c r="D110" s="399" t="s">
        <v>237</v>
      </c>
      <c r="E110" s="396">
        <v>0.83</v>
      </c>
      <c r="F110" s="357">
        <v>30000</v>
      </c>
      <c r="G110" s="158"/>
      <c r="I110" s="158"/>
      <c r="J110" s="158"/>
      <c r="K110" s="158"/>
      <c r="L110" s="158"/>
      <c r="M110" s="158"/>
      <c r="N110" s="158"/>
      <c r="O110" s="158"/>
      <c r="P110" s="158"/>
      <c r="Q110" s="158"/>
    </row>
    <row r="111" spans="1:31" ht="18.75" customHeight="1" x14ac:dyDescent="0.25">
      <c r="A111" s="363"/>
      <c r="B111" s="366"/>
      <c r="C111" s="273"/>
      <c r="D111" s="400"/>
      <c r="E111" s="397"/>
      <c r="F111" s="358"/>
      <c r="G111" s="158"/>
      <c r="I111" s="158"/>
      <c r="J111" s="158"/>
      <c r="K111" s="158"/>
      <c r="L111" s="158"/>
      <c r="M111" s="158"/>
      <c r="N111" s="158"/>
      <c r="O111" s="158"/>
      <c r="P111" s="158"/>
      <c r="Q111" s="158"/>
    </row>
    <row r="112" spans="1:31" ht="18.75" customHeight="1" x14ac:dyDescent="0.25">
      <c r="A112" s="363"/>
      <c r="B112" s="366"/>
      <c r="C112" s="273"/>
      <c r="D112" s="400"/>
      <c r="E112" s="397"/>
      <c r="F112" s="358"/>
      <c r="G112" s="158"/>
      <c r="I112" s="158"/>
      <c r="J112" s="158"/>
      <c r="K112" s="158"/>
      <c r="L112" s="158"/>
      <c r="M112" s="158"/>
      <c r="N112" s="158"/>
      <c r="O112" s="158"/>
      <c r="P112" s="158"/>
      <c r="Q112" s="158"/>
    </row>
    <row r="113" spans="1:30" ht="18.75" customHeight="1" x14ac:dyDescent="0.25">
      <c r="A113" s="363"/>
      <c r="B113" s="366"/>
      <c r="C113" s="273"/>
      <c r="D113" s="400"/>
      <c r="E113" s="397"/>
      <c r="F113" s="358"/>
      <c r="G113" s="158"/>
      <c r="I113" s="158"/>
      <c r="J113" s="158"/>
      <c r="K113" s="158"/>
      <c r="L113" s="158"/>
      <c r="M113" s="158"/>
      <c r="N113" s="158"/>
      <c r="O113" s="158"/>
      <c r="P113" s="158"/>
      <c r="Q113" s="158"/>
    </row>
    <row r="114" spans="1:30" ht="18.75" customHeight="1" x14ac:dyDescent="0.25">
      <c r="A114" s="363"/>
      <c r="B114" s="366"/>
      <c r="C114" s="273"/>
      <c r="D114" s="400"/>
      <c r="E114" s="397"/>
      <c r="F114" s="358"/>
      <c r="G114" s="158"/>
      <c r="I114" s="158"/>
      <c r="J114" s="158"/>
      <c r="K114" s="158"/>
      <c r="L114" s="158"/>
      <c r="M114" s="158"/>
      <c r="N114" s="158"/>
      <c r="O114" s="158"/>
      <c r="P114" s="158"/>
      <c r="Q114" s="158"/>
    </row>
    <row r="115" spans="1:30" ht="18.75" customHeight="1" x14ac:dyDescent="0.25">
      <c r="A115" s="363"/>
      <c r="B115" s="366"/>
      <c r="C115" s="273"/>
      <c r="D115" s="400"/>
      <c r="E115" s="397"/>
      <c r="F115" s="358"/>
      <c r="G115" s="158"/>
      <c r="I115" s="158"/>
      <c r="J115" s="158"/>
      <c r="K115" s="158"/>
      <c r="L115" s="158"/>
      <c r="M115" s="158"/>
      <c r="N115" s="158"/>
      <c r="O115" s="158"/>
      <c r="P115" s="158"/>
      <c r="Q115" s="158"/>
    </row>
    <row r="116" spans="1:30" ht="18.75" customHeight="1" x14ac:dyDescent="0.25">
      <c r="A116" s="363"/>
      <c r="B116" s="366"/>
      <c r="C116" s="273"/>
      <c r="D116" s="400"/>
      <c r="E116" s="397"/>
      <c r="F116" s="358"/>
      <c r="G116" s="158"/>
      <c r="I116" s="158"/>
      <c r="J116" s="158"/>
      <c r="K116" s="158"/>
      <c r="L116" s="158"/>
      <c r="M116" s="158"/>
      <c r="N116" s="158"/>
      <c r="O116" s="158"/>
      <c r="P116" s="158"/>
      <c r="Q116" s="158"/>
    </row>
    <row r="117" spans="1:30" ht="18.75" customHeight="1" x14ac:dyDescent="0.25">
      <c r="A117" s="363"/>
      <c r="B117" s="366"/>
      <c r="C117" s="273"/>
      <c r="D117" s="400"/>
      <c r="E117" s="397"/>
      <c r="F117" s="358"/>
      <c r="G117" s="158"/>
      <c r="I117" s="158"/>
      <c r="J117" s="158"/>
      <c r="K117" s="158"/>
      <c r="L117" s="158"/>
      <c r="M117" s="158"/>
      <c r="N117" s="158"/>
      <c r="O117" s="158"/>
      <c r="P117" s="158"/>
      <c r="Q117" s="158"/>
    </row>
    <row r="118" spans="1:30" ht="18.75" customHeight="1" x14ac:dyDescent="0.25">
      <c r="A118" s="363"/>
      <c r="B118" s="366"/>
      <c r="C118" s="273"/>
      <c r="D118" s="400"/>
      <c r="E118" s="397"/>
      <c r="F118" s="358"/>
      <c r="G118" s="158"/>
      <c r="I118" s="158"/>
      <c r="J118" s="158"/>
      <c r="K118" s="158"/>
      <c r="L118" s="158"/>
      <c r="M118" s="158"/>
      <c r="N118" s="158"/>
      <c r="O118" s="158"/>
      <c r="P118" s="158"/>
      <c r="Q118" s="158"/>
    </row>
    <row r="119" spans="1:30" ht="14.25" customHeight="1" x14ac:dyDescent="0.25">
      <c r="A119" s="363"/>
      <c r="B119" s="366"/>
      <c r="C119" s="273">
        <v>33903016</v>
      </c>
      <c r="D119" s="400"/>
      <c r="E119" s="397"/>
      <c r="F119" s="358"/>
      <c r="G119" s="158"/>
      <c r="I119" s="158"/>
      <c r="J119" s="158"/>
      <c r="K119" s="158"/>
      <c r="L119" s="158"/>
      <c r="M119" s="158"/>
      <c r="N119" s="158"/>
      <c r="O119" s="158"/>
      <c r="P119" s="158"/>
      <c r="Q119" s="158"/>
      <c r="AD119" s="159"/>
    </row>
    <row r="120" spans="1:30" ht="18.75" customHeight="1" x14ac:dyDescent="0.25">
      <c r="A120" s="363"/>
      <c r="B120" s="366"/>
      <c r="C120" s="273"/>
      <c r="D120" s="400"/>
      <c r="E120" s="397"/>
      <c r="F120" s="358"/>
      <c r="G120" s="160"/>
      <c r="I120" s="158"/>
      <c r="J120" s="158"/>
      <c r="K120" s="158"/>
      <c r="L120" s="158"/>
      <c r="M120" s="158"/>
      <c r="N120" s="158"/>
      <c r="O120" s="158"/>
      <c r="P120" s="158"/>
      <c r="Q120" s="158"/>
    </row>
    <row r="121" spans="1:30" ht="18.75" customHeight="1" x14ac:dyDescent="0.25">
      <c r="A121" s="363"/>
      <c r="B121" s="366"/>
      <c r="C121" s="273"/>
      <c r="D121" s="400"/>
      <c r="E121" s="397"/>
      <c r="F121" s="358"/>
      <c r="G121" s="160"/>
      <c r="I121" s="158"/>
      <c r="J121" s="158"/>
      <c r="K121" s="158"/>
      <c r="L121" s="158"/>
      <c r="M121" s="158"/>
      <c r="N121" s="158"/>
      <c r="O121" s="158"/>
      <c r="P121" s="158"/>
      <c r="Q121" s="158"/>
    </row>
    <row r="122" spans="1:30" ht="140.25" customHeight="1" thickBot="1" x14ac:dyDescent="0.3">
      <c r="A122" s="363"/>
      <c r="B122" s="367"/>
      <c r="C122" s="274"/>
      <c r="D122" s="401"/>
      <c r="E122" s="398"/>
      <c r="F122" s="359"/>
      <c r="G122" s="160"/>
      <c r="I122" s="158"/>
      <c r="J122" s="158"/>
      <c r="K122" s="158"/>
      <c r="L122" s="158"/>
      <c r="M122" s="158"/>
      <c r="N122" s="158"/>
      <c r="O122" s="158"/>
      <c r="P122" s="158"/>
      <c r="Q122" s="158"/>
    </row>
    <row r="123" spans="1:30" ht="15" customHeight="1" x14ac:dyDescent="0.25">
      <c r="A123" s="363"/>
      <c r="B123" s="154" t="s">
        <v>248</v>
      </c>
      <c r="C123" s="155"/>
      <c r="D123" s="155"/>
      <c r="E123" s="209" t="s">
        <v>243</v>
      </c>
      <c r="F123" s="210" t="s">
        <v>255</v>
      </c>
      <c r="G123" s="341" t="s">
        <v>266</v>
      </c>
      <c r="H123" s="342"/>
      <c r="I123" s="345" t="s">
        <v>267</v>
      </c>
      <c r="J123" s="346"/>
      <c r="K123" s="349" t="s">
        <v>268</v>
      </c>
      <c r="L123" s="350"/>
      <c r="M123" s="160"/>
      <c r="N123" s="158"/>
      <c r="O123" s="158"/>
      <c r="P123" s="158"/>
      <c r="Q123" s="158"/>
    </row>
    <row r="124" spans="1:30" ht="15.75" customHeight="1" thickBot="1" x14ac:dyDescent="0.3">
      <c r="A124" s="364"/>
      <c r="B124" s="150"/>
      <c r="C124" s="151"/>
      <c r="D124" s="151"/>
      <c r="E124" s="137">
        <v>30000</v>
      </c>
      <c r="F124" s="258">
        <f>E124*E110</f>
        <v>24900</v>
      </c>
      <c r="G124" s="343"/>
      <c r="H124" s="344"/>
      <c r="I124" s="347"/>
      <c r="J124" s="348"/>
      <c r="K124" s="351"/>
      <c r="L124" s="352"/>
      <c r="M124" s="160"/>
      <c r="N124" s="158"/>
      <c r="O124" s="158"/>
      <c r="P124" s="158"/>
      <c r="Q124" s="158"/>
    </row>
    <row r="125" spans="1:30" ht="35.25" thickBot="1" x14ac:dyDescent="0.3">
      <c r="F125" s="263" t="s">
        <v>269</v>
      </c>
      <c r="G125" s="338" t="s">
        <v>257</v>
      </c>
      <c r="H125" s="339"/>
      <c r="I125" s="338" t="s">
        <v>259</v>
      </c>
      <c r="J125" s="339"/>
      <c r="K125" s="338" t="s">
        <v>261</v>
      </c>
      <c r="L125" s="340"/>
      <c r="M125" s="160"/>
      <c r="N125" s="158"/>
      <c r="O125" s="158"/>
      <c r="P125" s="158"/>
      <c r="Q125" s="158"/>
    </row>
    <row r="126" spans="1:30" ht="17.25" customHeight="1" x14ac:dyDescent="0.25">
      <c r="F126" s="336">
        <f>F124+E92+E76+E52</f>
        <v>941811.36916266219</v>
      </c>
      <c r="G126" s="313"/>
      <c r="H126" s="313"/>
      <c r="I126" s="313"/>
      <c r="J126" s="313"/>
      <c r="K126" s="313"/>
      <c r="L126" s="313"/>
      <c r="M126" s="160"/>
      <c r="N126" s="158"/>
      <c r="O126" s="158"/>
      <c r="P126" s="158"/>
      <c r="Q126" s="158"/>
    </row>
    <row r="127" spans="1:30" ht="18" customHeight="1" thickBot="1" x14ac:dyDescent="0.3">
      <c r="F127" s="337"/>
      <c r="G127" s="313"/>
      <c r="H127" s="313"/>
      <c r="I127" s="313"/>
      <c r="J127" s="313"/>
      <c r="K127" s="313"/>
      <c r="L127" s="313"/>
      <c r="M127" s="160"/>
      <c r="N127" s="158"/>
      <c r="O127" s="158"/>
      <c r="P127" s="158"/>
      <c r="Q127" s="158"/>
    </row>
    <row r="128" spans="1:30" ht="60.75" thickBot="1" x14ac:dyDescent="0.3">
      <c r="F128" s="314" t="s">
        <v>270</v>
      </c>
      <c r="G128" s="313"/>
      <c r="H128" s="313"/>
      <c r="I128" s="313"/>
      <c r="J128" s="313"/>
      <c r="K128" s="313"/>
      <c r="L128" s="313"/>
      <c r="M128" s="160"/>
      <c r="N128" s="158"/>
      <c r="O128" s="158"/>
      <c r="P128" s="158"/>
      <c r="Q128" s="158"/>
    </row>
    <row r="129" spans="1:17" x14ac:dyDescent="0.25">
      <c r="M129" s="160"/>
      <c r="N129" s="158"/>
      <c r="O129" s="158"/>
      <c r="P129" s="158"/>
      <c r="Q129" s="158"/>
    </row>
    <row r="130" spans="1:17" x14ac:dyDescent="0.25">
      <c r="M130" s="160"/>
      <c r="N130" s="158"/>
      <c r="O130" s="158"/>
      <c r="P130" s="158"/>
      <c r="Q130" s="158"/>
    </row>
    <row r="131" spans="1:17" x14ac:dyDescent="0.25">
      <c r="M131" s="160"/>
      <c r="N131" s="158"/>
      <c r="O131" s="158"/>
      <c r="P131" s="158"/>
      <c r="Q131" s="158"/>
    </row>
    <row r="132" spans="1:17" x14ac:dyDescent="0.25">
      <c r="M132" s="160"/>
      <c r="N132" s="158"/>
      <c r="O132" s="158"/>
      <c r="P132" s="158"/>
      <c r="Q132" s="158"/>
    </row>
    <row r="133" spans="1:17" ht="15.75" thickBot="1" x14ac:dyDescent="0.3">
      <c r="M133" s="160"/>
      <c r="N133" s="158"/>
      <c r="O133" s="158"/>
      <c r="P133" s="158"/>
      <c r="Q133" s="158"/>
    </row>
    <row r="134" spans="1:17" x14ac:dyDescent="0.25">
      <c r="B134" s="390" t="s">
        <v>252</v>
      </c>
      <c r="C134" s="391"/>
      <c r="D134" s="392"/>
      <c r="M134" s="160"/>
      <c r="N134" s="158"/>
      <c r="O134" s="158"/>
      <c r="P134" s="158"/>
      <c r="Q134" s="158"/>
    </row>
    <row r="135" spans="1:17" x14ac:dyDescent="0.25">
      <c r="B135" s="211" t="s">
        <v>232</v>
      </c>
      <c r="C135" s="159"/>
      <c r="D135" s="212">
        <f>E52</f>
        <v>862572.68916266214</v>
      </c>
      <c r="M135" s="160"/>
      <c r="N135" s="158"/>
      <c r="O135" s="158"/>
      <c r="P135" s="158"/>
      <c r="Q135" s="158"/>
    </row>
    <row r="136" spans="1:17" x14ac:dyDescent="0.25">
      <c r="B136" s="211" t="s">
        <v>235</v>
      </c>
      <c r="C136" s="159"/>
      <c r="D136" s="212">
        <f>E76</f>
        <v>40169.880000000005</v>
      </c>
      <c r="M136" s="160"/>
      <c r="N136" s="158"/>
      <c r="O136" s="158"/>
      <c r="P136" s="158"/>
      <c r="Q136" s="158"/>
    </row>
    <row r="137" spans="1:17" x14ac:dyDescent="0.25">
      <c r="B137" s="211" t="s">
        <v>236</v>
      </c>
      <c r="C137" s="159"/>
      <c r="D137" s="212">
        <f>E92</f>
        <v>14168.800000000001</v>
      </c>
      <c r="M137" s="160"/>
      <c r="N137" s="158"/>
      <c r="O137" s="158"/>
      <c r="P137" s="158"/>
      <c r="Q137" s="158"/>
    </row>
    <row r="138" spans="1:17" x14ac:dyDescent="0.25">
      <c r="B138" s="211" t="s">
        <v>239</v>
      </c>
      <c r="C138" s="159"/>
      <c r="D138" s="212">
        <f>F124</f>
        <v>24900</v>
      </c>
      <c r="M138" s="160"/>
      <c r="N138" s="158"/>
      <c r="O138" s="158"/>
      <c r="P138" s="158"/>
      <c r="Q138" s="158"/>
    </row>
    <row r="139" spans="1:17" ht="15.75" thickBot="1" x14ac:dyDescent="0.3">
      <c r="B139" s="214" t="s">
        <v>250</v>
      </c>
      <c r="C139" s="275"/>
      <c r="D139" s="215">
        <f t="shared" ref="D139:J152" si="6">SUM(D135:D138)</f>
        <v>941811.36916266219</v>
      </c>
      <c r="M139" s="160"/>
      <c r="N139" s="158"/>
      <c r="O139" s="158"/>
      <c r="P139" s="158"/>
      <c r="Q139" s="158"/>
    </row>
    <row r="140" spans="1:17" x14ac:dyDescent="0.25">
      <c r="M140" s="160"/>
      <c r="N140" s="158"/>
      <c r="O140" s="158"/>
      <c r="P140" s="158"/>
      <c r="Q140" s="158"/>
    </row>
    <row r="141" spans="1:17" x14ac:dyDescent="0.25">
      <c r="A141" s="158"/>
      <c r="M141" s="160"/>
      <c r="N141" s="158"/>
      <c r="O141" s="158"/>
      <c r="P141" s="158"/>
      <c r="Q141" s="158"/>
    </row>
    <row r="142" spans="1:17" x14ac:dyDescent="0.25">
      <c r="A142" s="211"/>
      <c r="M142" s="160"/>
      <c r="N142" s="158"/>
      <c r="O142" s="158"/>
      <c r="P142" s="158"/>
      <c r="Q142" s="158"/>
    </row>
    <row r="143" spans="1:17" x14ac:dyDescent="0.25">
      <c r="A143" s="211"/>
      <c r="M143" s="160"/>
      <c r="N143" s="158"/>
      <c r="O143" s="158"/>
      <c r="P143" s="158"/>
      <c r="Q143" s="158"/>
    </row>
    <row r="144" spans="1:17" x14ac:dyDescent="0.25">
      <c r="A144" s="211"/>
      <c r="M144" s="160"/>
      <c r="N144" s="158"/>
      <c r="O144" s="158"/>
      <c r="P144" s="158"/>
      <c r="Q144" s="158"/>
    </row>
    <row r="145" spans="1:33" x14ac:dyDescent="0.25">
      <c r="A145" s="211"/>
      <c r="M145" s="160"/>
      <c r="N145" s="158"/>
      <c r="O145" s="158"/>
      <c r="P145" s="158"/>
      <c r="Q145" s="158"/>
    </row>
    <row r="146" spans="1:33" x14ac:dyDescent="0.25">
      <c r="A146" s="158"/>
      <c r="M146" s="160"/>
      <c r="N146" s="158"/>
      <c r="O146" s="158"/>
      <c r="P146" s="158"/>
      <c r="Q146" s="158"/>
    </row>
    <row r="147" spans="1:33" x14ac:dyDescent="0.25">
      <c r="E147" s="23" t="str">
        <f t="shared" ref="E147:AF147" si="7">E20</f>
        <v>ASSIS</v>
      </c>
      <c r="F147" s="23" t="str">
        <f t="shared" si="7"/>
        <v>ASTORGA</v>
      </c>
      <c r="G147" s="23" t="str">
        <f t="shared" si="7"/>
        <v>BARRACÃO</v>
      </c>
      <c r="H147" s="23" t="str">
        <f t="shared" si="7"/>
        <v>CAMPO LARGO</v>
      </c>
      <c r="I147" s="23" t="str">
        <f t="shared" si="7"/>
        <v>CASCAVEL</v>
      </c>
      <c r="J147" s="23" t="str">
        <f t="shared" si="7"/>
        <v>CAPANEMA</v>
      </c>
      <c r="K147" s="23" t="str">
        <f t="shared" si="7"/>
        <v>COLOMBO</v>
      </c>
      <c r="L147" s="23" t="str">
        <f t="shared" si="7"/>
        <v>COMUNICAÇÃO</v>
      </c>
      <c r="M147" s="23" t="str">
        <f t="shared" si="7"/>
        <v>CURITIBA</v>
      </c>
      <c r="N147" s="23" t="str">
        <f t="shared" si="7"/>
        <v>EAD</v>
      </c>
      <c r="O147" s="23" t="str">
        <f t="shared" si="7"/>
        <v>FOZ</v>
      </c>
      <c r="P147" s="23" t="str">
        <f t="shared" si="7"/>
        <v>GOIOERÊ</v>
      </c>
      <c r="Q147" s="23" t="str">
        <f t="shared" si="7"/>
        <v>IRATI</v>
      </c>
      <c r="R147" s="23" t="str">
        <f t="shared" si="7"/>
        <v>IVAIPORÃ</v>
      </c>
      <c r="S147" s="23" t="str">
        <f t="shared" si="7"/>
        <v>JACAREZINHO</v>
      </c>
      <c r="T147" s="23" t="str">
        <f t="shared" si="7"/>
        <v>JAGUARIAIVA</v>
      </c>
      <c r="U147" s="23" t="str">
        <f t="shared" si="7"/>
        <v>LONDRINA</v>
      </c>
      <c r="V147" s="23" t="str">
        <f t="shared" si="7"/>
        <v>PALMAS</v>
      </c>
      <c r="W147" s="23" t="str">
        <f t="shared" si="7"/>
        <v>PARANAGUÁ</v>
      </c>
      <c r="X147" s="23" t="str">
        <f t="shared" si="7"/>
        <v>PARANAVAÍ</v>
      </c>
      <c r="Y147" s="23" t="str">
        <f t="shared" si="7"/>
        <v>PINHAIS</v>
      </c>
      <c r="Z147" s="23" t="str">
        <f t="shared" si="7"/>
        <v>PITANGA</v>
      </c>
      <c r="AA147" s="23" t="str">
        <f t="shared" si="7"/>
        <v>PROAD - CACP</v>
      </c>
      <c r="AB147" s="23" t="str">
        <f t="shared" si="7"/>
        <v>PROENS</v>
      </c>
      <c r="AC147" s="23" t="str">
        <f t="shared" si="7"/>
        <v>TELEMACO</v>
      </c>
      <c r="AD147" s="23" t="str">
        <f t="shared" si="7"/>
        <v>UMUARAMA</v>
      </c>
      <c r="AE147" s="23" t="str">
        <f t="shared" si="7"/>
        <v>UNIÃO DA VITÓRIA</v>
      </c>
      <c r="AF147" s="23" t="str">
        <f t="shared" si="7"/>
        <v>PROEPI</v>
      </c>
    </row>
    <row r="148" spans="1:33" x14ac:dyDescent="0.25">
      <c r="E148" s="213">
        <f t="shared" ref="E148:AF148" si="8">E51</f>
        <v>25349.216540353264</v>
      </c>
      <c r="F148" s="213">
        <f t="shared" si="8"/>
        <v>12606.364739978431</v>
      </c>
      <c r="G148" s="213">
        <f t="shared" si="8"/>
        <v>1834.593341332155</v>
      </c>
      <c r="H148" s="213">
        <f t="shared" si="8"/>
        <v>24884.344471345117</v>
      </c>
      <c r="I148" s="213">
        <f t="shared" si="8"/>
        <v>5455.2263897037028</v>
      </c>
      <c r="J148" s="213">
        <f t="shared" si="8"/>
        <v>1483.8806191784513</v>
      </c>
      <c r="K148" s="213">
        <f t="shared" si="8"/>
        <v>4692.9092158459589</v>
      </c>
      <c r="L148" s="213">
        <f t="shared" si="8"/>
        <v>305834.93246971443</v>
      </c>
      <c r="M148" s="213">
        <f t="shared" si="8"/>
        <v>22493.904835624471</v>
      </c>
      <c r="N148" s="213">
        <f t="shared" si="8"/>
        <v>85337.537177944439</v>
      </c>
      <c r="O148" s="213">
        <f t="shared" si="8"/>
        <v>4364.636943055556</v>
      </c>
      <c r="P148" s="213">
        <f t="shared" si="8"/>
        <v>37207.880577968856</v>
      </c>
      <c r="Q148" s="213">
        <f t="shared" si="8"/>
        <v>1523.005791245791</v>
      </c>
      <c r="R148" s="213">
        <f t="shared" si="8"/>
        <v>12684.446644066915</v>
      </c>
      <c r="S148" s="213">
        <f t="shared" si="8"/>
        <v>2344.715511952862</v>
      </c>
      <c r="T148" s="213">
        <f t="shared" si="8"/>
        <v>12736.375282135963</v>
      </c>
      <c r="U148" s="213">
        <f t="shared" si="8"/>
        <v>16443.716400249836</v>
      </c>
      <c r="V148" s="213">
        <f t="shared" si="8"/>
        <v>20487.670453208546</v>
      </c>
      <c r="W148" s="213">
        <f t="shared" si="8"/>
        <v>24135.380573888404</v>
      </c>
      <c r="X148" s="213">
        <f t="shared" si="8"/>
        <v>74831.251569762782</v>
      </c>
      <c r="Y148" s="213">
        <f t="shared" si="8"/>
        <v>12473.262724907408</v>
      </c>
      <c r="Z148" s="213">
        <f t="shared" si="8"/>
        <v>1772.6533422222224</v>
      </c>
      <c r="AA148" s="213">
        <f t="shared" si="8"/>
        <v>17877.91928685522</v>
      </c>
      <c r="AB148" s="213">
        <f t="shared" si="8"/>
        <v>19621.742174999996</v>
      </c>
      <c r="AC148" s="213">
        <f t="shared" si="8"/>
        <v>197.65431300505048</v>
      </c>
      <c r="AD148" s="213">
        <f t="shared" si="8"/>
        <v>30489.014889580219</v>
      </c>
      <c r="AE148" s="213">
        <f t="shared" si="8"/>
        <v>12314.882310827386</v>
      </c>
      <c r="AF148" s="213">
        <f t="shared" si="8"/>
        <v>71093.570571708638</v>
      </c>
    </row>
    <row r="149" spans="1:33" x14ac:dyDescent="0.25">
      <c r="E149" s="213">
        <f t="shared" ref="E149:AF149" si="9">F74</f>
        <v>555.6</v>
      </c>
      <c r="F149" s="213">
        <f t="shared" si="9"/>
        <v>444.48</v>
      </c>
      <c r="G149" s="213">
        <f t="shared" si="9"/>
        <v>111.12</v>
      </c>
      <c r="H149" s="213">
        <f t="shared" si="9"/>
        <v>2778</v>
      </c>
      <c r="I149" s="213">
        <f t="shared" si="9"/>
        <v>555.6</v>
      </c>
      <c r="J149" s="213">
        <f t="shared" si="9"/>
        <v>111.12</v>
      </c>
      <c r="K149" s="213">
        <f t="shared" si="9"/>
        <v>1111.2</v>
      </c>
      <c r="L149" s="213">
        <f t="shared" si="9"/>
        <v>555.6</v>
      </c>
      <c r="M149" s="213">
        <f t="shared" si="9"/>
        <v>1722.3600000000001</v>
      </c>
      <c r="N149" s="213">
        <f t="shared" si="9"/>
        <v>1111.2</v>
      </c>
      <c r="O149" s="213">
        <f t="shared" si="9"/>
        <v>1111.2</v>
      </c>
      <c r="P149" s="213">
        <f t="shared" si="9"/>
        <v>833.40000000000009</v>
      </c>
      <c r="Q149" s="213">
        <f t="shared" si="9"/>
        <v>2778</v>
      </c>
      <c r="R149" s="213">
        <f t="shared" si="9"/>
        <v>4444.8</v>
      </c>
      <c r="S149" s="213">
        <f t="shared" si="9"/>
        <v>0</v>
      </c>
      <c r="T149" s="213">
        <f t="shared" si="9"/>
        <v>833.40000000000009</v>
      </c>
      <c r="U149" s="213">
        <f t="shared" si="9"/>
        <v>833.40000000000009</v>
      </c>
      <c r="V149" s="213">
        <f t="shared" si="9"/>
        <v>833.40000000000009</v>
      </c>
      <c r="W149" s="213">
        <f t="shared" si="9"/>
        <v>1111.2</v>
      </c>
      <c r="X149" s="213">
        <f t="shared" si="9"/>
        <v>2778</v>
      </c>
      <c r="Y149" s="213">
        <f t="shared" si="9"/>
        <v>0</v>
      </c>
      <c r="Z149" s="213">
        <f t="shared" si="9"/>
        <v>1111.2</v>
      </c>
      <c r="AA149" s="213">
        <f t="shared" si="9"/>
        <v>0</v>
      </c>
      <c r="AB149" s="213">
        <f t="shared" si="9"/>
        <v>0</v>
      </c>
      <c r="AC149" s="213">
        <f t="shared" si="9"/>
        <v>555.6</v>
      </c>
      <c r="AD149" s="213">
        <f t="shared" si="9"/>
        <v>2778</v>
      </c>
      <c r="AE149" s="213">
        <f t="shared" si="9"/>
        <v>0</v>
      </c>
      <c r="AF149" s="213">
        <f t="shared" si="9"/>
        <v>11112</v>
      </c>
    </row>
    <row r="150" spans="1:33" x14ac:dyDescent="0.25">
      <c r="E150" s="213">
        <f t="shared" ref="E150:AF150" si="10">F90</f>
        <v>356</v>
      </c>
      <c r="F150" s="213">
        <f t="shared" si="10"/>
        <v>213.60000000000002</v>
      </c>
      <c r="G150" s="213">
        <f t="shared" si="10"/>
        <v>142.4</v>
      </c>
      <c r="H150" s="213">
        <f t="shared" si="10"/>
        <v>356</v>
      </c>
      <c r="I150" s="213">
        <f t="shared" si="10"/>
        <v>0</v>
      </c>
      <c r="J150" s="213">
        <f t="shared" si="10"/>
        <v>142.4</v>
      </c>
      <c r="K150" s="213">
        <f t="shared" si="10"/>
        <v>356</v>
      </c>
      <c r="L150" s="213">
        <f t="shared" si="10"/>
        <v>712</v>
      </c>
      <c r="M150" s="213">
        <f t="shared" si="10"/>
        <v>356</v>
      </c>
      <c r="N150" s="213">
        <f t="shared" si="10"/>
        <v>712</v>
      </c>
      <c r="O150" s="213">
        <f t="shared" si="10"/>
        <v>712</v>
      </c>
      <c r="P150" s="213">
        <f t="shared" si="10"/>
        <v>142.4</v>
      </c>
      <c r="Q150" s="213">
        <f t="shared" si="10"/>
        <v>712</v>
      </c>
      <c r="R150" s="213">
        <f t="shared" si="10"/>
        <v>1424</v>
      </c>
      <c r="S150" s="213">
        <f t="shared" si="10"/>
        <v>0</v>
      </c>
      <c r="T150" s="213">
        <f t="shared" si="10"/>
        <v>356</v>
      </c>
      <c r="U150" s="213">
        <f t="shared" si="10"/>
        <v>356</v>
      </c>
      <c r="V150" s="213">
        <f t="shared" si="10"/>
        <v>356</v>
      </c>
      <c r="W150" s="213">
        <f t="shared" si="10"/>
        <v>142.4</v>
      </c>
      <c r="X150" s="213">
        <f t="shared" si="10"/>
        <v>712</v>
      </c>
      <c r="Y150" s="213">
        <f t="shared" si="10"/>
        <v>0</v>
      </c>
      <c r="Z150" s="213">
        <f t="shared" si="10"/>
        <v>712</v>
      </c>
      <c r="AA150" s="213">
        <f t="shared" si="10"/>
        <v>0</v>
      </c>
      <c r="AB150" s="213">
        <f t="shared" si="10"/>
        <v>0</v>
      </c>
      <c r="AC150" s="213">
        <f t="shared" si="10"/>
        <v>712</v>
      </c>
      <c r="AD150" s="213">
        <f t="shared" si="10"/>
        <v>712</v>
      </c>
      <c r="AE150" s="213">
        <f t="shared" si="10"/>
        <v>213.60000000000002</v>
      </c>
      <c r="AF150" s="213">
        <f t="shared" si="10"/>
        <v>3560</v>
      </c>
    </row>
    <row r="151" spans="1:33" x14ac:dyDescent="0.25">
      <c r="M151" s="160"/>
      <c r="N151" s="158"/>
      <c r="O151" s="158"/>
      <c r="P151" s="158"/>
      <c r="Q151" s="158"/>
      <c r="AB151" s="195">
        <f>F124</f>
        <v>24900</v>
      </c>
    </row>
    <row r="152" spans="1:33" x14ac:dyDescent="0.25">
      <c r="E152" s="216">
        <f t="shared" si="6"/>
        <v>26260.816540353262</v>
      </c>
      <c r="F152" s="216">
        <f t="shared" si="6"/>
        <v>13264.444739978431</v>
      </c>
      <c r="G152" s="216">
        <f t="shared" si="6"/>
        <v>2088.113341332155</v>
      </c>
      <c r="H152" s="216">
        <f t="shared" si="6"/>
        <v>28018.344471345117</v>
      </c>
      <c r="I152" s="216">
        <f t="shared" si="6"/>
        <v>6010.8263897037032</v>
      </c>
      <c r="J152" s="216">
        <f t="shared" si="6"/>
        <v>1737.4006191784515</v>
      </c>
      <c r="K152" s="216">
        <f t="shared" ref="K152:AF152" si="11">SUM(K148:K151)</f>
        <v>6160.1092158459587</v>
      </c>
      <c r="L152" s="216">
        <f t="shared" si="11"/>
        <v>307102.53246971441</v>
      </c>
      <c r="M152" s="216">
        <f t="shared" si="11"/>
        <v>24572.264835624472</v>
      </c>
      <c r="N152" s="216">
        <f t="shared" si="11"/>
        <v>87160.737177944437</v>
      </c>
      <c r="O152" s="216">
        <f t="shared" si="11"/>
        <v>6187.8369430555558</v>
      </c>
      <c r="P152" s="216">
        <f t="shared" si="11"/>
        <v>38183.680577968858</v>
      </c>
      <c r="Q152" s="216">
        <f t="shared" si="11"/>
        <v>5013.0057912457905</v>
      </c>
      <c r="R152" s="216">
        <f t="shared" si="11"/>
        <v>18553.246644066916</v>
      </c>
      <c r="S152" s="216">
        <f t="shared" si="11"/>
        <v>2344.715511952862</v>
      </c>
      <c r="T152" s="216">
        <f t="shared" si="11"/>
        <v>13925.775282135963</v>
      </c>
      <c r="U152" s="216">
        <f t="shared" si="11"/>
        <v>17633.116400249837</v>
      </c>
      <c r="V152" s="216">
        <f t="shared" si="11"/>
        <v>21677.070453208547</v>
      </c>
      <c r="W152" s="216">
        <f t="shared" si="11"/>
        <v>25388.980573888406</v>
      </c>
      <c r="X152" s="216">
        <f t="shared" si="11"/>
        <v>78321.251569762782</v>
      </c>
      <c r="Y152" s="216">
        <f t="shared" si="11"/>
        <v>12473.262724907408</v>
      </c>
      <c r="Z152" s="216">
        <f t="shared" si="11"/>
        <v>3595.8533422222226</v>
      </c>
      <c r="AA152" s="216">
        <f t="shared" si="11"/>
        <v>17877.91928685522</v>
      </c>
      <c r="AB152" s="216">
        <f t="shared" si="11"/>
        <v>44521.742174999992</v>
      </c>
      <c r="AC152" s="216">
        <f t="shared" si="11"/>
        <v>1465.2543130050506</v>
      </c>
      <c r="AD152" s="216">
        <f t="shared" si="11"/>
        <v>33979.014889580219</v>
      </c>
      <c r="AE152" s="216">
        <f t="shared" si="11"/>
        <v>12528.482310827387</v>
      </c>
      <c r="AF152" s="216">
        <f t="shared" si="11"/>
        <v>85765.570571708638</v>
      </c>
      <c r="AG152" s="195"/>
    </row>
    <row r="153" spans="1:33" x14ac:dyDescent="0.25">
      <c r="M153" s="160"/>
      <c r="N153" s="158"/>
      <c r="O153" s="158"/>
      <c r="P153" s="158"/>
      <c r="Q153" s="158"/>
    </row>
  </sheetData>
  <sheetProtection sheet="1" objects="1" scenarios="1"/>
  <mergeCells count="54">
    <mergeCell ref="B134:D134"/>
    <mergeCell ref="D71:D72"/>
    <mergeCell ref="B74:E74"/>
    <mergeCell ref="B90:E90"/>
    <mergeCell ref="D87:D88"/>
    <mergeCell ref="B87:B88"/>
    <mergeCell ref="E110:E122"/>
    <mergeCell ref="E87:E88"/>
    <mergeCell ref="E108:E109"/>
    <mergeCell ref="D110:D122"/>
    <mergeCell ref="D108:D109"/>
    <mergeCell ref="I16:J16"/>
    <mergeCell ref="G16:H16"/>
    <mergeCell ref="E19:I19"/>
    <mergeCell ref="A7:B7"/>
    <mergeCell ref="G12:H12"/>
    <mergeCell ref="D14:E14"/>
    <mergeCell ref="G14:H14"/>
    <mergeCell ref="G15:H15"/>
    <mergeCell ref="F110:F122"/>
    <mergeCell ref="B71:B72"/>
    <mergeCell ref="A110:A124"/>
    <mergeCell ref="B110:B122"/>
    <mergeCell ref="AG20:AG21"/>
    <mergeCell ref="A71:A76"/>
    <mergeCell ref="A87:A92"/>
    <mergeCell ref="E71:E72"/>
    <mergeCell ref="A19:B20"/>
    <mergeCell ref="B108:B109"/>
    <mergeCell ref="F53:G53"/>
    <mergeCell ref="F52:G52"/>
    <mergeCell ref="H53:I53"/>
    <mergeCell ref="H52:I52"/>
    <mergeCell ref="J53:K53"/>
    <mergeCell ref="J52:K52"/>
    <mergeCell ref="F77:G77"/>
    <mergeCell ref="H77:I77"/>
    <mergeCell ref="J77:K77"/>
    <mergeCell ref="F76:G76"/>
    <mergeCell ref="H76:I76"/>
    <mergeCell ref="J76:K76"/>
    <mergeCell ref="F93:G93"/>
    <mergeCell ref="H93:I93"/>
    <mergeCell ref="J93:K93"/>
    <mergeCell ref="F92:G92"/>
    <mergeCell ref="H92:I92"/>
    <mergeCell ref="J92:K92"/>
    <mergeCell ref="F126:F127"/>
    <mergeCell ref="G125:H125"/>
    <mergeCell ref="I125:J125"/>
    <mergeCell ref="K125:L125"/>
    <mergeCell ref="G123:H124"/>
    <mergeCell ref="I123:J124"/>
    <mergeCell ref="K123:L124"/>
  </mergeCells>
  <dataValidations count="1">
    <dataValidation type="list" errorStyle="information" showErrorMessage="1" errorTitle="UNIDADES" error="Escolha uma unidade no botão ao lado !!!" sqref="G14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I14 WUZ14 WLD14 WBH14 VRL14 VHP14 UXT14 UNX14 UEB14 TUF14 TKJ14 TAN14 SQR14 SGV14 RWZ14 RND14 RDH14 QTL14 QJP14 PZT14 PPX14 PGB14 OWF14 OMJ14 OCN14 NSR14 NIV14 MYZ14 MPD14 MFH14 LVL14 LLP14 LBT14 KRX14 KIB14 JYF14 JOJ14 JEN14 IUR14 IKV14 IAZ14 HRD14 HHH14 GXL14 GNP14 GDT14 FTX14 FKB14 FAF14 EQJ14 EGN14 DWR14 DMV14 DCZ14 CTD14 CJH14 BZL14 BPP14 BFT14 AVX14 AMB14 ACF14 SJ14 IN14">
      <formula1>$S$1:$S$18</formula1>
    </dataValidation>
  </dataValidations>
  <pageMargins left="0.51181102362204722" right="0.51181102362204722" top="0.78740157480314965" bottom="0.78740157480314965" header="0.31496062992125984" footer="0.31496062992125984"/>
  <pageSetup paperSize="9"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dimension ref="A1:BF57"/>
  <sheetViews>
    <sheetView showGridLines="0" workbookViewId="0">
      <selection sqref="A1:D2"/>
    </sheetView>
  </sheetViews>
  <sheetFormatPr defaultRowHeight="15" x14ac:dyDescent="0.25"/>
  <cols>
    <col min="1" max="1" width="13.42578125" style="217" bestFit="1" customWidth="1"/>
    <col min="2" max="2" width="34.85546875" style="217" customWidth="1"/>
    <col min="3" max="3" width="18.140625" style="217" bestFit="1" customWidth="1"/>
    <col min="4" max="4" width="20" style="217" customWidth="1"/>
    <col min="5" max="56" width="19.7109375" style="217" customWidth="1"/>
    <col min="57" max="58" width="20"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'!B29</f>
        <v>Agenda Caderno</v>
      </c>
      <c r="C2" s="452"/>
      <c r="D2" s="453"/>
    </row>
    <row r="3" spans="1:58" ht="15.75" thickBot="1" x14ac:dyDescent="0.3">
      <c r="A3" s="218"/>
      <c r="B3" s="219"/>
      <c r="C3" s="220" t="s">
        <v>198</v>
      </c>
      <c r="D3" s="220"/>
      <c r="E3" s="217" t="s">
        <v>199</v>
      </c>
      <c r="G3" s="220" t="s">
        <v>202</v>
      </c>
      <c r="H3" s="220"/>
      <c r="I3" s="217" t="s">
        <v>203</v>
      </c>
      <c r="K3" s="220" t="s">
        <v>204</v>
      </c>
      <c r="L3" s="220"/>
      <c r="M3" s="217" t="s">
        <v>205</v>
      </c>
      <c r="O3" s="217" t="s">
        <v>208</v>
      </c>
      <c r="Q3" s="217" t="s">
        <v>209</v>
      </c>
      <c r="S3" s="220" t="s">
        <v>210</v>
      </c>
      <c r="U3" s="217" t="s">
        <v>211</v>
      </c>
      <c r="W3" s="220" t="s">
        <v>212</v>
      </c>
      <c r="X3" s="220"/>
      <c r="Y3" s="217" t="s">
        <v>214</v>
      </c>
      <c r="Z3" s="220"/>
      <c r="AA3" s="220" t="s">
        <v>215</v>
      </c>
      <c r="AB3" s="220"/>
      <c r="AC3" s="217" t="s">
        <v>216</v>
      </c>
      <c r="AE3" s="220" t="s">
        <v>217</v>
      </c>
      <c r="AG3" s="217" t="s">
        <v>218</v>
      </c>
      <c r="AI3" s="217" t="s">
        <v>219</v>
      </c>
      <c r="AK3" s="220" t="s">
        <v>220</v>
      </c>
      <c r="AL3" s="220"/>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ht="15" customHeight="1" x14ac:dyDescent="0.25">
      <c r="A4" s="222"/>
      <c r="B4" s="115" t="s">
        <v>76</v>
      </c>
      <c r="C4" s="487">
        <v>100</v>
      </c>
      <c r="D4" s="488"/>
      <c r="E4" s="487">
        <v>160</v>
      </c>
      <c r="F4" s="488"/>
      <c r="G4" s="487">
        <v>0</v>
      </c>
      <c r="H4" s="488"/>
      <c r="I4" s="487">
        <v>100</v>
      </c>
      <c r="J4" s="488"/>
      <c r="K4" s="487">
        <v>0</v>
      </c>
      <c r="L4" s="488"/>
      <c r="M4" s="487">
        <v>0</v>
      </c>
      <c r="N4" s="488"/>
      <c r="O4" s="487">
        <v>0</v>
      </c>
      <c r="P4" s="488"/>
      <c r="Q4" s="487">
        <v>15000</v>
      </c>
      <c r="R4" s="488"/>
      <c r="S4" s="487">
        <v>250</v>
      </c>
      <c r="T4" s="488"/>
      <c r="U4" s="487">
        <v>0</v>
      </c>
      <c r="V4" s="488"/>
      <c r="W4" s="487">
        <v>0</v>
      </c>
      <c r="X4" s="488"/>
      <c r="Y4" s="487">
        <v>50</v>
      </c>
      <c r="Z4" s="488"/>
      <c r="AA4" s="487">
        <v>0</v>
      </c>
      <c r="AB4" s="488"/>
      <c r="AC4" s="487">
        <v>100</v>
      </c>
      <c r="AD4" s="488"/>
      <c r="AE4" s="487">
        <v>0</v>
      </c>
      <c r="AF4" s="488"/>
      <c r="AG4" s="487">
        <v>80</v>
      </c>
      <c r="AH4" s="488"/>
      <c r="AI4" s="487">
        <v>200</v>
      </c>
      <c r="AJ4" s="488"/>
      <c r="AK4" s="487">
        <v>170</v>
      </c>
      <c r="AL4" s="488"/>
      <c r="AM4" s="487">
        <v>107</v>
      </c>
      <c r="AN4" s="488"/>
      <c r="AO4" s="487">
        <v>1000</v>
      </c>
      <c r="AP4" s="488"/>
      <c r="AQ4" s="487">
        <v>80</v>
      </c>
      <c r="AR4" s="488"/>
      <c r="AS4" s="487">
        <v>0</v>
      </c>
      <c r="AT4" s="488"/>
      <c r="AU4" s="487">
        <v>0</v>
      </c>
      <c r="AV4" s="488"/>
      <c r="AW4" s="487">
        <v>0</v>
      </c>
      <c r="AX4" s="488"/>
      <c r="AY4" s="487">
        <v>0</v>
      </c>
      <c r="AZ4" s="488"/>
      <c r="BA4" s="487">
        <v>100</v>
      </c>
      <c r="BB4" s="488"/>
      <c r="BC4" s="487">
        <v>200</v>
      </c>
      <c r="BD4" s="488"/>
      <c r="BE4" s="487">
        <v>250</v>
      </c>
      <c r="BF4" s="488"/>
    </row>
    <row r="5" spans="1:58" x14ac:dyDescent="0.25">
      <c r="A5" s="496" t="s">
        <v>105</v>
      </c>
      <c r="B5" s="68" t="s">
        <v>114</v>
      </c>
      <c r="C5" s="500">
        <v>12</v>
      </c>
      <c r="D5" s="500"/>
      <c r="E5" s="500">
        <v>12</v>
      </c>
      <c r="F5" s="500"/>
      <c r="G5" s="500">
        <v>12</v>
      </c>
      <c r="H5" s="500"/>
      <c r="I5" s="500">
        <v>12</v>
      </c>
      <c r="J5" s="500"/>
      <c r="K5" s="500">
        <v>12</v>
      </c>
      <c r="L5" s="500"/>
      <c r="M5" s="500">
        <v>12</v>
      </c>
      <c r="N5" s="500"/>
      <c r="O5" s="500">
        <v>12</v>
      </c>
      <c r="P5" s="500"/>
      <c r="Q5" s="500">
        <v>12</v>
      </c>
      <c r="R5" s="500"/>
      <c r="S5" s="500">
        <v>12</v>
      </c>
      <c r="T5" s="500"/>
      <c r="U5" s="500">
        <v>12</v>
      </c>
      <c r="V5" s="500"/>
      <c r="W5" s="500">
        <v>12</v>
      </c>
      <c r="X5" s="500"/>
      <c r="Y5" s="500">
        <v>12</v>
      </c>
      <c r="Z5" s="500"/>
      <c r="AA5" s="500">
        <v>12</v>
      </c>
      <c r="AB5" s="500"/>
      <c r="AC5" s="500">
        <v>12</v>
      </c>
      <c r="AD5" s="500"/>
      <c r="AE5" s="500">
        <v>12</v>
      </c>
      <c r="AF5" s="500"/>
      <c r="AG5" s="500">
        <v>12</v>
      </c>
      <c r="AH5" s="500"/>
      <c r="AI5" s="500">
        <v>12</v>
      </c>
      <c r="AJ5" s="500"/>
      <c r="AK5" s="500">
        <v>12</v>
      </c>
      <c r="AL5" s="500"/>
      <c r="AM5" s="500">
        <v>12</v>
      </c>
      <c r="AN5" s="500"/>
      <c r="AO5" s="500">
        <v>12</v>
      </c>
      <c r="AP5" s="500"/>
      <c r="AQ5" s="500">
        <v>12</v>
      </c>
      <c r="AR5" s="500"/>
      <c r="AS5" s="500">
        <v>12</v>
      </c>
      <c r="AT5" s="500"/>
      <c r="AU5" s="500">
        <v>12</v>
      </c>
      <c r="AV5" s="500"/>
      <c r="AW5" s="500">
        <v>12</v>
      </c>
      <c r="AX5" s="500"/>
      <c r="AY5" s="500">
        <v>12</v>
      </c>
      <c r="AZ5" s="500"/>
      <c r="BA5" s="500">
        <v>12</v>
      </c>
      <c r="BB5" s="500"/>
      <c r="BC5" s="500">
        <v>12</v>
      </c>
      <c r="BD5" s="500"/>
      <c r="BE5" s="500">
        <v>12</v>
      </c>
      <c r="BF5" s="500"/>
    </row>
    <row r="6" spans="1:58" ht="15" customHeight="1" x14ac:dyDescent="0.25">
      <c r="A6" s="496"/>
      <c r="B6" s="48" t="s">
        <v>78</v>
      </c>
      <c r="C6" s="489">
        <v>28.2</v>
      </c>
      <c r="D6" s="489"/>
      <c r="E6" s="489">
        <v>28.2</v>
      </c>
      <c r="F6" s="489"/>
      <c r="G6" s="489">
        <v>28.2</v>
      </c>
      <c r="H6" s="489"/>
      <c r="I6" s="489">
        <v>28.2</v>
      </c>
      <c r="J6" s="489"/>
      <c r="K6" s="489">
        <v>28.2</v>
      </c>
      <c r="L6" s="489"/>
      <c r="M6" s="489">
        <v>28.2</v>
      </c>
      <c r="N6" s="489"/>
      <c r="O6" s="489">
        <v>28.2</v>
      </c>
      <c r="P6" s="489"/>
      <c r="Q6" s="489">
        <v>28.2</v>
      </c>
      <c r="R6" s="489"/>
      <c r="S6" s="489">
        <v>28.2</v>
      </c>
      <c r="T6" s="489"/>
      <c r="U6" s="489">
        <v>28.2</v>
      </c>
      <c r="V6" s="489"/>
      <c r="W6" s="489">
        <v>28.2</v>
      </c>
      <c r="X6" s="489"/>
      <c r="Y6" s="489">
        <v>28.2</v>
      </c>
      <c r="Z6" s="489"/>
      <c r="AA6" s="489">
        <v>28.2</v>
      </c>
      <c r="AB6" s="489"/>
      <c r="AC6" s="489">
        <v>28.2</v>
      </c>
      <c r="AD6" s="489"/>
      <c r="AE6" s="489">
        <v>28.2</v>
      </c>
      <c r="AF6" s="489"/>
      <c r="AG6" s="489">
        <v>28.2</v>
      </c>
      <c r="AH6" s="489"/>
      <c r="AI6" s="489">
        <v>28.2</v>
      </c>
      <c r="AJ6" s="489"/>
      <c r="AK6" s="489">
        <v>28.2</v>
      </c>
      <c r="AL6" s="489"/>
      <c r="AM6" s="489">
        <v>28.2</v>
      </c>
      <c r="AN6" s="489"/>
      <c r="AO6" s="489">
        <v>28.2</v>
      </c>
      <c r="AP6" s="489"/>
      <c r="AQ6" s="489">
        <v>28.2</v>
      </c>
      <c r="AR6" s="489"/>
      <c r="AS6" s="489">
        <v>28.2</v>
      </c>
      <c r="AT6" s="489"/>
      <c r="AU6" s="489">
        <v>28.2</v>
      </c>
      <c r="AV6" s="489"/>
      <c r="AW6" s="489">
        <v>28.2</v>
      </c>
      <c r="AX6" s="489"/>
      <c r="AY6" s="489">
        <v>28.2</v>
      </c>
      <c r="AZ6" s="489"/>
      <c r="BA6" s="489">
        <v>28.2</v>
      </c>
      <c r="BB6" s="489"/>
      <c r="BC6" s="489">
        <v>28.2</v>
      </c>
      <c r="BD6" s="489"/>
      <c r="BE6" s="489">
        <v>28.2</v>
      </c>
      <c r="BF6" s="489"/>
    </row>
    <row r="7" spans="1:58" x14ac:dyDescent="0.25">
      <c r="A7" s="496"/>
      <c r="B7" s="48" t="s">
        <v>79</v>
      </c>
      <c r="C7" s="489">
        <v>20</v>
      </c>
      <c r="D7" s="489"/>
      <c r="E7" s="489">
        <v>20</v>
      </c>
      <c r="F7" s="489"/>
      <c r="G7" s="489">
        <v>20</v>
      </c>
      <c r="H7" s="489"/>
      <c r="I7" s="489">
        <v>20</v>
      </c>
      <c r="J7" s="489"/>
      <c r="K7" s="489">
        <v>20</v>
      </c>
      <c r="L7" s="489"/>
      <c r="M7" s="489">
        <v>20</v>
      </c>
      <c r="N7" s="489"/>
      <c r="O7" s="489">
        <v>20</v>
      </c>
      <c r="P7" s="489"/>
      <c r="Q7" s="489">
        <v>20</v>
      </c>
      <c r="R7" s="489"/>
      <c r="S7" s="489">
        <v>20</v>
      </c>
      <c r="T7" s="489"/>
      <c r="U7" s="489">
        <v>20</v>
      </c>
      <c r="V7" s="489"/>
      <c r="W7" s="489">
        <v>20</v>
      </c>
      <c r="X7" s="489"/>
      <c r="Y7" s="489">
        <v>20</v>
      </c>
      <c r="Z7" s="489"/>
      <c r="AA7" s="489">
        <v>20</v>
      </c>
      <c r="AB7" s="489"/>
      <c r="AC7" s="489">
        <v>20</v>
      </c>
      <c r="AD7" s="489"/>
      <c r="AE7" s="489">
        <v>20</v>
      </c>
      <c r="AF7" s="489"/>
      <c r="AG7" s="489">
        <v>20</v>
      </c>
      <c r="AH7" s="489"/>
      <c r="AI7" s="489">
        <v>20</v>
      </c>
      <c r="AJ7" s="489"/>
      <c r="AK7" s="489">
        <v>20</v>
      </c>
      <c r="AL7" s="489"/>
      <c r="AM7" s="489">
        <v>20</v>
      </c>
      <c r="AN7" s="489"/>
      <c r="AO7" s="489">
        <v>20</v>
      </c>
      <c r="AP7" s="489"/>
      <c r="AQ7" s="489">
        <v>20</v>
      </c>
      <c r="AR7" s="489"/>
      <c r="AS7" s="489">
        <v>20</v>
      </c>
      <c r="AT7" s="489"/>
      <c r="AU7" s="489">
        <v>20</v>
      </c>
      <c r="AV7" s="489"/>
      <c r="AW7" s="489">
        <v>20</v>
      </c>
      <c r="AX7" s="489"/>
      <c r="AY7" s="489">
        <v>20</v>
      </c>
      <c r="AZ7" s="489"/>
      <c r="BA7" s="489">
        <v>20</v>
      </c>
      <c r="BB7" s="489"/>
      <c r="BC7" s="489">
        <v>20</v>
      </c>
      <c r="BD7" s="489"/>
      <c r="BE7" s="489">
        <v>20</v>
      </c>
      <c r="BF7" s="489"/>
    </row>
    <row r="8" spans="1:58" ht="15" customHeight="1" x14ac:dyDescent="0.25">
      <c r="A8" s="496"/>
      <c r="B8" s="116" t="s">
        <v>82</v>
      </c>
      <c r="C8" s="490" t="s">
        <v>36</v>
      </c>
      <c r="D8" s="490"/>
      <c r="E8" s="490" t="s">
        <v>36</v>
      </c>
      <c r="F8" s="490"/>
      <c r="G8" s="490" t="s">
        <v>36</v>
      </c>
      <c r="H8" s="490"/>
      <c r="I8" s="490" t="s">
        <v>36</v>
      </c>
      <c r="J8" s="490"/>
      <c r="K8" s="490" t="s">
        <v>36</v>
      </c>
      <c r="L8" s="490"/>
      <c r="M8" s="490" t="s">
        <v>36</v>
      </c>
      <c r="N8" s="490"/>
      <c r="O8" s="490" t="s">
        <v>36</v>
      </c>
      <c r="P8" s="490"/>
      <c r="Q8" s="490" t="s">
        <v>36</v>
      </c>
      <c r="R8" s="490"/>
      <c r="S8" s="490" t="s">
        <v>36</v>
      </c>
      <c r="T8" s="490"/>
      <c r="U8" s="490" t="s">
        <v>36</v>
      </c>
      <c r="V8" s="490"/>
      <c r="W8" s="490" t="s">
        <v>36</v>
      </c>
      <c r="X8" s="490"/>
      <c r="Y8" s="490" t="s">
        <v>36</v>
      </c>
      <c r="Z8" s="490"/>
      <c r="AA8" s="490" t="s">
        <v>36</v>
      </c>
      <c r="AB8" s="490"/>
      <c r="AC8" s="490" t="s">
        <v>36</v>
      </c>
      <c r="AD8" s="490"/>
      <c r="AE8" s="490" t="s">
        <v>36</v>
      </c>
      <c r="AF8" s="490"/>
      <c r="AG8" s="490" t="s">
        <v>36</v>
      </c>
      <c r="AH8" s="490"/>
      <c r="AI8" s="490" t="s">
        <v>36</v>
      </c>
      <c r="AJ8" s="490"/>
      <c r="AK8" s="490" t="s">
        <v>36</v>
      </c>
      <c r="AL8" s="490"/>
      <c r="AM8" s="490" t="s">
        <v>36</v>
      </c>
      <c r="AN8" s="490"/>
      <c r="AO8" s="490" t="s">
        <v>36</v>
      </c>
      <c r="AP8" s="490"/>
      <c r="AQ8" s="490" t="s">
        <v>36</v>
      </c>
      <c r="AR8" s="490"/>
      <c r="AS8" s="490" t="s">
        <v>36</v>
      </c>
      <c r="AT8" s="490"/>
      <c r="AU8" s="490" t="s">
        <v>36</v>
      </c>
      <c r="AV8" s="490"/>
      <c r="AW8" s="490" t="s">
        <v>36</v>
      </c>
      <c r="AX8" s="490"/>
      <c r="AY8" s="490" t="s">
        <v>36</v>
      </c>
      <c r="AZ8" s="490"/>
      <c r="BA8" s="490" t="s">
        <v>36</v>
      </c>
      <c r="BB8" s="490"/>
      <c r="BC8" s="490" t="s">
        <v>36</v>
      </c>
      <c r="BD8" s="490"/>
      <c r="BE8" s="490" t="s">
        <v>36</v>
      </c>
      <c r="BF8" s="490"/>
    </row>
    <row r="9" spans="1:58" x14ac:dyDescent="0.25">
      <c r="A9" s="496"/>
      <c r="B9" s="48" t="s">
        <v>83</v>
      </c>
      <c r="C9" s="479" t="s">
        <v>48</v>
      </c>
      <c r="D9" s="479"/>
      <c r="E9" s="479" t="s">
        <v>48</v>
      </c>
      <c r="F9" s="479"/>
      <c r="G9" s="479" t="s">
        <v>48</v>
      </c>
      <c r="H9" s="479"/>
      <c r="I9" s="479" t="s">
        <v>48</v>
      </c>
      <c r="J9" s="479"/>
      <c r="K9" s="479" t="s">
        <v>48</v>
      </c>
      <c r="L9" s="479"/>
      <c r="M9" s="479" t="s">
        <v>48</v>
      </c>
      <c r="N9" s="479"/>
      <c r="O9" s="479" t="s">
        <v>48</v>
      </c>
      <c r="P9" s="479"/>
      <c r="Q9" s="479" t="s">
        <v>48</v>
      </c>
      <c r="R9" s="479"/>
      <c r="S9" s="479" t="s">
        <v>48</v>
      </c>
      <c r="T9" s="479"/>
      <c r="U9" s="479" t="s">
        <v>48</v>
      </c>
      <c r="V9" s="479"/>
      <c r="W9" s="479" t="s">
        <v>48</v>
      </c>
      <c r="X9" s="479"/>
      <c r="Y9" s="479" t="s">
        <v>48</v>
      </c>
      <c r="Z9" s="479"/>
      <c r="AA9" s="479" t="s">
        <v>48</v>
      </c>
      <c r="AB9" s="479"/>
      <c r="AC9" s="479" t="s">
        <v>48</v>
      </c>
      <c r="AD9" s="479"/>
      <c r="AE9" s="479" t="s">
        <v>48</v>
      </c>
      <c r="AF9" s="479"/>
      <c r="AG9" s="479" t="s">
        <v>48</v>
      </c>
      <c r="AH9" s="479"/>
      <c r="AI9" s="479" t="s">
        <v>48</v>
      </c>
      <c r="AJ9" s="479"/>
      <c r="AK9" s="479" t="s">
        <v>48</v>
      </c>
      <c r="AL9" s="479"/>
      <c r="AM9" s="479" t="s">
        <v>48</v>
      </c>
      <c r="AN9" s="479"/>
      <c r="AO9" s="479" t="s">
        <v>48</v>
      </c>
      <c r="AP9" s="479"/>
      <c r="AQ9" s="479" t="s">
        <v>48</v>
      </c>
      <c r="AR9" s="479"/>
      <c r="AS9" s="479" t="s">
        <v>48</v>
      </c>
      <c r="AT9" s="479"/>
      <c r="AU9" s="479" t="s">
        <v>48</v>
      </c>
      <c r="AV9" s="479"/>
      <c r="AW9" s="479" t="s">
        <v>48</v>
      </c>
      <c r="AX9" s="479"/>
      <c r="AY9" s="479" t="s">
        <v>48</v>
      </c>
      <c r="AZ9" s="479"/>
      <c r="BA9" s="479" t="s">
        <v>48</v>
      </c>
      <c r="BB9" s="479"/>
      <c r="BC9" s="479" t="s">
        <v>48</v>
      </c>
      <c r="BD9" s="479"/>
      <c r="BE9" s="479" t="s">
        <v>48</v>
      </c>
      <c r="BF9" s="479"/>
    </row>
    <row r="10" spans="1:58" x14ac:dyDescent="0.25">
      <c r="A10" s="496"/>
      <c r="B10" s="48" t="s">
        <v>84</v>
      </c>
      <c r="C10" s="316" t="s">
        <v>42</v>
      </c>
      <c r="D10" s="315">
        <f>IF(C10=Tabelas!$F$23,Tabelas!$C$39,0%)</f>
        <v>0</v>
      </c>
      <c r="E10" s="316" t="s">
        <v>42</v>
      </c>
      <c r="F10" s="315">
        <f>IF(E10=Tabelas!$F$23,Tabelas!$C$39,0%)</f>
        <v>0</v>
      </c>
      <c r="G10" s="316" t="s">
        <v>42</v>
      </c>
      <c r="H10" s="315">
        <f>IF(G10=Tabelas!$F$23,Tabelas!$C$39,0%)</f>
        <v>0</v>
      </c>
      <c r="I10" s="316" t="s">
        <v>42</v>
      </c>
      <c r="J10" s="315">
        <f>IF(I10=Tabelas!$F$23,Tabelas!$C$39,0%)</f>
        <v>0</v>
      </c>
      <c r="K10" s="316" t="s">
        <v>42</v>
      </c>
      <c r="L10" s="315">
        <f>IF(K10=Tabelas!$F$23,Tabelas!$C$39,0%)</f>
        <v>0</v>
      </c>
      <c r="M10" s="316" t="s">
        <v>42</v>
      </c>
      <c r="N10" s="315">
        <f>IF(M10=Tabelas!$F$23,Tabelas!$C$39,0%)</f>
        <v>0</v>
      </c>
      <c r="O10" s="316" t="s">
        <v>42</v>
      </c>
      <c r="P10" s="315">
        <f>IF(O10=Tabelas!$F$23,Tabelas!$C$39,0%)</f>
        <v>0</v>
      </c>
      <c r="Q10" s="316" t="s">
        <v>42</v>
      </c>
      <c r="R10" s="315">
        <f>IF(Q10=Tabelas!$F$23,Tabelas!$C$39,0%)</f>
        <v>0</v>
      </c>
      <c r="S10" s="316" t="s">
        <v>42</v>
      </c>
      <c r="T10" s="315">
        <f>IF(S10=Tabelas!$F$23,Tabelas!$C$39,0%)</f>
        <v>0</v>
      </c>
      <c r="U10" s="316" t="s">
        <v>42</v>
      </c>
      <c r="V10" s="315">
        <f>IF(U10=Tabelas!$F$23,Tabelas!$C$39,0%)</f>
        <v>0</v>
      </c>
      <c r="W10" s="316" t="s">
        <v>42</v>
      </c>
      <c r="X10" s="315">
        <f>IF(W10=Tabelas!$F$23,Tabelas!$C$39,0%)</f>
        <v>0</v>
      </c>
      <c r="Y10" s="316" t="s">
        <v>42</v>
      </c>
      <c r="Z10" s="315">
        <f>IF(Y10=Tabelas!$F$23,Tabelas!$C$39,0%)</f>
        <v>0</v>
      </c>
      <c r="AA10" s="316" t="s">
        <v>42</v>
      </c>
      <c r="AB10" s="315">
        <f>IF(AA10=Tabelas!$F$23,Tabelas!$C$39,0%)</f>
        <v>0</v>
      </c>
      <c r="AC10" s="316" t="s">
        <v>42</v>
      </c>
      <c r="AD10" s="315">
        <f>IF(AC10=Tabelas!$F$23,Tabelas!$C$39,0%)</f>
        <v>0</v>
      </c>
      <c r="AE10" s="316" t="s">
        <v>42</v>
      </c>
      <c r="AF10" s="315">
        <f>IF(AE10=Tabelas!$F$23,Tabelas!$C$39,0%)</f>
        <v>0</v>
      </c>
      <c r="AG10" s="316" t="s">
        <v>42</v>
      </c>
      <c r="AH10" s="315">
        <f>IF(AG10=Tabelas!$F$23,Tabelas!$C$39,0%)</f>
        <v>0</v>
      </c>
      <c r="AI10" s="316" t="s">
        <v>42</v>
      </c>
      <c r="AJ10" s="315">
        <f>IF(AI10=Tabelas!$F$23,Tabelas!$C$39,0%)</f>
        <v>0</v>
      </c>
      <c r="AK10" s="316" t="s">
        <v>42</v>
      </c>
      <c r="AL10" s="315">
        <f>IF(AK10=Tabelas!$F$23,Tabelas!$C$39,0%)</f>
        <v>0</v>
      </c>
      <c r="AM10" s="316" t="s">
        <v>42</v>
      </c>
      <c r="AN10" s="315">
        <f>IF(AM10=Tabelas!$F$23,Tabelas!$C$39,0%)</f>
        <v>0</v>
      </c>
      <c r="AO10" s="316" t="s">
        <v>42</v>
      </c>
      <c r="AP10" s="315">
        <f>IF(AO10=Tabelas!$F$23,Tabelas!$C$39,0%)</f>
        <v>0</v>
      </c>
      <c r="AQ10" s="316" t="s">
        <v>42</v>
      </c>
      <c r="AR10" s="315">
        <f>IF(AQ10=Tabelas!$F$23,Tabelas!$C$39,0%)</f>
        <v>0</v>
      </c>
      <c r="AS10" s="316" t="s">
        <v>42</v>
      </c>
      <c r="AT10" s="315">
        <f>IF(AS10=Tabelas!$F$23,Tabelas!$C$39,0%)</f>
        <v>0</v>
      </c>
      <c r="AU10" s="316" t="s">
        <v>42</v>
      </c>
      <c r="AV10" s="315">
        <f>IF(AU10=Tabelas!$F$23,Tabelas!$C$39,0%)</f>
        <v>0</v>
      </c>
      <c r="AW10" s="316" t="s">
        <v>42</v>
      </c>
      <c r="AX10" s="315">
        <f>IF(AW10=Tabelas!$F$23,Tabelas!$C$39,0%)</f>
        <v>0</v>
      </c>
      <c r="AY10" s="316" t="s">
        <v>42</v>
      </c>
      <c r="AZ10" s="315">
        <f>IF(AY10=Tabelas!$F$23,Tabelas!$C$39,0%)</f>
        <v>0</v>
      </c>
      <c r="BA10" s="316" t="s">
        <v>42</v>
      </c>
      <c r="BB10" s="315">
        <f>IF(BA10=Tabelas!$F$23,Tabelas!$C$39,0%)</f>
        <v>0</v>
      </c>
      <c r="BC10" s="316" t="s">
        <v>42</v>
      </c>
      <c r="BD10" s="315">
        <f>IF(BC10=Tabelas!$F$23,Tabelas!$C$39,0%)</f>
        <v>0</v>
      </c>
      <c r="BE10" s="316" t="s">
        <v>42</v>
      </c>
      <c r="BF10" s="315">
        <f>IF(BE10=Tabelas!$F$23,Tabelas!$C$39,0%)</f>
        <v>0</v>
      </c>
    </row>
    <row r="11" spans="1:58" ht="15" customHeight="1" x14ac:dyDescent="0.25">
      <c r="A11" s="496" t="s">
        <v>104</v>
      </c>
      <c r="B11" s="117" t="s">
        <v>110</v>
      </c>
      <c r="C11" s="491">
        <v>220</v>
      </c>
      <c r="D11" s="491"/>
      <c r="E11" s="491">
        <v>220</v>
      </c>
      <c r="F11" s="491"/>
      <c r="G11" s="491">
        <v>220</v>
      </c>
      <c r="H11" s="491"/>
      <c r="I11" s="491">
        <v>220</v>
      </c>
      <c r="J11" s="491"/>
      <c r="K11" s="491">
        <v>220</v>
      </c>
      <c r="L11" s="491"/>
      <c r="M11" s="491">
        <v>220</v>
      </c>
      <c r="N11" s="491"/>
      <c r="O11" s="491">
        <v>220</v>
      </c>
      <c r="P11" s="491"/>
      <c r="Q11" s="491">
        <v>220</v>
      </c>
      <c r="R11" s="491"/>
      <c r="S11" s="491">
        <v>220</v>
      </c>
      <c r="T11" s="491"/>
      <c r="U11" s="491">
        <v>220</v>
      </c>
      <c r="V11" s="491"/>
      <c r="W11" s="491">
        <v>220</v>
      </c>
      <c r="X11" s="491"/>
      <c r="Y11" s="491">
        <v>220</v>
      </c>
      <c r="Z11" s="491"/>
      <c r="AA11" s="491">
        <v>220</v>
      </c>
      <c r="AB11" s="491"/>
      <c r="AC11" s="491">
        <v>220</v>
      </c>
      <c r="AD11" s="491"/>
      <c r="AE11" s="491">
        <v>220</v>
      </c>
      <c r="AF11" s="491"/>
      <c r="AG11" s="491">
        <v>220</v>
      </c>
      <c r="AH11" s="491"/>
      <c r="AI11" s="491">
        <v>220</v>
      </c>
      <c r="AJ11" s="491"/>
      <c r="AK11" s="491">
        <v>220</v>
      </c>
      <c r="AL11" s="491"/>
      <c r="AM11" s="491">
        <v>220</v>
      </c>
      <c r="AN11" s="491"/>
      <c r="AO11" s="491">
        <v>220</v>
      </c>
      <c r="AP11" s="491"/>
      <c r="AQ11" s="491">
        <v>220</v>
      </c>
      <c r="AR11" s="491"/>
      <c r="AS11" s="491">
        <v>220</v>
      </c>
      <c r="AT11" s="491"/>
      <c r="AU11" s="491">
        <v>220</v>
      </c>
      <c r="AV11" s="491"/>
      <c r="AW11" s="491">
        <v>220</v>
      </c>
      <c r="AX11" s="491"/>
      <c r="AY11" s="491">
        <v>220</v>
      </c>
      <c r="AZ11" s="491"/>
      <c r="BA11" s="491">
        <v>220</v>
      </c>
      <c r="BB11" s="491"/>
      <c r="BC11" s="491">
        <v>220</v>
      </c>
      <c r="BD11" s="491"/>
      <c r="BE11" s="491">
        <v>220</v>
      </c>
      <c r="BF11" s="491"/>
    </row>
    <row r="12" spans="1:58" x14ac:dyDescent="0.25">
      <c r="A12" s="464"/>
      <c r="B12" s="48" t="s">
        <v>78</v>
      </c>
      <c r="C12" s="479">
        <v>27.6</v>
      </c>
      <c r="D12" s="479"/>
      <c r="E12" s="479">
        <v>27.6</v>
      </c>
      <c r="F12" s="479"/>
      <c r="G12" s="479">
        <v>27.6</v>
      </c>
      <c r="H12" s="479"/>
      <c r="I12" s="479">
        <v>27.6</v>
      </c>
      <c r="J12" s="479"/>
      <c r="K12" s="479">
        <v>27.6</v>
      </c>
      <c r="L12" s="479"/>
      <c r="M12" s="479">
        <v>27.6</v>
      </c>
      <c r="N12" s="479"/>
      <c r="O12" s="479">
        <v>27.6</v>
      </c>
      <c r="P12" s="479"/>
      <c r="Q12" s="479">
        <v>27.6</v>
      </c>
      <c r="R12" s="479"/>
      <c r="S12" s="479">
        <v>27.6</v>
      </c>
      <c r="T12" s="479"/>
      <c r="U12" s="479">
        <v>27.6</v>
      </c>
      <c r="V12" s="479"/>
      <c r="W12" s="479">
        <v>27.6</v>
      </c>
      <c r="X12" s="479"/>
      <c r="Y12" s="479">
        <v>27.6</v>
      </c>
      <c r="Z12" s="479"/>
      <c r="AA12" s="479">
        <v>27.6</v>
      </c>
      <c r="AB12" s="479"/>
      <c r="AC12" s="479">
        <v>27.6</v>
      </c>
      <c r="AD12" s="479"/>
      <c r="AE12" s="479">
        <v>27.6</v>
      </c>
      <c r="AF12" s="479"/>
      <c r="AG12" s="479">
        <v>27.6</v>
      </c>
      <c r="AH12" s="479"/>
      <c r="AI12" s="479">
        <v>27.6</v>
      </c>
      <c r="AJ12" s="479"/>
      <c r="AK12" s="479">
        <v>27.6</v>
      </c>
      <c r="AL12" s="479"/>
      <c r="AM12" s="479">
        <v>27.6</v>
      </c>
      <c r="AN12" s="479"/>
      <c r="AO12" s="479">
        <v>27.6</v>
      </c>
      <c r="AP12" s="479"/>
      <c r="AQ12" s="479">
        <v>27.6</v>
      </c>
      <c r="AR12" s="479"/>
      <c r="AS12" s="479">
        <v>27.6</v>
      </c>
      <c r="AT12" s="479"/>
      <c r="AU12" s="479">
        <v>27.6</v>
      </c>
      <c r="AV12" s="479"/>
      <c r="AW12" s="479">
        <v>27.6</v>
      </c>
      <c r="AX12" s="479"/>
      <c r="AY12" s="479">
        <v>27.6</v>
      </c>
      <c r="AZ12" s="479"/>
      <c r="BA12" s="479">
        <v>27.6</v>
      </c>
      <c r="BB12" s="479"/>
      <c r="BC12" s="479">
        <v>27.6</v>
      </c>
      <c r="BD12" s="479"/>
      <c r="BE12" s="479">
        <v>27.6</v>
      </c>
      <c r="BF12" s="479"/>
    </row>
    <row r="13" spans="1:58" x14ac:dyDescent="0.25">
      <c r="A13" s="464"/>
      <c r="B13" s="48" t="s">
        <v>79</v>
      </c>
      <c r="C13" s="479">
        <v>19.5</v>
      </c>
      <c r="D13" s="479"/>
      <c r="E13" s="479">
        <v>19.5</v>
      </c>
      <c r="F13" s="479"/>
      <c r="G13" s="479">
        <v>19.5</v>
      </c>
      <c r="H13" s="479"/>
      <c r="I13" s="479">
        <v>19.5</v>
      </c>
      <c r="J13" s="479"/>
      <c r="K13" s="479">
        <v>19.5</v>
      </c>
      <c r="L13" s="479"/>
      <c r="M13" s="479">
        <v>19.5</v>
      </c>
      <c r="N13" s="479"/>
      <c r="O13" s="479">
        <v>19.5</v>
      </c>
      <c r="P13" s="479"/>
      <c r="Q13" s="479">
        <v>19.5</v>
      </c>
      <c r="R13" s="479"/>
      <c r="S13" s="479">
        <v>19.5</v>
      </c>
      <c r="T13" s="479"/>
      <c r="U13" s="479">
        <v>19.5</v>
      </c>
      <c r="V13" s="479"/>
      <c r="W13" s="479">
        <v>19.5</v>
      </c>
      <c r="X13" s="479"/>
      <c r="Y13" s="479">
        <v>19.5</v>
      </c>
      <c r="Z13" s="479"/>
      <c r="AA13" s="479">
        <v>19.5</v>
      </c>
      <c r="AB13" s="479"/>
      <c r="AC13" s="479">
        <v>19.5</v>
      </c>
      <c r="AD13" s="479"/>
      <c r="AE13" s="479">
        <v>19.5</v>
      </c>
      <c r="AF13" s="479"/>
      <c r="AG13" s="479">
        <v>19.5</v>
      </c>
      <c r="AH13" s="479"/>
      <c r="AI13" s="479">
        <v>19.5</v>
      </c>
      <c r="AJ13" s="479"/>
      <c r="AK13" s="479">
        <v>19.5</v>
      </c>
      <c r="AL13" s="479"/>
      <c r="AM13" s="479">
        <v>19.5</v>
      </c>
      <c r="AN13" s="479"/>
      <c r="AO13" s="479">
        <v>19.5</v>
      </c>
      <c r="AP13" s="479"/>
      <c r="AQ13" s="479">
        <v>19.5</v>
      </c>
      <c r="AR13" s="479"/>
      <c r="AS13" s="479">
        <v>19.5</v>
      </c>
      <c r="AT13" s="479"/>
      <c r="AU13" s="479">
        <v>19.5</v>
      </c>
      <c r="AV13" s="479"/>
      <c r="AW13" s="479">
        <v>19.5</v>
      </c>
      <c r="AX13" s="479"/>
      <c r="AY13" s="479">
        <v>19.5</v>
      </c>
      <c r="AZ13" s="479"/>
      <c r="BA13" s="479">
        <v>19.5</v>
      </c>
      <c r="BB13" s="479"/>
      <c r="BC13" s="479">
        <v>19.5</v>
      </c>
      <c r="BD13" s="479"/>
      <c r="BE13" s="479">
        <v>19.5</v>
      </c>
      <c r="BF13" s="479"/>
    </row>
    <row r="14" spans="1:58" x14ac:dyDescent="0.25">
      <c r="A14" s="464"/>
      <c r="B14" s="116" t="s">
        <v>82</v>
      </c>
      <c r="C14" s="490" t="s">
        <v>30</v>
      </c>
      <c r="D14" s="490"/>
      <c r="E14" s="490" t="s">
        <v>30</v>
      </c>
      <c r="F14" s="490"/>
      <c r="G14" s="490" t="s">
        <v>30</v>
      </c>
      <c r="H14" s="490"/>
      <c r="I14" s="490" t="s">
        <v>30</v>
      </c>
      <c r="J14" s="490"/>
      <c r="K14" s="490" t="s">
        <v>30</v>
      </c>
      <c r="L14" s="490"/>
      <c r="M14" s="490" t="s">
        <v>30</v>
      </c>
      <c r="N14" s="490"/>
      <c r="O14" s="490" t="s">
        <v>30</v>
      </c>
      <c r="P14" s="490"/>
      <c r="Q14" s="490" t="s">
        <v>30</v>
      </c>
      <c r="R14" s="490"/>
      <c r="S14" s="490" t="s">
        <v>30</v>
      </c>
      <c r="T14" s="490"/>
      <c r="U14" s="490" t="s">
        <v>30</v>
      </c>
      <c r="V14" s="490"/>
      <c r="W14" s="490" t="s">
        <v>30</v>
      </c>
      <c r="X14" s="490"/>
      <c r="Y14" s="490" t="s">
        <v>30</v>
      </c>
      <c r="Z14" s="490"/>
      <c r="AA14" s="490" t="s">
        <v>30</v>
      </c>
      <c r="AB14" s="490"/>
      <c r="AC14" s="490" t="s">
        <v>30</v>
      </c>
      <c r="AD14" s="490"/>
      <c r="AE14" s="490" t="s">
        <v>30</v>
      </c>
      <c r="AF14" s="490"/>
      <c r="AG14" s="490" t="s">
        <v>30</v>
      </c>
      <c r="AH14" s="490"/>
      <c r="AI14" s="490" t="s">
        <v>30</v>
      </c>
      <c r="AJ14" s="490"/>
      <c r="AK14" s="490" t="s">
        <v>30</v>
      </c>
      <c r="AL14" s="490"/>
      <c r="AM14" s="490" t="s">
        <v>30</v>
      </c>
      <c r="AN14" s="490"/>
      <c r="AO14" s="490" t="s">
        <v>30</v>
      </c>
      <c r="AP14" s="490"/>
      <c r="AQ14" s="490" t="s">
        <v>30</v>
      </c>
      <c r="AR14" s="490"/>
      <c r="AS14" s="490" t="s">
        <v>30</v>
      </c>
      <c r="AT14" s="490"/>
      <c r="AU14" s="490" t="s">
        <v>30</v>
      </c>
      <c r="AV14" s="490"/>
      <c r="AW14" s="490" t="s">
        <v>30</v>
      </c>
      <c r="AX14" s="490"/>
      <c r="AY14" s="490" t="s">
        <v>30</v>
      </c>
      <c r="AZ14" s="490"/>
      <c r="BA14" s="490" t="s">
        <v>30</v>
      </c>
      <c r="BB14" s="490"/>
      <c r="BC14" s="490" t="s">
        <v>30</v>
      </c>
      <c r="BD14" s="490"/>
      <c r="BE14" s="490" t="s">
        <v>30</v>
      </c>
      <c r="BF14" s="490"/>
    </row>
    <row r="15" spans="1:58" x14ac:dyDescent="0.25">
      <c r="A15" s="464"/>
      <c r="B15" s="48" t="s">
        <v>83</v>
      </c>
      <c r="C15" s="479" t="s">
        <v>16</v>
      </c>
      <c r="D15" s="479"/>
      <c r="E15" s="479" t="s">
        <v>16</v>
      </c>
      <c r="F15" s="479"/>
      <c r="G15" s="479" t="s">
        <v>16</v>
      </c>
      <c r="H15" s="479"/>
      <c r="I15" s="479" t="s">
        <v>16</v>
      </c>
      <c r="J15" s="479"/>
      <c r="K15" s="479" t="s">
        <v>16</v>
      </c>
      <c r="L15" s="479"/>
      <c r="M15" s="479" t="s">
        <v>16</v>
      </c>
      <c r="N15" s="479"/>
      <c r="O15" s="479" t="s">
        <v>16</v>
      </c>
      <c r="P15" s="479"/>
      <c r="Q15" s="479" t="s">
        <v>16</v>
      </c>
      <c r="R15" s="479"/>
      <c r="S15" s="479" t="s">
        <v>16</v>
      </c>
      <c r="T15" s="479"/>
      <c r="U15" s="479" t="s">
        <v>16</v>
      </c>
      <c r="V15" s="479"/>
      <c r="W15" s="479" t="s">
        <v>16</v>
      </c>
      <c r="X15" s="479"/>
      <c r="Y15" s="479" t="s">
        <v>16</v>
      </c>
      <c r="Z15" s="479"/>
      <c r="AA15" s="479" t="s">
        <v>16</v>
      </c>
      <c r="AB15" s="479"/>
      <c r="AC15" s="479" t="s">
        <v>16</v>
      </c>
      <c r="AD15" s="479"/>
      <c r="AE15" s="479" t="s">
        <v>16</v>
      </c>
      <c r="AF15" s="479"/>
      <c r="AG15" s="479" t="s">
        <v>16</v>
      </c>
      <c r="AH15" s="479"/>
      <c r="AI15" s="479" t="s">
        <v>16</v>
      </c>
      <c r="AJ15" s="479"/>
      <c r="AK15" s="479" t="s">
        <v>16</v>
      </c>
      <c r="AL15" s="479"/>
      <c r="AM15" s="479" t="s">
        <v>16</v>
      </c>
      <c r="AN15" s="479"/>
      <c r="AO15" s="479" t="s">
        <v>16</v>
      </c>
      <c r="AP15" s="479"/>
      <c r="AQ15" s="479" t="s">
        <v>16</v>
      </c>
      <c r="AR15" s="479"/>
      <c r="AS15" s="479" t="s">
        <v>16</v>
      </c>
      <c r="AT15" s="479"/>
      <c r="AU15" s="479" t="s">
        <v>16</v>
      </c>
      <c r="AV15" s="479"/>
      <c r="AW15" s="479" t="s">
        <v>16</v>
      </c>
      <c r="AX15" s="479"/>
      <c r="AY15" s="479" t="s">
        <v>16</v>
      </c>
      <c r="AZ15" s="479"/>
      <c r="BA15" s="479" t="s">
        <v>16</v>
      </c>
      <c r="BB15" s="479"/>
      <c r="BC15" s="479" t="s">
        <v>16</v>
      </c>
      <c r="BD15" s="479"/>
      <c r="BE15" s="479" t="s">
        <v>16</v>
      </c>
      <c r="BF15" s="479"/>
    </row>
    <row r="16" spans="1:58" x14ac:dyDescent="0.25">
      <c r="A16" s="221"/>
      <c r="B16" s="8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row>
    <row r="17" spans="1:58" x14ac:dyDescent="0.25">
      <c r="A17" s="221"/>
      <c r="B17" s="6" t="s">
        <v>49</v>
      </c>
      <c r="C17" s="498">
        <f>'REQUISIÇÃO DE SERVIÇOS '!$J$19</f>
        <v>265.26666666666665</v>
      </c>
      <c r="D17" s="499"/>
      <c r="E17" s="498">
        <f>'REQUISIÇÃO DE SERVIÇOS '!$J$19</f>
        <v>265.26666666666665</v>
      </c>
      <c r="F17" s="499"/>
      <c r="G17" s="498">
        <f>'REQUISIÇÃO DE SERVIÇOS '!$J$19</f>
        <v>265.26666666666665</v>
      </c>
      <c r="H17" s="499"/>
      <c r="I17" s="498">
        <f>'REQUISIÇÃO DE SERVIÇOS '!$J$19</f>
        <v>265.26666666666665</v>
      </c>
      <c r="J17" s="499"/>
      <c r="K17" s="498">
        <f>'REQUISIÇÃO DE SERVIÇOS '!$J$19</f>
        <v>265.26666666666665</v>
      </c>
      <c r="L17" s="499"/>
      <c r="M17" s="498">
        <f>'REQUISIÇÃO DE SERVIÇOS '!$J$19</f>
        <v>265.26666666666665</v>
      </c>
      <c r="N17" s="499"/>
      <c r="O17" s="498">
        <f>'REQUISIÇÃO DE SERVIÇOS '!$J$19</f>
        <v>265.26666666666665</v>
      </c>
      <c r="P17" s="499"/>
      <c r="Q17" s="498">
        <f>'REQUISIÇÃO DE SERVIÇOS '!$J$19</f>
        <v>265.26666666666665</v>
      </c>
      <c r="R17" s="499"/>
      <c r="S17" s="498">
        <f>'REQUISIÇÃO DE SERVIÇOS '!$J$19</f>
        <v>265.26666666666665</v>
      </c>
      <c r="T17" s="499"/>
      <c r="U17" s="498">
        <f>'REQUISIÇÃO DE SERVIÇOS '!$J$19</f>
        <v>265.26666666666665</v>
      </c>
      <c r="V17" s="499"/>
      <c r="W17" s="498">
        <f>'REQUISIÇÃO DE SERVIÇOS '!$J$19</f>
        <v>265.26666666666665</v>
      </c>
      <c r="X17" s="499"/>
      <c r="Y17" s="498">
        <f>'REQUISIÇÃO DE SERVIÇOS '!$J$19</f>
        <v>265.26666666666665</v>
      </c>
      <c r="Z17" s="499"/>
      <c r="AA17" s="498">
        <f>'REQUISIÇÃO DE SERVIÇOS '!$J$19</f>
        <v>265.26666666666665</v>
      </c>
      <c r="AB17" s="499"/>
      <c r="AC17" s="498">
        <f>'REQUISIÇÃO DE SERVIÇOS '!$J$19</f>
        <v>265.26666666666665</v>
      </c>
      <c r="AD17" s="499"/>
      <c r="AE17" s="498">
        <f>'REQUISIÇÃO DE SERVIÇOS '!$J$19</f>
        <v>265.26666666666665</v>
      </c>
      <c r="AF17" s="499"/>
      <c r="AG17" s="498">
        <f>'REQUISIÇÃO DE SERVIÇOS '!$J$19</f>
        <v>265.26666666666665</v>
      </c>
      <c r="AH17" s="499"/>
      <c r="AI17" s="498">
        <f>'REQUISIÇÃO DE SERVIÇOS '!$J$19</f>
        <v>265.26666666666665</v>
      </c>
      <c r="AJ17" s="499"/>
      <c r="AK17" s="498">
        <f>'REQUISIÇÃO DE SERVIÇOS '!$J$19</f>
        <v>265.26666666666665</v>
      </c>
      <c r="AL17" s="499"/>
      <c r="AM17" s="498">
        <f>'REQUISIÇÃO DE SERVIÇOS '!$J$19</f>
        <v>265.26666666666665</v>
      </c>
      <c r="AN17" s="499"/>
      <c r="AO17" s="498">
        <f>'REQUISIÇÃO DE SERVIÇOS '!$J$19</f>
        <v>265.26666666666665</v>
      </c>
      <c r="AP17" s="499"/>
      <c r="AQ17" s="498">
        <f>'REQUISIÇÃO DE SERVIÇOS '!$J$19</f>
        <v>265.26666666666665</v>
      </c>
      <c r="AR17" s="499"/>
      <c r="AS17" s="498">
        <f>'REQUISIÇÃO DE SERVIÇOS '!$J$19</f>
        <v>265.26666666666665</v>
      </c>
      <c r="AT17" s="499"/>
      <c r="AU17" s="498">
        <f>'REQUISIÇÃO DE SERVIÇOS '!$J$19</f>
        <v>265.26666666666665</v>
      </c>
      <c r="AV17" s="499"/>
      <c r="AW17" s="498">
        <f>'REQUISIÇÃO DE SERVIÇOS '!$J$19</f>
        <v>265.26666666666665</v>
      </c>
      <c r="AX17" s="499"/>
      <c r="AY17" s="498">
        <f>'REQUISIÇÃO DE SERVIÇOS '!$J$19</f>
        <v>265.26666666666665</v>
      </c>
      <c r="AZ17" s="499"/>
      <c r="BA17" s="498">
        <f>'REQUISIÇÃO DE SERVIÇOS '!$J$19</f>
        <v>265.26666666666665</v>
      </c>
      <c r="BB17" s="499"/>
      <c r="BC17" s="498">
        <f>'REQUISIÇÃO DE SERVIÇOS '!$J$19</f>
        <v>265.26666666666665</v>
      </c>
      <c r="BD17" s="499"/>
      <c r="BE17" s="498">
        <f>'REQUISIÇÃO DE SERVIÇOS '!$J$19</f>
        <v>265.26666666666665</v>
      </c>
      <c r="BF17" s="499"/>
    </row>
    <row r="18" spans="1:58" x14ac:dyDescent="0.25">
      <c r="A18" s="221"/>
      <c r="B18" s="6" t="s">
        <v>85</v>
      </c>
      <c r="C18" s="480">
        <f>C17/792</f>
        <v>0.33493265993265992</v>
      </c>
      <c r="D18" s="480"/>
      <c r="E18" s="480">
        <f>E17/792</f>
        <v>0.33493265993265992</v>
      </c>
      <c r="F18" s="480"/>
      <c r="G18" s="480">
        <f>G17/792</f>
        <v>0.33493265993265992</v>
      </c>
      <c r="H18" s="480"/>
      <c r="I18" s="480">
        <f>I17/792</f>
        <v>0.33493265993265992</v>
      </c>
      <c r="J18" s="480"/>
      <c r="K18" s="480">
        <f>K17/792</f>
        <v>0.33493265993265992</v>
      </c>
      <c r="L18" s="480"/>
      <c r="M18" s="480">
        <f>M17/792</f>
        <v>0.33493265993265992</v>
      </c>
      <c r="N18" s="480"/>
      <c r="O18" s="480">
        <f>O17/792</f>
        <v>0.33493265993265992</v>
      </c>
      <c r="P18" s="480"/>
      <c r="Q18" s="480">
        <f>Q17/792</f>
        <v>0.33493265993265992</v>
      </c>
      <c r="R18" s="480"/>
      <c r="S18" s="480">
        <f>S17/792</f>
        <v>0.33493265993265992</v>
      </c>
      <c r="T18" s="480"/>
      <c r="U18" s="480">
        <f>U17/792</f>
        <v>0.33493265993265992</v>
      </c>
      <c r="V18" s="480"/>
      <c r="W18" s="480">
        <f>W17/792</f>
        <v>0.33493265993265992</v>
      </c>
      <c r="X18" s="480"/>
      <c r="Y18" s="480">
        <f>Y17/792</f>
        <v>0.33493265993265992</v>
      </c>
      <c r="Z18" s="480"/>
      <c r="AA18" s="480">
        <f>AA17/792</f>
        <v>0.33493265993265992</v>
      </c>
      <c r="AB18" s="480"/>
      <c r="AC18" s="480">
        <f>AC17/792</f>
        <v>0.33493265993265992</v>
      </c>
      <c r="AD18" s="480"/>
      <c r="AE18" s="480">
        <f>AE17/792</f>
        <v>0.33493265993265992</v>
      </c>
      <c r="AF18" s="480"/>
      <c r="AG18" s="480">
        <f>AG17/792</f>
        <v>0.33493265993265992</v>
      </c>
      <c r="AH18" s="480"/>
      <c r="AI18" s="480">
        <f>AI17/792</f>
        <v>0.33493265993265992</v>
      </c>
      <c r="AJ18" s="480"/>
      <c r="AK18" s="480">
        <f>AK17/792</f>
        <v>0.33493265993265992</v>
      </c>
      <c r="AL18" s="480"/>
      <c r="AM18" s="480">
        <f>AM17/792</f>
        <v>0.33493265993265992</v>
      </c>
      <c r="AN18" s="480"/>
      <c r="AO18" s="480">
        <f>AO17/792</f>
        <v>0.33493265993265992</v>
      </c>
      <c r="AP18" s="480"/>
      <c r="AQ18" s="480">
        <f>AQ17/792</f>
        <v>0.33493265993265992</v>
      </c>
      <c r="AR18" s="480"/>
      <c r="AS18" s="480">
        <f>AS17/792</f>
        <v>0.33493265993265992</v>
      </c>
      <c r="AT18" s="480"/>
      <c r="AU18" s="480">
        <f>AU17/792</f>
        <v>0.33493265993265992</v>
      </c>
      <c r="AV18" s="480"/>
      <c r="AW18" s="480">
        <f>AW17/792</f>
        <v>0.33493265993265992</v>
      </c>
      <c r="AX18" s="480"/>
      <c r="AY18" s="480">
        <f>AY17/792</f>
        <v>0.33493265993265992</v>
      </c>
      <c r="AZ18" s="480"/>
      <c r="BA18" s="480">
        <f>BA17/792</f>
        <v>0.33493265993265992</v>
      </c>
      <c r="BB18" s="480"/>
      <c r="BC18" s="480">
        <f>BC17/792</f>
        <v>0.33493265993265992</v>
      </c>
      <c r="BD18" s="480"/>
      <c r="BE18" s="480">
        <f>BE17/792</f>
        <v>0.33493265993265992</v>
      </c>
      <c r="BF18" s="480"/>
    </row>
    <row r="19" spans="1:58" ht="15.75" thickBot="1" x14ac:dyDescent="0.3">
      <c r="A19" s="221"/>
      <c r="B19" s="80"/>
      <c r="C19" s="120"/>
      <c r="D19" s="235"/>
      <c r="E19" s="120"/>
      <c r="F19" s="235"/>
      <c r="G19" s="120"/>
      <c r="H19" s="235"/>
      <c r="I19" s="120"/>
      <c r="J19" s="235"/>
      <c r="K19" s="120"/>
      <c r="L19" s="235"/>
      <c r="M19" s="120"/>
      <c r="N19" s="235"/>
      <c r="O19" s="120"/>
      <c r="P19" s="235"/>
      <c r="Q19" s="120"/>
      <c r="R19" s="235"/>
      <c r="S19" s="120"/>
      <c r="T19" s="235"/>
      <c r="U19" s="120"/>
      <c r="V19" s="235"/>
      <c r="W19" s="120"/>
      <c r="X19" s="235"/>
      <c r="Y19" s="120"/>
      <c r="Z19" s="235"/>
      <c r="AA19" s="120"/>
      <c r="AB19" s="235"/>
      <c r="AC19" s="120"/>
      <c r="AD19" s="235"/>
      <c r="AE19" s="120"/>
      <c r="AF19" s="235"/>
      <c r="AG19" s="120"/>
      <c r="AH19" s="235"/>
      <c r="AI19" s="120"/>
      <c r="AJ19" s="235"/>
      <c r="AK19" s="120"/>
      <c r="AL19" s="235"/>
      <c r="AM19" s="120"/>
      <c r="AN19" s="235"/>
      <c r="AO19" s="120"/>
      <c r="AP19" s="235"/>
      <c r="AQ19" s="120"/>
      <c r="AR19" s="235"/>
      <c r="AS19" s="120"/>
      <c r="AT19" s="235"/>
      <c r="AU19" s="120"/>
      <c r="AV19" s="235"/>
      <c r="AW19" s="120"/>
      <c r="AX19" s="235"/>
      <c r="AY19" s="120"/>
      <c r="AZ19" s="235"/>
      <c r="BA19" s="120"/>
      <c r="BB19" s="235"/>
      <c r="BC19" s="120"/>
      <c r="BD19" s="235"/>
      <c r="BE19" s="120"/>
      <c r="BF19" s="235"/>
    </row>
    <row r="20" spans="1:58" x14ac:dyDescent="0.25">
      <c r="A20" s="497" t="s">
        <v>109</v>
      </c>
      <c r="B20" s="47" t="s">
        <v>86</v>
      </c>
      <c r="C20" s="481">
        <f>C6*C7</f>
        <v>564</v>
      </c>
      <c r="D20" s="482"/>
      <c r="E20" s="481">
        <f>E6*E7</f>
        <v>564</v>
      </c>
      <c r="F20" s="482"/>
      <c r="G20" s="481">
        <f>G6*G7</f>
        <v>564</v>
      </c>
      <c r="H20" s="482"/>
      <c r="I20" s="481">
        <f>I6*I7</f>
        <v>564</v>
      </c>
      <c r="J20" s="482"/>
      <c r="K20" s="481">
        <f>K6*K7</f>
        <v>564</v>
      </c>
      <c r="L20" s="482"/>
      <c r="M20" s="481">
        <f>M6*M7</f>
        <v>564</v>
      </c>
      <c r="N20" s="482"/>
      <c r="O20" s="481">
        <f>O6*O7</f>
        <v>564</v>
      </c>
      <c r="P20" s="482"/>
      <c r="Q20" s="481">
        <f>Q6*Q7</f>
        <v>564</v>
      </c>
      <c r="R20" s="482"/>
      <c r="S20" s="481">
        <f>S6*S7</f>
        <v>564</v>
      </c>
      <c r="T20" s="482"/>
      <c r="U20" s="481">
        <f>U6*U7</f>
        <v>564</v>
      </c>
      <c r="V20" s="482"/>
      <c r="W20" s="481">
        <f>W6*W7</f>
        <v>564</v>
      </c>
      <c r="X20" s="482"/>
      <c r="Y20" s="481">
        <f>Y6*Y7</f>
        <v>564</v>
      </c>
      <c r="Z20" s="482"/>
      <c r="AA20" s="481">
        <f>AA6*AA7</f>
        <v>564</v>
      </c>
      <c r="AB20" s="482"/>
      <c r="AC20" s="481">
        <f>AC6*AC7</f>
        <v>564</v>
      </c>
      <c r="AD20" s="482"/>
      <c r="AE20" s="481">
        <f>AE6*AE7</f>
        <v>564</v>
      </c>
      <c r="AF20" s="482"/>
      <c r="AG20" s="481">
        <f>AG6*AG7</f>
        <v>564</v>
      </c>
      <c r="AH20" s="482"/>
      <c r="AI20" s="481">
        <f>AI6*AI7</f>
        <v>564</v>
      </c>
      <c r="AJ20" s="482"/>
      <c r="AK20" s="481">
        <f>AK6*AK7</f>
        <v>564</v>
      </c>
      <c r="AL20" s="482"/>
      <c r="AM20" s="481">
        <f>AM6*AM7</f>
        <v>564</v>
      </c>
      <c r="AN20" s="482"/>
      <c r="AO20" s="481">
        <f>AO6*AO7</f>
        <v>564</v>
      </c>
      <c r="AP20" s="482"/>
      <c r="AQ20" s="481">
        <f>AQ6*AQ7</f>
        <v>564</v>
      </c>
      <c r="AR20" s="482"/>
      <c r="AS20" s="481">
        <f>AS6*AS7</f>
        <v>564</v>
      </c>
      <c r="AT20" s="482"/>
      <c r="AU20" s="481">
        <f>AU6*AU7</f>
        <v>564</v>
      </c>
      <c r="AV20" s="482"/>
      <c r="AW20" s="481">
        <f>AW6*AW7</f>
        <v>564</v>
      </c>
      <c r="AX20" s="482"/>
      <c r="AY20" s="481">
        <f>AY6*AY7</f>
        <v>564</v>
      </c>
      <c r="AZ20" s="482"/>
      <c r="BA20" s="481">
        <f>BA6*BA7</f>
        <v>564</v>
      </c>
      <c r="BB20" s="482"/>
      <c r="BC20" s="481">
        <f>BC6*BC7</f>
        <v>564</v>
      </c>
      <c r="BD20" s="482"/>
      <c r="BE20" s="481">
        <f>BE6*BE7</f>
        <v>564</v>
      </c>
      <c r="BF20" s="482"/>
    </row>
    <row r="21" spans="1:58" ht="15.75" thickBot="1" x14ac:dyDescent="0.3">
      <c r="A21" s="448"/>
      <c r="B21" s="49" t="s">
        <v>87</v>
      </c>
      <c r="C21" s="483">
        <f>C18*C20</f>
        <v>188.9020202020202</v>
      </c>
      <c r="D21" s="484"/>
      <c r="E21" s="483">
        <f>E18*E20</f>
        <v>188.9020202020202</v>
      </c>
      <c r="F21" s="484"/>
      <c r="G21" s="483">
        <f>G18*G20</f>
        <v>188.9020202020202</v>
      </c>
      <c r="H21" s="484"/>
      <c r="I21" s="483">
        <f>I18*I20</f>
        <v>188.9020202020202</v>
      </c>
      <c r="J21" s="484"/>
      <c r="K21" s="483">
        <f>K18*K20</f>
        <v>188.9020202020202</v>
      </c>
      <c r="L21" s="484"/>
      <c r="M21" s="483">
        <f>M18*M20</f>
        <v>188.9020202020202</v>
      </c>
      <c r="N21" s="484"/>
      <c r="O21" s="483">
        <f>O18*O20</f>
        <v>188.9020202020202</v>
      </c>
      <c r="P21" s="484"/>
      <c r="Q21" s="483">
        <f>Q18*Q20</f>
        <v>188.9020202020202</v>
      </c>
      <c r="R21" s="484"/>
      <c r="S21" s="483">
        <f>S18*S20</f>
        <v>188.9020202020202</v>
      </c>
      <c r="T21" s="484"/>
      <c r="U21" s="483">
        <f>U18*U20</f>
        <v>188.9020202020202</v>
      </c>
      <c r="V21" s="484"/>
      <c r="W21" s="483">
        <f>W18*W20</f>
        <v>188.9020202020202</v>
      </c>
      <c r="X21" s="484"/>
      <c r="Y21" s="483">
        <f>Y18*Y20</f>
        <v>188.9020202020202</v>
      </c>
      <c r="Z21" s="484"/>
      <c r="AA21" s="483">
        <f>AA18*AA20</f>
        <v>188.9020202020202</v>
      </c>
      <c r="AB21" s="484"/>
      <c r="AC21" s="483">
        <f>AC18*AC20</f>
        <v>188.9020202020202</v>
      </c>
      <c r="AD21" s="484"/>
      <c r="AE21" s="483">
        <f>AE18*AE20</f>
        <v>188.9020202020202</v>
      </c>
      <c r="AF21" s="484"/>
      <c r="AG21" s="483">
        <f>AG18*AG20</f>
        <v>188.9020202020202</v>
      </c>
      <c r="AH21" s="484"/>
      <c r="AI21" s="483">
        <f>AI18*AI20</f>
        <v>188.9020202020202</v>
      </c>
      <c r="AJ21" s="484"/>
      <c r="AK21" s="483">
        <f>AK18*AK20</f>
        <v>188.9020202020202</v>
      </c>
      <c r="AL21" s="484"/>
      <c r="AM21" s="483">
        <f>AM18*AM20</f>
        <v>188.9020202020202</v>
      </c>
      <c r="AN21" s="484"/>
      <c r="AO21" s="483">
        <f>AO18*AO20</f>
        <v>188.9020202020202</v>
      </c>
      <c r="AP21" s="484"/>
      <c r="AQ21" s="483">
        <f>AQ18*AQ20</f>
        <v>188.9020202020202</v>
      </c>
      <c r="AR21" s="484"/>
      <c r="AS21" s="483">
        <f>AS18*AS20</f>
        <v>188.9020202020202</v>
      </c>
      <c r="AT21" s="484"/>
      <c r="AU21" s="483">
        <f>AU18*AU20</f>
        <v>188.9020202020202</v>
      </c>
      <c r="AV21" s="484"/>
      <c r="AW21" s="483">
        <f>AW18*AW20</f>
        <v>188.9020202020202</v>
      </c>
      <c r="AX21" s="484"/>
      <c r="AY21" s="483">
        <f>AY18*AY20</f>
        <v>188.9020202020202</v>
      </c>
      <c r="AZ21" s="484"/>
      <c r="BA21" s="483">
        <f>BA18*BA20</f>
        <v>188.9020202020202</v>
      </c>
      <c r="BB21" s="484"/>
      <c r="BC21" s="483">
        <f>BC18*BC20</f>
        <v>188.9020202020202</v>
      </c>
      <c r="BD21" s="484"/>
      <c r="BE21" s="483">
        <f>BE18*BE20</f>
        <v>188.9020202020202</v>
      </c>
      <c r="BF21" s="484"/>
    </row>
    <row r="22" spans="1:58" x14ac:dyDescent="0.25">
      <c r="A22" s="497" t="s">
        <v>108</v>
      </c>
      <c r="B22" s="47" t="s">
        <v>86</v>
      </c>
      <c r="C22" s="481">
        <f>C12*C13</f>
        <v>538.20000000000005</v>
      </c>
      <c r="D22" s="482"/>
      <c r="E22" s="481">
        <f>E12*E13</f>
        <v>538.20000000000005</v>
      </c>
      <c r="F22" s="482"/>
      <c r="G22" s="481">
        <f>G12*G13</f>
        <v>538.20000000000005</v>
      </c>
      <c r="H22" s="482"/>
      <c r="I22" s="481">
        <f>I12*I13</f>
        <v>538.20000000000005</v>
      </c>
      <c r="J22" s="482"/>
      <c r="K22" s="481">
        <f>K12*K13</f>
        <v>538.20000000000005</v>
      </c>
      <c r="L22" s="482"/>
      <c r="M22" s="481">
        <f>M12*M13</f>
        <v>538.20000000000005</v>
      </c>
      <c r="N22" s="482"/>
      <c r="O22" s="481">
        <f>O12*O13</f>
        <v>538.20000000000005</v>
      </c>
      <c r="P22" s="482"/>
      <c r="Q22" s="481">
        <f>Q12*Q13</f>
        <v>538.20000000000005</v>
      </c>
      <c r="R22" s="482"/>
      <c r="S22" s="481">
        <f>S12*S13</f>
        <v>538.20000000000005</v>
      </c>
      <c r="T22" s="482"/>
      <c r="U22" s="481">
        <f>U12*U13</f>
        <v>538.20000000000005</v>
      </c>
      <c r="V22" s="482"/>
      <c r="W22" s="481">
        <f>W12*W13</f>
        <v>538.20000000000005</v>
      </c>
      <c r="X22" s="482"/>
      <c r="Y22" s="481">
        <f>Y12*Y13</f>
        <v>538.20000000000005</v>
      </c>
      <c r="Z22" s="482"/>
      <c r="AA22" s="481">
        <f>AA12*AA13</f>
        <v>538.20000000000005</v>
      </c>
      <c r="AB22" s="482"/>
      <c r="AC22" s="481">
        <f>AC12*AC13</f>
        <v>538.20000000000005</v>
      </c>
      <c r="AD22" s="482"/>
      <c r="AE22" s="481">
        <f>AE12*AE13</f>
        <v>538.20000000000005</v>
      </c>
      <c r="AF22" s="482"/>
      <c r="AG22" s="481">
        <f>AG12*AG13</f>
        <v>538.20000000000005</v>
      </c>
      <c r="AH22" s="482"/>
      <c r="AI22" s="481">
        <f>AI12*AI13</f>
        <v>538.20000000000005</v>
      </c>
      <c r="AJ22" s="482"/>
      <c r="AK22" s="481">
        <f>AK12*AK13</f>
        <v>538.20000000000005</v>
      </c>
      <c r="AL22" s="482"/>
      <c r="AM22" s="481">
        <f>AM12*AM13</f>
        <v>538.20000000000005</v>
      </c>
      <c r="AN22" s="482"/>
      <c r="AO22" s="481">
        <f>AO12*AO13</f>
        <v>538.20000000000005</v>
      </c>
      <c r="AP22" s="482"/>
      <c r="AQ22" s="481">
        <f>AQ12*AQ13</f>
        <v>538.20000000000005</v>
      </c>
      <c r="AR22" s="482"/>
      <c r="AS22" s="481">
        <f>AS12*AS13</f>
        <v>538.20000000000005</v>
      </c>
      <c r="AT22" s="482"/>
      <c r="AU22" s="481">
        <f>AU12*AU13</f>
        <v>538.20000000000005</v>
      </c>
      <c r="AV22" s="482"/>
      <c r="AW22" s="481">
        <f>AW12*AW13</f>
        <v>538.20000000000005</v>
      </c>
      <c r="AX22" s="482"/>
      <c r="AY22" s="481">
        <f>AY12*AY13</f>
        <v>538.20000000000005</v>
      </c>
      <c r="AZ22" s="482"/>
      <c r="BA22" s="481">
        <f>BA12*BA13</f>
        <v>538.20000000000005</v>
      </c>
      <c r="BB22" s="482"/>
      <c r="BC22" s="481">
        <f>BC12*BC13</f>
        <v>538.20000000000005</v>
      </c>
      <c r="BD22" s="482"/>
      <c r="BE22" s="481">
        <f>BE12*BE13</f>
        <v>538.20000000000005</v>
      </c>
      <c r="BF22" s="482"/>
    </row>
    <row r="23" spans="1:58" ht="15.75" thickBot="1" x14ac:dyDescent="0.3">
      <c r="A23" s="448"/>
      <c r="B23" s="49" t="s">
        <v>87</v>
      </c>
      <c r="C23" s="483">
        <f>C18*C22</f>
        <v>180.26075757575759</v>
      </c>
      <c r="D23" s="484"/>
      <c r="E23" s="483">
        <f>E18*E22</f>
        <v>180.26075757575759</v>
      </c>
      <c r="F23" s="484"/>
      <c r="G23" s="483">
        <f>G18*G22</f>
        <v>180.26075757575759</v>
      </c>
      <c r="H23" s="484"/>
      <c r="I23" s="483">
        <f>I18*I22</f>
        <v>180.26075757575759</v>
      </c>
      <c r="J23" s="484"/>
      <c r="K23" s="483">
        <f>K18*K22</f>
        <v>180.26075757575759</v>
      </c>
      <c r="L23" s="484"/>
      <c r="M23" s="483">
        <f>M18*M22</f>
        <v>180.26075757575759</v>
      </c>
      <c r="N23" s="484"/>
      <c r="O23" s="483">
        <f>O18*O22</f>
        <v>180.26075757575759</v>
      </c>
      <c r="P23" s="484"/>
      <c r="Q23" s="483">
        <f>Q18*Q22</f>
        <v>180.26075757575759</v>
      </c>
      <c r="R23" s="484"/>
      <c r="S23" s="483">
        <f>S18*S22</f>
        <v>180.26075757575759</v>
      </c>
      <c r="T23" s="484"/>
      <c r="U23" s="483">
        <f>U18*U22</f>
        <v>180.26075757575759</v>
      </c>
      <c r="V23" s="484"/>
      <c r="W23" s="483">
        <f>W18*W22</f>
        <v>180.26075757575759</v>
      </c>
      <c r="X23" s="484"/>
      <c r="Y23" s="483">
        <f>Y18*Y22</f>
        <v>180.26075757575759</v>
      </c>
      <c r="Z23" s="484"/>
      <c r="AA23" s="483">
        <f>AA18*AA22</f>
        <v>180.26075757575759</v>
      </c>
      <c r="AB23" s="484"/>
      <c r="AC23" s="483">
        <f>AC18*AC22</f>
        <v>180.26075757575759</v>
      </c>
      <c r="AD23" s="484"/>
      <c r="AE23" s="483">
        <f>AE18*AE22</f>
        <v>180.26075757575759</v>
      </c>
      <c r="AF23" s="484"/>
      <c r="AG23" s="483">
        <f>AG18*AG22</f>
        <v>180.26075757575759</v>
      </c>
      <c r="AH23" s="484"/>
      <c r="AI23" s="483">
        <f>AI18*AI22</f>
        <v>180.26075757575759</v>
      </c>
      <c r="AJ23" s="484"/>
      <c r="AK23" s="483">
        <f>AK18*AK22</f>
        <v>180.26075757575759</v>
      </c>
      <c r="AL23" s="484"/>
      <c r="AM23" s="483">
        <f>AM18*AM22</f>
        <v>180.26075757575759</v>
      </c>
      <c r="AN23" s="484"/>
      <c r="AO23" s="483">
        <f>AO18*AO22</f>
        <v>180.26075757575759</v>
      </c>
      <c r="AP23" s="484"/>
      <c r="AQ23" s="483">
        <f>AQ18*AQ22</f>
        <v>180.26075757575759</v>
      </c>
      <c r="AR23" s="484"/>
      <c r="AS23" s="483">
        <f>AS18*AS22</f>
        <v>180.26075757575759</v>
      </c>
      <c r="AT23" s="484"/>
      <c r="AU23" s="483">
        <f>AU18*AU22</f>
        <v>180.26075757575759</v>
      </c>
      <c r="AV23" s="484"/>
      <c r="AW23" s="483">
        <f>AW18*AW22</f>
        <v>180.26075757575759</v>
      </c>
      <c r="AX23" s="484"/>
      <c r="AY23" s="483">
        <f>AY18*AY22</f>
        <v>180.26075757575759</v>
      </c>
      <c r="AZ23" s="484"/>
      <c r="BA23" s="483">
        <f>BA18*BA22</f>
        <v>180.26075757575759</v>
      </c>
      <c r="BB23" s="484"/>
      <c r="BC23" s="483">
        <f>BC18*BC22</f>
        <v>180.26075757575759</v>
      </c>
      <c r="BD23" s="484"/>
      <c r="BE23" s="483">
        <f>BE18*BE22</f>
        <v>180.26075757575759</v>
      </c>
      <c r="BF23" s="484"/>
    </row>
    <row r="24" spans="1:58" x14ac:dyDescent="0.25">
      <c r="A24" s="223"/>
      <c r="B24" s="121"/>
      <c r="C24" s="228"/>
      <c r="D24" s="236"/>
      <c r="E24" s="228"/>
      <c r="F24" s="236"/>
      <c r="G24" s="228"/>
      <c r="H24" s="236"/>
      <c r="I24" s="228"/>
      <c r="J24" s="236"/>
      <c r="K24" s="228"/>
      <c r="L24" s="236"/>
      <c r="M24" s="228"/>
      <c r="N24" s="236"/>
      <c r="O24" s="228"/>
      <c r="P24" s="236"/>
      <c r="Q24" s="228"/>
      <c r="R24" s="236"/>
      <c r="S24" s="228"/>
      <c r="T24" s="236"/>
      <c r="U24" s="228"/>
      <c r="V24" s="236"/>
      <c r="W24" s="228"/>
      <c r="X24" s="236"/>
      <c r="Y24" s="228"/>
      <c r="Z24" s="236"/>
      <c r="AA24" s="228"/>
      <c r="AB24" s="236"/>
      <c r="AC24" s="228"/>
      <c r="AD24" s="236"/>
      <c r="AE24" s="228"/>
      <c r="AF24" s="236"/>
      <c r="AG24" s="228"/>
      <c r="AH24" s="236"/>
      <c r="AI24" s="228"/>
      <c r="AJ24" s="236"/>
      <c r="AK24" s="228"/>
      <c r="AL24" s="236"/>
      <c r="AM24" s="228"/>
      <c r="AN24" s="236"/>
      <c r="AO24" s="228"/>
      <c r="AP24" s="236"/>
      <c r="AQ24" s="228"/>
      <c r="AR24" s="236"/>
      <c r="AS24" s="228"/>
      <c r="AT24" s="236"/>
      <c r="AU24" s="228"/>
      <c r="AV24" s="236"/>
      <c r="AW24" s="228"/>
      <c r="AX24" s="236"/>
      <c r="AY24" s="228"/>
      <c r="AZ24" s="236"/>
      <c r="BA24" s="228"/>
      <c r="BB24" s="236"/>
      <c r="BC24" s="228"/>
      <c r="BD24" s="236"/>
      <c r="BE24" s="228"/>
      <c r="BF24" s="236"/>
    </row>
    <row r="25" spans="1:58" ht="15.75" thickBot="1" x14ac:dyDescent="0.3">
      <c r="A25" s="223"/>
      <c r="B25" s="121"/>
      <c r="C25" s="232"/>
      <c r="D25" s="122"/>
      <c r="E25" s="232"/>
      <c r="F25" s="122"/>
      <c r="G25" s="232"/>
      <c r="H25" s="122"/>
      <c r="I25" s="232"/>
      <c r="J25" s="122"/>
      <c r="K25" s="232"/>
      <c r="L25" s="122"/>
      <c r="M25" s="232"/>
      <c r="N25" s="122"/>
      <c r="O25" s="232"/>
      <c r="P25" s="122"/>
      <c r="Q25" s="232"/>
      <c r="R25" s="122"/>
      <c r="S25" s="232"/>
      <c r="T25" s="122"/>
      <c r="U25" s="232"/>
      <c r="V25" s="122"/>
      <c r="W25" s="232"/>
      <c r="X25" s="122"/>
      <c r="Y25" s="232"/>
      <c r="Z25" s="122"/>
      <c r="AA25" s="232"/>
      <c r="AB25" s="122"/>
      <c r="AC25" s="232"/>
      <c r="AD25" s="122"/>
      <c r="AE25" s="232"/>
      <c r="AF25" s="122"/>
      <c r="AG25" s="232"/>
      <c r="AH25" s="122"/>
      <c r="AI25" s="232"/>
      <c r="AJ25" s="122"/>
      <c r="AK25" s="232"/>
      <c r="AL25" s="122"/>
      <c r="AM25" s="232"/>
      <c r="AN25" s="122"/>
      <c r="AO25" s="232"/>
      <c r="AP25" s="122"/>
      <c r="AQ25" s="232"/>
      <c r="AR25" s="122"/>
      <c r="AS25" s="232"/>
      <c r="AT25" s="122"/>
      <c r="AU25" s="232"/>
      <c r="AV25" s="122"/>
      <c r="AW25" s="232"/>
      <c r="AX25" s="122"/>
      <c r="AY25" s="232"/>
      <c r="AZ25" s="122"/>
      <c r="BA25" s="232"/>
      <c r="BB25" s="122"/>
      <c r="BC25" s="232"/>
      <c r="BD25" s="122"/>
      <c r="BE25" s="232"/>
      <c r="BF25" s="122"/>
    </row>
    <row r="26" spans="1:58" x14ac:dyDescent="0.25">
      <c r="A26" s="497" t="s">
        <v>107</v>
      </c>
      <c r="B26" s="47" t="s">
        <v>89</v>
      </c>
      <c r="C26" s="469">
        <f>C5*C4</f>
        <v>1200</v>
      </c>
      <c r="D26" s="470"/>
      <c r="E26" s="469">
        <f>E5*E4</f>
        <v>1920</v>
      </c>
      <c r="F26" s="470"/>
      <c r="G26" s="469">
        <f>G5*G4</f>
        <v>0</v>
      </c>
      <c r="H26" s="470"/>
      <c r="I26" s="469">
        <f>I5*I4</f>
        <v>1200</v>
      </c>
      <c r="J26" s="470"/>
      <c r="K26" s="469">
        <f>K5*K4</f>
        <v>0</v>
      </c>
      <c r="L26" s="470"/>
      <c r="M26" s="469">
        <f>M5*M4</f>
        <v>0</v>
      </c>
      <c r="N26" s="470"/>
      <c r="O26" s="469">
        <f>O5*O4</f>
        <v>0</v>
      </c>
      <c r="P26" s="470"/>
      <c r="Q26" s="469">
        <f>Q5*Q4</f>
        <v>180000</v>
      </c>
      <c r="R26" s="470"/>
      <c r="S26" s="469">
        <f>S5*S4</f>
        <v>3000</v>
      </c>
      <c r="T26" s="470"/>
      <c r="U26" s="469">
        <f>U5*U4</f>
        <v>0</v>
      </c>
      <c r="V26" s="470"/>
      <c r="W26" s="469">
        <f>W5*W4</f>
        <v>0</v>
      </c>
      <c r="X26" s="470"/>
      <c r="Y26" s="469">
        <f>Y5*Y4</f>
        <v>600</v>
      </c>
      <c r="Z26" s="470"/>
      <c r="AA26" s="469">
        <f>AA5*AA4</f>
        <v>0</v>
      </c>
      <c r="AB26" s="470"/>
      <c r="AC26" s="469">
        <f>AC5*AC4</f>
        <v>1200</v>
      </c>
      <c r="AD26" s="470"/>
      <c r="AE26" s="469">
        <f>AE5*AE4</f>
        <v>0</v>
      </c>
      <c r="AF26" s="470"/>
      <c r="AG26" s="469">
        <f>AG5*AG4</f>
        <v>960</v>
      </c>
      <c r="AH26" s="470"/>
      <c r="AI26" s="469">
        <f>AI5*AI4</f>
        <v>2400</v>
      </c>
      <c r="AJ26" s="470"/>
      <c r="AK26" s="469">
        <f>AK5*AK4</f>
        <v>2040</v>
      </c>
      <c r="AL26" s="470"/>
      <c r="AM26" s="469">
        <f>AM5*AM4</f>
        <v>1284</v>
      </c>
      <c r="AN26" s="470"/>
      <c r="AO26" s="469">
        <f>AO5*AO4</f>
        <v>12000</v>
      </c>
      <c r="AP26" s="470"/>
      <c r="AQ26" s="469">
        <f>AQ5*AQ4</f>
        <v>960</v>
      </c>
      <c r="AR26" s="470"/>
      <c r="AS26" s="469">
        <f>AS5*AS4</f>
        <v>0</v>
      </c>
      <c r="AT26" s="470"/>
      <c r="AU26" s="469">
        <f>AU5*AU4</f>
        <v>0</v>
      </c>
      <c r="AV26" s="470"/>
      <c r="AW26" s="469">
        <f>AW5*AW4</f>
        <v>0</v>
      </c>
      <c r="AX26" s="470"/>
      <c r="AY26" s="469">
        <f>AY5*AY4</f>
        <v>0</v>
      </c>
      <c r="AZ26" s="470"/>
      <c r="BA26" s="469">
        <f>BA5*BA4</f>
        <v>1200</v>
      </c>
      <c r="BB26" s="470"/>
      <c r="BC26" s="469">
        <f>BC5*BC4</f>
        <v>2400</v>
      </c>
      <c r="BD26" s="470"/>
      <c r="BE26" s="469">
        <f>BE5*BE4</f>
        <v>3000</v>
      </c>
      <c r="BF26" s="470"/>
    </row>
    <row r="27" spans="1:58" x14ac:dyDescent="0.25">
      <c r="A27" s="445"/>
      <c r="B27" s="48" t="s">
        <v>90</v>
      </c>
      <c r="C27" s="471">
        <f>IF(C8=Tabelas!$B$4,0,IF(OR(C8=Tabelas!$F$14,C8=Tabelas!$F$15),VLOOKUP(C9,matrizpapel,2,0),VLOOKUP(C9,matrizpapel,3,0)))</f>
        <v>3.45</v>
      </c>
      <c r="D27" s="472"/>
      <c r="E27" s="471">
        <f>IF(E8=Tabelas!$B$4,0,IF(OR(E8=Tabelas!$F$14,E8=Tabelas!$F$15),VLOOKUP(E9,matrizpapel,2,0),VLOOKUP(E9,matrizpapel,3,0)))</f>
        <v>3.45</v>
      </c>
      <c r="F27" s="472"/>
      <c r="G27" s="471">
        <f>IF(G8=Tabelas!$B$4,0,IF(OR(G8=Tabelas!$F$14,G8=Tabelas!$F$15),VLOOKUP(G9,matrizpapel,2,0),VLOOKUP(G9,matrizpapel,3,0)))</f>
        <v>3.45</v>
      </c>
      <c r="H27" s="472"/>
      <c r="I27" s="471">
        <f>IF(I8=Tabelas!$B$4,0,IF(OR(I8=Tabelas!$F$14,I8=Tabelas!$F$15),VLOOKUP(I9,matrizpapel,2,0),VLOOKUP(I9,matrizpapel,3,0)))</f>
        <v>3.45</v>
      </c>
      <c r="J27" s="472"/>
      <c r="K27" s="471">
        <f>IF(K8=Tabelas!$B$4,0,IF(OR(K8=Tabelas!$F$14,K8=Tabelas!$F$15),VLOOKUP(K9,matrizpapel,2,0),VLOOKUP(K9,matrizpapel,3,0)))</f>
        <v>3.45</v>
      </c>
      <c r="L27" s="472"/>
      <c r="M27" s="471">
        <f>IF(M8=Tabelas!$B$4,0,IF(OR(M8=Tabelas!$F$14,M8=Tabelas!$F$15),VLOOKUP(M9,matrizpapel,2,0),VLOOKUP(M9,matrizpapel,3,0)))</f>
        <v>3.45</v>
      </c>
      <c r="N27" s="472"/>
      <c r="O27" s="471">
        <f>IF(O8=Tabelas!$B$4,0,IF(OR(O8=Tabelas!$F$14,O8=Tabelas!$F$15),VLOOKUP(O9,matrizpapel,2,0),VLOOKUP(O9,matrizpapel,3,0)))</f>
        <v>3.45</v>
      </c>
      <c r="P27" s="472"/>
      <c r="Q27" s="471">
        <f>IF(Q8=Tabelas!$B$4,0,IF(OR(Q8=Tabelas!$F$14,Q8=Tabelas!$F$15),VLOOKUP(Q9,matrizpapel,2,0),VLOOKUP(Q9,matrizpapel,3,0)))</f>
        <v>3.45</v>
      </c>
      <c r="R27" s="472"/>
      <c r="S27" s="471">
        <f>IF(S8=Tabelas!$B$4,0,IF(OR(S8=Tabelas!$F$14,S8=Tabelas!$F$15),VLOOKUP(S9,matrizpapel,2,0),VLOOKUP(S9,matrizpapel,3,0)))</f>
        <v>3.45</v>
      </c>
      <c r="T27" s="472"/>
      <c r="U27" s="471">
        <f>IF(U8=Tabelas!$B$4,0,IF(OR(U8=Tabelas!$F$14,U8=Tabelas!$F$15),VLOOKUP(U9,matrizpapel,2,0),VLOOKUP(U9,matrizpapel,3,0)))</f>
        <v>3.45</v>
      </c>
      <c r="V27" s="472"/>
      <c r="W27" s="471">
        <f>IF(W8=Tabelas!$B$4,0,IF(OR(W8=Tabelas!$F$14,W8=Tabelas!$F$15),VLOOKUP(W9,matrizpapel,2,0),VLOOKUP(W9,matrizpapel,3,0)))</f>
        <v>3.45</v>
      </c>
      <c r="X27" s="472"/>
      <c r="Y27" s="471">
        <f>IF(Y8=Tabelas!$B$4,0,IF(OR(Y8=Tabelas!$F$14,Y8=Tabelas!$F$15),VLOOKUP(Y9,matrizpapel,2,0),VLOOKUP(Y9,matrizpapel,3,0)))</f>
        <v>3.45</v>
      </c>
      <c r="Z27" s="472"/>
      <c r="AA27" s="471">
        <f>IF(AA8=Tabelas!$B$4,0,IF(OR(AA8=Tabelas!$F$14,AA8=Tabelas!$F$15),VLOOKUP(AA9,matrizpapel,2,0),VLOOKUP(AA9,matrizpapel,3,0)))</f>
        <v>3.45</v>
      </c>
      <c r="AB27" s="472"/>
      <c r="AC27" s="471">
        <f>IF(AC8=Tabelas!$B$4,0,IF(OR(AC8=Tabelas!$F$14,AC8=Tabelas!$F$15),VLOOKUP(AC9,matrizpapel,2,0),VLOOKUP(AC9,matrizpapel,3,0)))</f>
        <v>3.45</v>
      </c>
      <c r="AD27" s="472"/>
      <c r="AE27" s="471">
        <f>IF(AE8=Tabelas!$B$4,0,IF(OR(AE8=Tabelas!$F$14,AE8=Tabelas!$F$15),VLOOKUP(AE9,matrizpapel,2,0),VLOOKUP(AE9,matrizpapel,3,0)))</f>
        <v>3.45</v>
      </c>
      <c r="AF27" s="472"/>
      <c r="AG27" s="471">
        <f>IF(AG8=Tabelas!$B$4,0,IF(OR(AG8=Tabelas!$F$14,AG8=Tabelas!$F$15),VLOOKUP(AG9,matrizpapel,2,0),VLOOKUP(AG9,matrizpapel,3,0)))</f>
        <v>3.45</v>
      </c>
      <c r="AH27" s="472"/>
      <c r="AI27" s="471">
        <f>IF(AI8=Tabelas!$B$4,0,IF(OR(AI8=Tabelas!$F$14,AI8=Tabelas!$F$15),VLOOKUP(AI9,matrizpapel,2,0),VLOOKUP(AI9,matrizpapel,3,0)))</f>
        <v>3.45</v>
      </c>
      <c r="AJ27" s="472"/>
      <c r="AK27" s="471">
        <f>IF(AK8=Tabelas!$B$4,0,IF(OR(AK8=Tabelas!$F$14,AK8=Tabelas!$F$15),VLOOKUP(AK9,matrizpapel,2,0),VLOOKUP(AK9,matrizpapel,3,0)))</f>
        <v>3.45</v>
      </c>
      <c r="AL27" s="472"/>
      <c r="AM27" s="471">
        <f>IF(AM8=Tabelas!$B$4,0,IF(OR(AM8=Tabelas!$F$14,AM8=Tabelas!$F$15),VLOOKUP(AM9,matrizpapel,2,0),VLOOKUP(AM9,matrizpapel,3,0)))</f>
        <v>3.45</v>
      </c>
      <c r="AN27" s="472"/>
      <c r="AO27" s="471">
        <f>IF(AO8=Tabelas!$B$4,0,IF(OR(AO8=Tabelas!$F$14,AO8=Tabelas!$F$15),VLOOKUP(AO9,matrizpapel,2,0),VLOOKUP(AO9,matrizpapel,3,0)))</f>
        <v>3.45</v>
      </c>
      <c r="AP27" s="472"/>
      <c r="AQ27" s="471">
        <f>IF(AQ8=Tabelas!$B$4,0,IF(OR(AQ8=Tabelas!$F$14,AQ8=Tabelas!$F$15),VLOOKUP(AQ9,matrizpapel,2,0),VLOOKUP(AQ9,matrizpapel,3,0)))</f>
        <v>3.45</v>
      </c>
      <c r="AR27" s="472"/>
      <c r="AS27" s="471">
        <f>IF(AS8=Tabelas!$B$4,0,IF(OR(AS8=Tabelas!$F$14,AS8=Tabelas!$F$15),VLOOKUP(AS9,matrizpapel,2,0),VLOOKUP(AS9,matrizpapel,3,0)))</f>
        <v>3.45</v>
      </c>
      <c r="AT27" s="472"/>
      <c r="AU27" s="471">
        <f>IF(AU8=Tabelas!$B$4,0,IF(OR(AU8=Tabelas!$F$14,AU8=Tabelas!$F$15),VLOOKUP(AU9,matrizpapel,2,0),VLOOKUP(AU9,matrizpapel,3,0)))</f>
        <v>3.45</v>
      </c>
      <c r="AV27" s="472"/>
      <c r="AW27" s="471">
        <f>IF(AW8=Tabelas!$B$4,0,IF(OR(AW8=Tabelas!$F$14,AW8=Tabelas!$F$15),VLOOKUP(AW9,matrizpapel,2,0),VLOOKUP(AW9,matrizpapel,3,0)))</f>
        <v>3.45</v>
      </c>
      <c r="AX27" s="472"/>
      <c r="AY27" s="471">
        <f>IF(AY8=Tabelas!$B$4,0,IF(OR(AY8=Tabelas!$F$14,AY8=Tabelas!$F$15),VLOOKUP(AY9,matrizpapel,2,0),VLOOKUP(AY9,matrizpapel,3,0)))</f>
        <v>3.45</v>
      </c>
      <c r="AZ27" s="472"/>
      <c r="BA27" s="471">
        <f>IF(BA8=Tabelas!$B$4,0,IF(OR(BA8=Tabelas!$F$14,BA8=Tabelas!$F$15),VLOOKUP(BA9,matrizpapel,2,0),VLOOKUP(BA9,matrizpapel,3,0)))</f>
        <v>3.45</v>
      </c>
      <c r="BB27" s="472"/>
      <c r="BC27" s="471">
        <f>IF(BC8=Tabelas!$B$4,0,IF(OR(BC8=Tabelas!$F$14,BC8=Tabelas!$F$15),VLOOKUP(BC9,matrizpapel,2,0),VLOOKUP(BC9,matrizpapel,3,0)))</f>
        <v>3.45</v>
      </c>
      <c r="BD27" s="472"/>
      <c r="BE27" s="471">
        <f>IF(BE8=Tabelas!$B$4,0,IF(OR(BE8=Tabelas!$F$14,BE8=Tabelas!$F$15),VLOOKUP(BE9,matrizpapel,2,0),VLOOKUP(BE9,matrizpapel,3,0)))</f>
        <v>3.45</v>
      </c>
      <c r="BF27" s="472"/>
    </row>
    <row r="28" spans="1:58" x14ac:dyDescent="0.25">
      <c r="A28" s="445"/>
      <c r="B28" s="6" t="s">
        <v>91</v>
      </c>
      <c r="C28" s="48">
        <f>IF(C26&gt;1000,1,C26/1000)</f>
        <v>1</v>
      </c>
      <c r="D28" s="70">
        <f>IF(C10=Tabelas!$F$23,C21*C28*(C27+Tabelas!$C$39),C21*C28*C27)</f>
        <v>651.71196969696973</v>
      </c>
      <c r="E28" s="48">
        <f>IF(E26&gt;1000,1,E26/1000)</f>
        <v>1</v>
      </c>
      <c r="F28" s="70">
        <f>IF(E10=Tabelas!$F$23,E21*E28*(E27+Tabelas!$C$39),E21*E28*E27)</f>
        <v>651.71196969696973</v>
      </c>
      <c r="G28" s="48">
        <f>IF(G26&gt;1000,1,G26/1000)</f>
        <v>0</v>
      </c>
      <c r="H28" s="70">
        <f>IF(G10=Tabelas!$F$23,G21*G28*(G27+Tabelas!$C$39),G21*G28*G27)</f>
        <v>0</v>
      </c>
      <c r="I28" s="48">
        <f>IF(I26&gt;1000,1,I26/1000)</f>
        <v>1</v>
      </c>
      <c r="J28" s="70">
        <f>IF(I10=Tabelas!$F$23,I21*I28*(I27+Tabelas!$C$39),I21*I28*I27)</f>
        <v>651.71196969696973</v>
      </c>
      <c r="K28" s="48">
        <f>IF(K26&gt;1000,1,K26/1000)</f>
        <v>0</v>
      </c>
      <c r="L28" s="70">
        <f>IF(K10=Tabelas!$F$23,K21*K28*(K27+Tabelas!$C$39),K21*K28*K27)</f>
        <v>0</v>
      </c>
      <c r="M28" s="48">
        <f>IF(M26&gt;1000,1,M26/1000)</f>
        <v>0</v>
      </c>
      <c r="N28" s="70">
        <f>IF(M10=Tabelas!$F$23,M21*M28*(M27+Tabelas!$C$39),M21*M28*M27)</f>
        <v>0</v>
      </c>
      <c r="O28" s="48">
        <f>IF(O26&gt;1000,1,O26/1000)</f>
        <v>0</v>
      </c>
      <c r="P28" s="70">
        <f>IF(O10=Tabelas!$F$23,O21*O28*(O27+Tabelas!$C$39),O21*O28*O27)</f>
        <v>0</v>
      </c>
      <c r="Q28" s="48">
        <f>IF(Q26&gt;1000,1,Q26/1000)</f>
        <v>1</v>
      </c>
      <c r="R28" s="70">
        <f>IF(Q10=Tabelas!$F$23,Q21*Q28*(Q27+Tabelas!$C$39),Q21*Q28*Q27)</f>
        <v>651.71196969696973</v>
      </c>
      <c r="S28" s="48">
        <f>IF(S26&gt;1000,1,S26/1000)</f>
        <v>1</v>
      </c>
      <c r="T28" s="70">
        <f>IF(S10=Tabelas!$F$23,S21*S28*(S27+Tabelas!$C$39),S21*S28*S27)</f>
        <v>651.71196969696973</v>
      </c>
      <c r="U28" s="48">
        <f>IF(U26&gt;1000,1,U26/1000)</f>
        <v>0</v>
      </c>
      <c r="V28" s="70">
        <f>IF(U10=Tabelas!$F$23,U21*U28*(U27+Tabelas!$C$39),U21*U28*U27)</f>
        <v>0</v>
      </c>
      <c r="W28" s="48">
        <f>IF(W26&gt;1000,1,W26/1000)</f>
        <v>0</v>
      </c>
      <c r="X28" s="70">
        <f>IF(W10=Tabelas!$F$23,W21*W28*(W27+Tabelas!$C$39),W21*W28*W27)</f>
        <v>0</v>
      </c>
      <c r="Y28" s="48">
        <f>IF(Y26&gt;1000,1,Y26/1000)</f>
        <v>0.6</v>
      </c>
      <c r="Z28" s="70">
        <f>IF(Y10=Tabelas!$F$23,Y21*Y28*(Y27+Tabelas!$C$39),Y21*Y28*Y27)</f>
        <v>391.02718181818182</v>
      </c>
      <c r="AA28" s="48">
        <f>IF(AA26&gt;1000,1,AA26/1000)</f>
        <v>0</v>
      </c>
      <c r="AB28" s="70">
        <f>IF(AA10=Tabelas!$F$23,AA21*AA28*(AA27+Tabelas!$C$39),AA21*AA28*AA27)</f>
        <v>0</v>
      </c>
      <c r="AC28" s="48">
        <f>IF(AC26&gt;1000,1,AC26/1000)</f>
        <v>1</v>
      </c>
      <c r="AD28" s="70">
        <f>IF(AC10=Tabelas!$F$23,AC21*AC28*(AC27+Tabelas!$C$39),AC21*AC28*AC27)</f>
        <v>651.71196969696973</v>
      </c>
      <c r="AE28" s="48">
        <f>IF(AE26&gt;1000,1,AE26/1000)</f>
        <v>0</v>
      </c>
      <c r="AF28" s="70">
        <f>IF(AE10=Tabelas!$F$23,AE21*AE28*(AE27+Tabelas!$C$39),AE21*AE28*AE27)</f>
        <v>0</v>
      </c>
      <c r="AG28" s="48">
        <f>IF(AG26&gt;1000,1,AG26/1000)</f>
        <v>0.96</v>
      </c>
      <c r="AH28" s="70">
        <f>IF(AG10=Tabelas!$F$23,AG21*AG28*(AG27+Tabelas!$C$39),AG21*AG28*AG27)</f>
        <v>625.64349090909093</v>
      </c>
      <c r="AI28" s="48">
        <f>IF(AI26&gt;1000,1,AI26/1000)</f>
        <v>1</v>
      </c>
      <c r="AJ28" s="70">
        <f>IF(AI10=Tabelas!$F$23,AI21*AI28*(AI27+Tabelas!$C$39),AI21*AI28*AI27)</f>
        <v>651.71196969696973</v>
      </c>
      <c r="AK28" s="48">
        <f>IF(AK26&gt;1000,1,AK26/1000)</f>
        <v>1</v>
      </c>
      <c r="AL28" s="70">
        <f>IF(AK10=Tabelas!$F$23,AK21*AK28*(AK27+Tabelas!$C$39),AK21*AK28*AK27)</f>
        <v>651.71196969696973</v>
      </c>
      <c r="AM28" s="48">
        <f>IF(AM26&gt;1000,1,AM26/1000)</f>
        <v>1</v>
      </c>
      <c r="AN28" s="70">
        <f>IF(AM10=Tabelas!$F$23,AM21*AM28*(AM27+Tabelas!$C$39),AM21*AM28*AM27)</f>
        <v>651.71196969696973</v>
      </c>
      <c r="AO28" s="48">
        <f>IF(AO26&gt;1000,1,AO26/1000)</f>
        <v>1</v>
      </c>
      <c r="AP28" s="70">
        <f>IF(AO10=Tabelas!$F$23,AO21*AO28*(AO27+Tabelas!$C$39),AO21*AO28*AO27)</f>
        <v>651.71196969696973</v>
      </c>
      <c r="AQ28" s="48">
        <f>IF(AQ26&gt;1000,1,AQ26/1000)</f>
        <v>0.96</v>
      </c>
      <c r="AR28" s="70">
        <f>IF(AQ10=Tabelas!$F$23,AQ21*AQ28*(AQ27+Tabelas!$C$39),AQ21*AQ28*AQ27)</f>
        <v>625.64349090909093</v>
      </c>
      <c r="AS28" s="48">
        <f>IF(AS26&gt;1000,1,AS26/1000)</f>
        <v>0</v>
      </c>
      <c r="AT28" s="70">
        <f>IF(AS10=Tabelas!$F$23,AS21*AS28*(AS27+Tabelas!$C$39),AS21*AS28*AS27)</f>
        <v>0</v>
      </c>
      <c r="AU28" s="48">
        <f>IF(AU26&gt;1000,1,AU26/1000)</f>
        <v>0</v>
      </c>
      <c r="AV28" s="70">
        <f>IF(AU10=Tabelas!$F$23,AU21*AU28*(AU27+Tabelas!$C$39),AU21*AU28*AU27)</f>
        <v>0</v>
      </c>
      <c r="AW28" s="48">
        <f>IF(AW26&gt;1000,1,AW26/1000)</f>
        <v>0</v>
      </c>
      <c r="AX28" s="70">
        <f>IF(AW10=Tabelas!$F$23,AW21*AW28*(AW27+Tabelas!$C$39),AW21*AW28*AW27)</f>
        <v>0</v>
      </c>
      <c r="AY28" s="48">
        <f>IF(AY26&gt;1000,1,AY26/1000)</f>
        <v>0</v>
      </c>
      <c r="AZ28" s="70">
        <f>IF(AY10=Tabelas!$F$23,AY21*AY28*(AY27+Tabelas!$C$39),AY21*AY28*AY27)</f>
        <v>0</v>
      </c>
      <c r="BA28" s="48">
        <f>IF(BA26&gt;1000,1,BA26/1000)</f>
        <v>1</v>
      </c>
      <c r="BB28" s="70">
        <f>IF(BA10=Tabelas!$F$23,BA21*BA28*(BA27+Tabelas!$C$39),BA21*BA28*BA27)</f>
        <v>651.71196969696973</v>
      </c>
      <c r="BC28" s="48">
        <f>IF(BC26&gt;1000,1,BC26/1000)</f>
        <v>1</v>
      </c>
      <c r="BD28" s="70">
        <f>IF(BC10=Tabelas!$F$23,BC21*BC28*(BC27+Tabelas!$C$39),BC21*BC28*BC27)</f>
        <v>651.71196969696973</v>
      </c>
      <c r="BE28" s="48">
        <f>IF(BE26&gt;1000,1,BE26/1000)</f>
        <v>1</v>
      </c>
      <c r="BF28" s="70">
        <f>IF(BE10=Tabelas!$F$23,BE21*BE28*(BE27+Tabelas!$C$39),BE21*BE28*BE27)</f>
        <v>651.71196969696973</v>
      </c>
    </row>
    <row r="29" spans="1:58" x14ac:dyDescent="0.25">
      <c r="A29" s="445"/>
      <c r="B29" s="6" t="s">
        <v>92</v>
      </c>
      <c r="C29" s="48">
        <f>IF(C26&gt;=30000,29,IF(C26&lt;1001,0,C26/1000-C28))</f>
        <v>0.19999999999999996</v>
      </c>
      <c r="D29" s="70">
        <f>IF(C10=Tabelas!$F$23,IF(OR(C8=Tabelas!$F$14,C8=Tabelas!$F$15),C21*C29*(C27+Tabelas!$C$39)*Tabelas!$H$3,C21*C29*(C27+Tabelas!$C$39)*Tabelas!$H$7),IF(OR(C8=Tabelas!$F$14,C8=Tabelas!$F$15),C21*C29*C27*Tabelas!$H$3,C21*C29*C27*Tabelas!$H$7))</f>
        <v>76.9020124242424</v>
      </c>
      <c r="E29" s="48">
        <f>IF(E26&gt;=30000,29,IF(E26&lt;1001,0,E26/1000-E28))</f>
        <v>0.91999999999999993</v>
      </c>
      <c r="F29" s="70">
        <f>IF(E10=Tabelas!$F$23,IF(OR(E8=Tabelas!$F$14,E8=Tabelas!$F$15),E21*E29*(E27+Tabelas!$C$39)*Tabelas!$H$3,E21*E29*(E27+Tabelas!$C$39)*Tabelas!$H$7),IF(OR(E8=Tabelas!$F$14,E8=Tabelas!$F$15),E21*E29*E27*Tabelas!$H$3,E21*E29*E27*Tabelas!$H$7))</f>
        <v>353.74925715151505</v>
      </c>
      <c r="G29" s="48">
        <f>IF(G26&gt;=30000,29,IF(G26&lt;1001,0,G26/1000-G28))</f>
        <v>0</v>
      </c>
      <c r="H29" s="70">
        <f>IF(G10=Tabelas!$F$23,IF(OR(G8=Tabelas!$F$14,G8=Tabelas!$F$15),G21*G29*(G27+Tabelas!$C$39)*Tabelas!$H$3,G21*G29*(G27+Tabelas!$C$39)*Tabelas!$H$7),IF(OR(G8=Tabelas!$F$14,G8=Tabelas!$F$15),G21*G29*G27*Tabelas!$H$3,G21*G29*G27*Tabelas!$H$7))</f>
        <v>0</v>
      </c>
      <c r="I29" s="48">
        <f>IF(I26&gt;=30000,29,IF(I26&lt;1001,0,I26/1000-I28))</f>
        <v>0.19999999999999996</v>
      </c>
      <c r="J29" s="70">
        <f>IF(I10=Tabelas!$F$23,IF(OR(I8=Tabelas!$F$14,I8=Tabelas!$F$15),I21*I29*(I27+Tabelas!$C$39)*Tabelas!$H$3,I21*I29*(I27+Tabelas!$C$39)*Tabelas!$H$7),IF(OR(I8=Tabelas!$F$14,I8=Tabelas!$F$15),I21*I29*I27*Tabelas!$H$3,I21*I29*I27*Tabelas!$H$7))</f>
        <v>76.9020124242424</v>
      </c>
      <c r="K29" s="48">
        <f>IF(K26&gt;=30000,29,IF(K26&lt;1001,0,K26/1000-K28))</f>
        <v>0</v>
      </c>
      <c r="L29" s="70">
        <f>IF(K10=Tabelas!$F$23,IF(OR(K8=Tabelas!$F$14,K8=Tabelas!$F$15),K21*K29*(K27+Tabelas!$C$39)*Tabelas!$H$3,K21*K29*(K27+Tabelas!$C$39)*Tabelas!$H$7),IF(OR(K8=Tabelas!$F$14,K8=Tabelas!$F$15),K21*K29*K27*Tabelas!$H$3,K21*K29*K27*Tabelas!$H$7))</f>
        <v>0</v>
      </c>
      <c r="M29" s="48">
        <f>IF(M26&gt;=30000,29,IF(M26&lt;1001,0,M26/1000-M28))</f>
        <v>0</v>
      </c>
      <c r="N29" s="70">
        <f>IF(M10=Tabelas!$F$23,IF(OR(M8=Tabelas!$F$14,M8=Tabelas!$F$15),M21*M29*(M27+Tabelas!$C$39)*Tabelas!$H$3,M21*M29*(M27+Tabelas!$C$39)*Tabelas!$H$7),IF(OR(M8=Tabelas!$F$14,M8=Tabelas!$F$15),M21*M29*M27*Tabelas!$H$3,M21*M29*M27*Tabelas!$H$7))</f>
        <v>0</v>
      </c>
      <c r="O29" s="48">
        <f>IF(O26&gt;=30000,29,IF(O26&lt;1001,0,O26/1000-O28))</f>
        <v>0</v>
      </c>
      <c r="P29" s="70">
        <f>IF(O10=Tabelas!$F$23,IF(OR(O8=Tabelas!$F$14,O8=Tabelas!$F$15),O21*O29*(O27+Tabelas!$C$39)*Tabelas!$H$3,O21*O29*(O27+Tabelas!$C$39)*Tabelas!$H$7),IF(OR(O8=Tabelas!$F$14,O8=Tabelas!$F$15),O21*O29*O27*Tabelas!$H$3,O21*O29*O27*Tabelas!$H$7))</f>
        <v>0</v>
      </c>
      <c r="Q29" s="48">
        <f>IF(Q26&gt;=30000,29,IF(Q26&lt;1001,0,Q26/1000-Q28))</f>
        <v>29</v>
      </c>
      <c r="R29" s="70">
        <f>IF(Q10=Tabelas!$F$23,IF(OR(Q8=Tabelas!$F$14,Q8=Tabelas!$F$15),Q21*Q29*(Q27+Tabelas!$C$39)*Tabelas!$H$3,Q21*Q29*(Q27+Tabelas!$C$39)*Tabelas!$H$7),IF(OR(Q8=Tabelas!$F$14,Q8=Tabelas!$F$15),Q21*Q29*Q27*Tabelas!$H$3,Q21*Q29*Q27*Tabelas!$H$7))</f>
        <v>11150.791801515152</v>
      </c>
      <c r="S29" s="48">
        <f>IF(S26&gt;=30000,29,IF(S26&lt;1001,0,S26/1000-S28))</f>
        <v>2</v>
      </c>
      <c r="T29" s="70">
        <f>IF(S10=Tabelas!$F$23,IF(OR(S8=Tabelas!$F$14,S8=Tabelas!$F$15),S21*S29*(S27+Tabelas!$C$39)*Tabelas!$H$3,S21*S29*(S27+Tabelas!$C$39)*Tabelas!$H$7),IF(OR(S8=Tabelas!$F$14,S8=Tabelas!$F$15),S21*S29*S27*Tabelas!$H$3,S21*S29*S27*Tabelas!$H$7))</f>
        <v>769.02012424242423</v>
      </c>
      <c r="U29" s="48">
        <f>IF(U26&gt;=30000,29,IF(U26&lt;1001,0,U26/1000-U28))</f>
        <v>0</v>
      </c>
      <c r="V29" s="70">
        <f>IF(U10=Tabelas!$F$23,IF(OR(U8=Tabelas!$F$14,U8=Tabelas!$F$15),U21*U29*(U27+Tabelas!$C$39)*Tabelas!$H$3,U21*U29*(U27+Tabelas!$C$39)*Tabelas!$H$7),IF(OR(U8=Tabelas!$F$14,U8=Tabelas!$F$15),U21*U29*U27*Tabelas!$H$3,U21*U29*U27*Tabelas!$H$7))</f>
        <v>0</v>
      </c>
      <c r="W29" s="48">
        <f>IF(W26&gt;=30000,29,IF(W26&lt;1001,0,W26/1000-W28))</f>
        <v>0</v>
      </c>
      <c r="X29" s="70">
        <f>IF(W10=Tabelas!$F$23,IF(OR(W8=Tabelas!$F$14,W8=Tabelas!$F$15),W21*W29*(W27+Tabelas!$C$39)*Tabelas!$H$3,W21*W29*(W27+Tabelas!$C$39)*Tabelas!$H$7),IF(OR(W8=Tabelas!$F$14,W8=Tabelas!$F$15),W21*W29*W27*Tabelas!$H$3,W21*W29*W27*Tabelas!$H$7))</f>
        <v>0</v>
      </c>
      <c r="Y29" s="48">
        <f>IF(Y26&gt;=30000,29,IF(Y26&lt;1001,0,Y26/1000-Y28))</f>
        <v>0</v>
      </c>
      <c r="Z29" s="70">
        <f>IF(Y10=Tabelas!$F$23,IF(OR(Y8=Tabelas!$F$14,Y8=Tabelas!$F$15),Y21*Y29*(Y27+Tabelas!$C$39)*Tabelas!$H$3,Y21*Y29*(Y27+Tabelas!$C$39)*Tabelas!$H$7),IF(OR(Y8=Tabelas!$F$14,Y8=Tabelas!$F$15),Y21*Y29*Y27*Tabelas!$H$3,Y21*Y29*Y27*Tabelas!$H$7))</f>
        <v>0</v>
      </c>
      <c r="AA29" s="48">
        <f>IF(AA26&gt;=30000,29,IF(AA26&lt;1001,0,AA26/1000-AA28))</f>
        <v>0</v>
      </c>
      <c r="AB29" s="70">
        <f>IF(AA10=Tabelas!$F$23,IF(OR(AA8=Tabelas!$F$14,AA8=Tabelas!$F$15),AA21*AA29*(AA27+Tabelas!$C$39)*Tabelas!$H$3,AA21*AA29*(AA27+Tabelas!$C$39)*Tabelas!$H$7),IF(OR(AA8=Tabelas!$F$14,AA8=Tabelas!$F$15),AA21*AA29*AA27*Tabelas!$H$3,AA21*AA29*AA27*Tabelas!$H$7))</f>
        <v>0</v>
      </c>
      <c r="AC29" s="48">
        <f>IF(AC26&gt;=30000,29,IF(AC26&lt;1001,0,AC26/1000-AC28))</f>
        <v>0.19999999999999996</v>
      </c>
      <c r="AD29" s="70">
        <f>IF(AC10=Tabelas!$F$23,IF(OR(AC8=Tabelas!$F$14,AC8=Tabelas!$F$15),AC21*AC29*(AC27+Tabelas!$C$39)*Tabelas!$H$3,AC21*AC29*(AC27+Tabelas!$C$39)*Tabelas!$H$7),IF(OR(AC8=Tabelas!$F$14,AC8=Tabelas!$F$15),AC21*AC29*AC27*Tabelas!$H$3,AC21*AC29*AC27*Tabelas!$H$7))</f>
        <v>76.9020124242424</v>
      </c>
      <c r="AE29" s="48">
        <f>IF(AE26&gt;=30000,29,IF(AE26&lt;1001,0,AE26/1000-AE28))</f>
        <v>0</v>
      </c>
      <c r="AF29" s="70">
        <f>IF(AE10=Tabelas!$F$23,IF(OR(AE8=Tabelas!$F$14,AE8=Tabelas!$F$15),AE21*AE29*(AE27+Tabelas!$C$39)*Tabelas!$H$3,AE21*AE29*(AE27+Tabelas!$C$39)*Tabelas!$H$7),IF(OR(AE8=Tabelas!$F$14,AE8=Tabelas!$F$15),AE21*AE29*AE27*Tabelas!$H$3,AE21*AE29*AE27*Tabelas!$H$7))</f>
        <v>0</v>
      </c>
      <c r="AG29" s="48">
        <f>IF(AG26&gt;=30000,29,IF(AG26&lt;1001,0,AG26/1000-AG28))</f>
        <v>0</v>
      </c>
      <c r="AH29" s="70">
        <f>IF(AG10=Tabelas!$F$23,IF(OR(AG8=Tabelas!$F$14,AG8=Tabelas!$F$15),AG21*AG29*(AG27+Tabelas!$C$39)*Tabelas!$H$3,AG21*AG29*(AG27+Tabelas!$C$39)*Tabelas!$H$7),IF(OR(AG8=Tabelas!$F$14,AG8=Tabelas!$F$15),AG21*AG29*AG27*Tabelas!$H$3,AG21*AG29*AG27*Tabelas!$H$7))</f>
        <v>0</v>
      </c>
      <c r="AI29" s="48">
        <f>IF(AI26&gt;=30000,29,IF(AI26&lt;1001,0,AI26/1000-AI28))</f>
        <v>1.4</v>
      </c>
      <c r="AJ29" s="70">
        <f>IF(AI10=Tabelas!$F$23,IF(OR(AI8=Tabelas!$F$14,AI8=Tabelas!$F$15),AI21*AI29*(AI27+Tabelas!$C$39)*Tabelas!$H$3,AI21*AI29*(AI27+Tabelas!$C$39)*Tabelas!$H$7),IF(OR(AI8=Tabelas!$F$14,AI8=Tabelas!$F$15),AI21*AI29*AI27*Tabelas!$H$3,AI21*AI29*AI27*Tabelas!$H$7))</f>
        <v>538.31408696969697</v>
      </c>
      <c r="AK29" s="48">
        <f>IF(AK26&gt;=30000,29,IF(AK26&lt;1001,0,AK26/1000-AK28))</f>
        <v>1.04</v>
      </c>
      <c r="AL29" s="70">
        <f>IF(AK10=Tabelas!$F$23,IF(OR(AK8=Tabelas!$F$14,AK8=Tabelas!$F$15),AK21*AK29*(AK27+Tabelas!$C$39)*Tabelas!$H$3,AK21*AK29*(AK27+Tabelas!$C$39)*Tabelas!$H$7),IF(OR(AK8=Tabelas!$F$14,AK8=Tabelas!$F$15),AK21*AK29*AK27*Tabelas!$H$3,AK21*AK29*AK27*Tabelas!$H$7))</f>
        <v>399.89046460606062</v>
      </c>
      <c r="AM29" s="48">
        <f>IF(AM26&gt;=30000,29,IF(AM26&lt;1001,0,AM26/1000-AM28))</f>
        <v>0.28400000000000003</v>
      </c>
      <c r="AN29" s="70">
        <f>IF(AM10=Tabelas!$F$23,IF(OR(AM8=Tabelas!$F$14,AM8=Tabelas!$F$15),AM21*AM29*(AM27+Tabelas!$C$39)*Tabelas!$H$3,AM21*AM29*(AM27+Tabelas!$C$39)*Tabelas!$H$7),IF(OR(AM8=Tabelas!$F$14,AM8=Tabelas!$F$15),AM21*AM29*AM27*Tabelas!$H$3,AM21*AM29*AM27*Tabelas!$H$7))</f>
        <v>109.20085764242424</v>
      </c>
      <c r="AO29" s="48">
        <f>IF(AO26&gt;=30000,29,IF(AO26&lt;1001,0,AO26/1000-AO28))</f>
        <v>11</v>
      </c>
      <c r="AP29" s="70">
        <f>IF(AO10=Tabelas!$F$23,IF(OR(AO8=Tabelas!$F$14,AO8=Tabelas!$F$15),AO21*AO29*(AO27+Tabelas!$C$39)*Tabelas!$H$3,AO21*AO29*(AO27+Tabelas!$C$39)*Tabelas!$H$7),IF(OR(AO8=Tabelas!$F$14,AO8=Tabelas!$F$15),AO21*AO29*AO27*Tabelas!$H$3,AO21*AO29*AO27*Tabelas!$H$7))</f>
        <v>4229.6106833333324</v>
      </c>
      <c r="AQ29" s="48">
        <f>IF(AQ26&gt;=30000,29,IF(AQ26&lt;1001,0,AQ26/1000-AQ28))</f>
        <v>0</v>
      </c>
      <c r="AR29" s="70">
        <f>IF(AQ10=Tabelas!$F$23,IF(OR(AQ8=Tabelas!$F$14,AQ8=Tabelas!$F$15),AQ21*AQ29*(AQ27+Tabelas!$C$39)*Tabelas!$H$3,AQ21*AQ29*(AQ27+Tabelas!$C$39)*Tabelas!$H$7),IF(OR(AQ8=Tabelas!$F$14,AQ8=Tabelas!$F$15),AQ21*AQ29*AQ27*Tabelas!$H$3,AQ21*AQ29*AQ27*Tabelas!$H$7))</f>
        <v>0</v>
      </c>
      <c r="AS29" s="48">
        <f>IF(AS26&gt;=30000,29,IF(AS26&lt;1001,0,AS26/1000-AS28))</f>
        <v>0</v>
      </c>
      <c r="AT29" s="70">
        <f>IF(AS10=Tabelas!$F$23,IF(OR(AS8=Tabelas!$F$14,AS8=Tabelas!$F$15),AS21*AS29*(AS27+Tabelas!$C$39)*Tabelas!$H$3,AS21*AS29*(AS27+Tabelas!$C$39)*Tabelas!$H$7),IF(OR(AS8=Tabelas!$F$14,AS8=Tabelas!$F$15),AS21*AS29*AS27*Tabelas!$H$3,AS21*AS29*AS27*Tabelas!$H$7))</f>
        <v>0</v>
      </c>
      <c r="AU29" s="48">
        <f>IF(AU26&gt;=30000,29,IF(AU26&lt;1001,0,AU26/1000-AU28))</f>
        <v>0</v>
      </c>
      <c r="AV29" s="70">
        <f>IF(AU10=Tabelas!$F$23,IF(OR(AU8=Tabelas!$F$14,AU8=Tabelas!$F$15),AU21*AU29*(AU27+Tabelas!$C$39)*Tabelas!$H$3,AU21*AU29*(AU27+Tabelas!$C$39)*Tabelas!$H$7),IF(OR(AU8=Tabelas!$F$14,AU8=Tabelas!$F$15),AU21*AU29*AU27*Tabelas!$H$3,AU21*AU29*AU27*Tabelas!$H$7))</f>
        <v>0</v>
      </c>
      <c r="AW29" s="48">
        <f>IF(AW26&gt;=30000,29,IF(AW26&lt;1001,0,AW26/1000-AW28))</f>
        <v>0</v>
      </c>
      <c r="AX29" s="70">
        <f>IF(AW10=Tabelas!$F$23,IF(OR(AW8=Tabelas!$F$14,AW8=Tabelas!$F$15),AW21*AW29*(AW27+Tabelas!$C$39)*Tabelas!$H$3,AW21*AW29*(AW27+Tabelas!$C$39)*Tabelas!$H$7),IF(OR(AW8=Tabelas!$F$14,AW8=Tabelas!$F$15),AW21*AW29*AW27*Tabelas!$H$3,AW21*AW29*AW27*Tabelas!$H$7))</f>
        <v>0</v>
      </c>
      <c r="AY29" s="48">
        <f>IF(AY26&gt;=30000,29,IF(AY26&lt;1001,0,AY26/1000-AY28))</f>
        <v>0</v>
      </c>
      <c r="AZ29" s="70">
        <f>IF(AY10=Tabelas!$F$23,IF(OR(AY8=Tabelas!$F$14,AY8=Tabelas!$F$15),AY21*AY29*(AY27+Tabelas!$C$39)*Tabelas!$H$3,AY21*AY29*(AY27+Tabelas!$C$39)*Tabelas!$H$7),IF(OR(AY8=Tabelas!$F$14,AY8=Tabelas!$F$15),AY21*AY29*AY27*Tabelas!$H$3,AY21*AY29*AY27*Tabelas!$H$7))</f>
        <v>0</v>
      </c>
      <c r="BA29" s="48">
        <f>IF(BA26&gt;=30000,29,IF(BA26&lt;1001,0,BA26/1000-BA28))</f>
        <v>0.19999999999999996</v>
      </c>
      <c r="BB29" s="70">
        <f>IF(BA10=Tabelas!$F$23,IF(OR(BA8=Tabelas!$F$14,BA8=Tabelas!$F$15),BA21*BA29*(BA27+Tabelas!$C$39)*Tabelas!$H$3,BA21*BA29*(BA27+Tabelas!$C$39)*Tabelas!$H$7),IF(OR(BA8=Tabelas!$F$14,BA8=Tabelas!$F$15),BA21*BA29*BA27*Tabelas!$H$3,BA21*BA29*BA27*Tabelas!$H$7))</f>
        <v>76.9020124242424</v>
      </c>
      <c r="BC29" s="48">
        <f>IF(BC26&gt;=30000,29,IF(BC26&lt;1001,0,BC26/1000-BC28))</f>
        <v>1.4</v>
      </c>
      <c r="BD29" s="70">
        <f>IF(BC10=Tabelas!$F$23,IF(OR(BC8=Tabelas!$F$14,BC8=Tabelas!$F$15),BC21*BC29*(BC27+Tabelas!$C$39)*Tabelas!$H$3,BC21*BC29*(BC27+Tabelas!$C$39)*Tabelas!$H$7),IF(OR(BC8=Tabelas!$F$14,BC8=Tabelas!$F$15),BC21*BC29*BC27*Tabelas!$H$3,BC21*BC29*BC27*Tabelas!$H$7))</f>
        <v>538.31408696969697</v>
      </c>
      <c r="BE29" s="48">
        <f>IF(BE26&gt;=30000,29,IF(BE26&lt;1001,0,BE26/1000-BE28))</f>
        <v>2</v>
      </c>
      <c r="BF29" s="70">
        <f>IF(BE10=Tabelas!$F$23,IF(OR(BE8=Tabelas!$F$14,BE8=Tabelas!$F$15),BE21*BE29*(BE27+Tabelas!$C$39)*Tabelas!$H$3,BE21*BE29*(BE27+Tabelas!$C$39)*Tabelas!$H$7),IF(OR(BE8=Tabelas!$F$14,BE8=Tabelas!$F$15),BE21*BE29*BE27*Tabelas!$H$3,BE21*BE29*BE27*Tabelas!$H$7))</f>
        <v>769.02012424242423</v>
      </c>
    </row>
    <row r="30" spans="1:58" x14ac:dyDescent="0.25">
      <c r="A30" s="445"/>
      <c r="B30" s="7" t="s">
        <v>93</v>
      </c>
      <c r="C30" s="48">
        <f>IF(C26&gt;=100000,70,IF(C26&lt;30001,0,C26/1000-SUM(C28:C29)))</f>
        <v>0</v>
      </c>
      <c r="D30" s="70">
        <f>IF(C10=Tabelas!$F$23,IF(OR(C8=Tabelas!$F$14,C8=Tabelas!$F$15),C21*C30*(C27+Tabelas!$C$39)*Tabelas!$H$4,C21*C30*(C27+Tabelas!$C$39)*Tabelas!$G$4),IF(OR(C8=Tabelas!$F$14,C8=Tabelas!$F$15),C21*C30*C27*Tabelas!$H$4,C21*C30*C27*Tabelas!$H$8))</f>
        <v>0</v>
      </c>
      <c r="E30" s="48">
        <f>IF(E26&gt;=100000,70,IF(E26&lt;30001,0,E26/1000-SUM(E28:E29)))</f>
        <v>0</v>
      </c>
      <c r="F30" s="70">
        <f>IF(E10=Tabelas!$F$23,IF(OR(E8=Tabelas!$F$14,E8=Tabelas!$F$15),E21*E30*(E27+Tabelas!$C$39)*Tabelas!$H$4,E21*E30*(E27+Tabelas!$C$39)*Tabelas!$G$4),IF(OR(E8=Tabelas!$F$14,E8=Tabelas!$F$15),E21*E30*E27*Tabelas!$H$4,E21*E30*E27*Tabelas!$H$8))</f>
        <v>0</v>
      </c>
      <c r="G30" s="48">
        <f>IF(G26&gt;=100000,70,IF(G26&lt;30001,0,G26/1000-SUM(G28:G29)))</f>
        <v>0</v>
      </c>
      <c r="H30" s="70">
        <f>IF(G10=Tabelas!$F$23,IF(OR(G8=Tabelas!$F$14,G8=Tabelas!$F$15),G21*G30*(G27+Tabelas!$C$39)*Tabelas!$H$4,G21*G30*(G27+Tabelas!$C$39)*Tabelas!$G$4),IF(OR(G8=Tabelas!$F$14,G8=Tabelas!$F$15),G21*G30*G27*Tabelas!$H$4,G21*G30*G27*Tabelas!$H$8))</f>
        <v>0</v>
      </c>
      <c r="I30" s="48">
        <f>IF(I26&gt;=100000,70,IF(I26&lt;30001,0,I26/1000-SUM(I28:I29)))</f>
        <v>0</v>
      </c>
      <c r="J30" s="70">
        <f>IF(I10=Tabelas!$F$23,IF(OR(I8=Tabelas!$F$14,I8=Tabelas!$F$15),I21*I30*(I27+Tabelas!$C$39)*Tabelas!$H$4,I21*I30*(I27+Tabelas!$C$39)*Tabelas!$G$4),IF(OR(I8=Tabelas!$F$14,I8=Tabelas!$F$15),I21*I30*I27*Tabelas!$H$4,I21*I30*I27*Tabelas!$H$8))</f>
        <v>0</v>
      </c>
      <c r="K30" s="48">
        <f>IF(K26&gt;=100000,70,IF(K26&lt;30001,0,K26/1000-SUM(K28:K29)))</f>
        <v>0</v>
      </c>
      <c r="L30" s="70">
        <f>IF(K10=Tabelas!$F$23,IF(OR(K8=Tabelas!$F$14,K8=Tabelas!$F$15),K21*K30*(K27+Tabelas!$C$39)*Tabelas!$H$4,K21*K30*(K27+Tabelas!$C$39)*Tabelas!$G$4),IF(OR(K8=Tabelas!$F$14,K8=Tabelas!$F$15),K21*K30*K27*Tabelas!$H$4,K21*K30*K27*Tabelas!$H$8))</f>
        <v>0</v>
      </c>
      <c r="M30" s="48">
        <f>IF(M26&gt;=100000,70,IF(M26&lt;30001,0,M26/1000-SUM(M28:M29)))</f>
        <v>0</v>
      </c>
      <c r="N30" s="70">
        <f>IF(M10=Tabelas!$F$23,IF(OR(M8=Tabelas!$F$14,M8=Tabelas!$F$15),M21*M30*(M27+Tabelas!$C$39)*Tabelas!$H$4,M21*M30*(M27+Tabelas!$C$39)*Tabelas!$G$4),IF(OR(M8=Tabelas!$F$14,M8=Tabelas!$F$15),M21*M30*M27*Tabelas!$H$4,M21*M30*M27*Tabelas!$H$8))</f>
        <v>0</v>
      </c>
      <c r="O30" s="48">
        <f>IF(O26&gt;=100000,70,IF(O26&lt;30001,0,O26/1000-SUM(O28:O29)))</f>
        <v>0</v>
      </c>
      <c r="P30" s="70">
        <f>IF(O10=Tabelas!$F$23,IF(OR(O8=Tabelas!$F$14,O8=Tabelas!$F$15),O21*O30*(O27+Tabelas!$C$39)*Tabelas!$H$4,O21*O30*(O27+Tabelas!$C$39)*Tabelas!$G$4),IF(OR(O8=Tabelas!$F$14,O8=Tabelas!$F$15),O21*O30*O27*Tabelas!$H$4,O21*O30*O27*Tabelas!$H$8))</f>
        <v>0</v>
      </c>
      <c r="Q30" s="48">
        <f>IF(Q26&gt;=100000,70,IF(Q26&lt;30001,0,Q26/1000-SUM(Q28:Q29)))</f>
        <v>70</v>
      </c>
      <c r="R30" s="70">
        <f>IF(Q10=Tabelas!$F$23,IF(OR(Q8=Tabelas!$F$14,Q8=Tabelas!$F$15),Q21*Q30*(Q27+Tabelas!$C$39)*Tabelas!$H$4,Q21*Q30*(Q27+Tabelas!$C$39)*Tabelas!$G$4),IF(OR(Q8=Tabelas!$F$14,Q8=Tabelas!$F$15),Q21*Q30*Q27*Tabelas!$H$4,Q21*Q30*Q27*Tabelas!$H$8))</f>
        <v>20072.728666666666</v>
      </c>
      <c r="S30" s="48">
        <f>IF(S26&gt;=100000,70,IF(S26&lt;30001,0,S26/1000-SUM(S28:S29)))</f>
        <v>0</v>
      </c>
      <c r="T30" s="70">
        <f>IF(S10=Tabelas!$F$23,IF(OR(S8=Tabelas!$F$14,S8=Tabelas!$F$15),S21*S30*(S27+Tabelas!$C$39)*Tabelas!$H$4,S21*S30*(S27+Tabelas!$C$39)*Tabelas!$G$4),IF(OR(S8=Tabelas!$F$14,S8=Tabelas!$F$15),S21*S30*S27*Tabelas!$H$4,S21*S30*S27*Tabelas!$H$8))</f>
        <v>0</v>
      </c>
      <c r="U30" s="48">
        <f>IF(U26&gt;=100000,70,IF(U26&lt;30001,0,U26/1000-SUM(U28:U29)))</f>
        <v>0</v>
      </c>
      <c r="V30" s="70">
        <f>IF(U10=Tabelas!$F$23,IF(OR(U8=Tabelas!$F$14,U8=Tabelas!$F$15),U21*U30*(U27+Tabelas!$C$39)*Tabelas!$H$4,U21*U30*(U27+Tabelas!$C$39)*Tabelas!$G$4),IF(OR(U8=Tabelas!$F$14,U8=Tabelas!$F$15),U21*U30*U27*Tabelas!$H$4,U21*U30*U27*Tabelas!$H$8))</f>
        <v>0</v>
      </c>
      <c r="W30" s="48">
        <f>IF(W26&gt;=100000,70,IF(W26&lt;30001,0,W26/1000-SUM(W28:W29)))</f>
        <v>0</v>
      </c>
      <c r="X30" s="70">
        <f>IF(W10=Tabelas!$F$23,IF(OR(W8=Tabelas!$F$14,W8=Tabelas!$F$15),W21*W30*(W27+Tabelas!$C$39)*Tabelas!$H$4,W21*W30*(W27+Tabelas!$C$39)*Tabelas!$G$4),IF(OR(W8=Tabelas!$F$14,W8=Tabelas!$F$15),W21*W30*W27*Tabelas!$H$4,W21*W30*W27*Tabelas!$H$8))</f>
        <v>0</v>
      </c>
      <c r="Y30" s="48">
        <f>IF(Y26&gt;=100000,70,IF(Y26&lt;30001,0,Y26/1000-SUM(Y28:Y29)))</f>
        <v>0</v>
      </c>
      <c r="Z30" s="70">
        <f>IF(Y10=Tabelas!$F$23,IF(OR(Y8=Tabelas!$F$14,Y8=Tabelas!$F$15),Y21*Y30*(Y27+Tabelas!$C$39)*Tabelas!$H$4,Y21*Y30*(Y27+Tabelas!$C$39)*Tabelas!$G$4),IF(OR(Y8=Tabelas!$F$14,Y8=Tabelas!$F$15),Y21*Y30*Y27*Tabelas!$H$4,Y21*Y30*Y27*Tabelas!$H$8))</f>
        <v>0</v>
      </c>
      <c r="AA30" s="48">
        <f>IF(AA26&gt;=100000,70,IF(AA26&lt;30001,0,AA26/1000-SUM(AA28:AA29)))</f>
        <v>0</v>
      </c>
      <c r="AB30" s="70">
        <f>IF(AA10=Tabelas!$F$23,IF(OR(AA8=Tabelas!$F$14,AA8=Tabelas!$F$15),AA21*AA30*(AA27+Tabelas!$C$39)*Tabelas!$H$4,AA21*AA30*(AA27+Tabelas!$C$39)*Tabelas!$G$4),IF(OR(AA8=Tabelas!$F$14,AA8=Tabelas!$F$15),AA21*AA30*AA27*Tabelas!$H$4,AA21*AA30*AA27*Tabelas!$H$8))</f>
        <v>0</v>
      </c>
      <c r="AC30" s="48">
        <f>IF(AC26&gt;=100000,70,IF(AC26&lt;30001,0,AC26/1000-SUM(AC28:AC29)))</f>
        <v>0</v>
      </c>
      <c r="AD30" s="70">
        <f>IF(AC10=Tabelas!$F$23,IF(OR(AC8=Tabelas!$F$14,AC8=Tabelas!$F$15),AC21*AC30*(AC27+Tabelas!$C$39)*Tabelas!$H$4,AC21*AC30*(AC27+Tabelas!$C$39)*Tabelas!$G$4),IF(OR(AC8=Tabelas!$F$14,AC8=Tabelas!$F$15),AC21*AC30*AC27*Tabelas!$H$4,AC21*AC30*AC27*Tabelas!$H$8))</f>
        <v>0</v>
      </c>
      <c r="AE30" s="48">
        <f>IF(AE26&gt;=100000,70,IF(AE26&lt;30001,0,AE26/1000-SUM(AE28:AE29)))</f>
        <v>0</v>
      </c>
      <c r="AF30" s="70">
        <f>IF(AE10=Tabelas!$F$23,IF(OR(AE8=Tabelas!$F$14,AE8=Tabelas!$F$15),AE21*AE30*(AE27+Tabelas!$C$39)*Tabelas!$H$4,AE21*AE30*(AE27+Tabelas!$C$39)*Tabelas!$G$4),IF(OR(AE8=Tabelas!$F$14,AE8=Tabelas!$F$15),AE21*AE30*AE27*Tabelas!$H$4,AE21*AE30*AE27*Tabelas!$H$8))</f>
        <v>0</v>
      </c>
      <c r="AG30" s="48">
        <f>IF(AG26&gt;=100000,70,IF(AG26&lt;30001,0,AG26/1000-SUM(AG28:AG29)))</f>
        <v>0</v>
      </c>
      <c r="AH30" s="70">
        <f>IF(AG10=Tabelas!$F$23,IF(OR(AG8=Tabelas!$F$14,AG8=Tabelas!$F$15),AG21*AG30*(AG27+Tabelas!$C$39)*Tabelas!$H$4,AG21*AG30*(AG27+Tabelas!$C$39)*Tabelas!$G$4),IF(OR(AG8=Tabelas!$F$14,AG8=Tabelas!$F$15),AG21*AG30*AG27*Tabelas!$H$4,AG21*AG30*AG27*Tabelas!$H$8))</f>
        <v>0</v>
      </c>
      <c r="AI30" s="48">
        <f>IF(AI26&gt;=100000,70,IF(AI26&lt;30001,0,AI26/1000-SUM(AI28:AI29)))</f>
        <v>0</v>
      </c>
      <c r="AJ30" s="70">
        <f>IF(AI10=Tabelas!$F$23,IF(OR(AI8=Tabelas!$F$14,AI8=Tabelas!$F$15),AI21*AI30*(AI27+Tabelas!$C$39)*Tabelas!$H$4,AI21*AI30*(AI27+Tabelas!$C$39)*Tabelas!$G$4),IF(OR(AI8=Tabelas!$F$14,AI8=Tabelas!$F$15),AI21*AI30*AI27*Tabelas!$H$4,AI21*AI30*AI27*Tabelas!$H$8))</f>
        <v>0</v>
      </c>
      <c r="AK30" s="48">
        <f>IF(AK26&gt;=100000,70,IF(AK26&lt;30001,0,AK26/1000-SUM(AK28:AK29)))</f>
        <v>0</v>
      </c>
      <c r="AL30" s="70">
        <f>IF(AK10=Tabelas!$F$23,IF(OR(AK8=Tabelas!$F$14,AK8=Tabelas!$F$15),AK21*AK30*(AK27+Tabelas!$C$39)*Tabelas!$H$4,AK21*AK30*(AK27+Tabelas!$C$39)*Tabelas!$G$4),IF(OR(AK8=Tabelas!$F$14,AK8=Tabelas!$F$15),AK21*AK30*AK27*Tabelas!$H$4,AK21*AK30*AK27*Tabelas!$H$8))</f>
        <v>0</v>
      </c>
      <c r="AM30" s="48">
        <f>IF(AM26&gt;=100000,70,IF(AM26&lt;30001,0,AM26/1000-SUM(AM28:AM29)))</f>
        <v>0</v>
      </c>
      <c r="AN30" s="70">
        <f>IF(AM10=Tabelas!$F$23,IF(OR(AM8=Tabelas!$F$14,AM8=Tabelas!$F$15),AM21*AM30*(AM27+Tabelas!$C$39)*Tabelas!$H$4,AM21*AM30*(AM27+Tabelas!$C$39)*Tabelas!$G$4),IF(OR(AM8=Tabelas!$F$14,AM8=Tabelas!$F$15),AM21*AM30*AM27*Tabelas!$H$4,AM21*AM30*AM27*Tabelas!$H$8))</f>
        <v>0</v>
      </c>
      <c r="AO30" s="48">
        <f>IF(AO26&gt;=100000,70,IF(AO26&lt;30001,0,AO26/1000-SUM(AO28:AO29)))</f>
        <v>0</v>
      </c>
      <c r="AP30" s="70">
        <f>IF(AO10=Tabelas!$F$23,IF(OR(AO8=Tabelas!$F$14,AO8=Tabelas!$F$15),AO21*AO30*(AO27+Tabelas!$C$39)*Tabelas!$H$4,AO21*AO30*(AO27+Tabelas!$C$39)*Tabelas!$G$4),IF(OR(AO8=Tabelas!$F$14,AO8=Tabelas!$F$15),AO21*AO30*AO27*Tabelas!$H$4,AO21*AO30*AO27*Tabelas!$H$8))</f>
        <v>0</v>
      </c>
      <c r="AQ30" s="48">
        <f>IF(AQ26&gt;=100000,70,IF(AQ26&lt;30001,0,AQ26/1000-SUM(AQ28:AQ29)))</f>
        <v>0</v>
      </c>
      <c r="AR30" s="70">
        <f>IF(AQ10=Tabelas!$F$23,IF(OR(AQ8=Tabelas!$F$14,AQ8=Tabelas!$F$15),AQ21*AQ30*(AQ27+Tabelas!$C$39)*Tabelas!$H$4,AQ21*AQ30*(AQ27+Tabelas!$C$39)*Tabelas!$G$4),IF(OR(AQ8=Tabelas!$F$14,AQ8=Tabelas!$F$15),AQ21*AQ30*AQ27*Tabelas!$H$4,AQ21*AQ30*AQ27*Tabelas!$H$8))</f>
        <v>0</v>
      </c>
      <c r="AS30" s="48">
        <f>IF(AS26&gt;=100000,70,IF(AS26&lt;30001,0,AS26/1000-SUM(AS28:AS29)))</f>
        <v>0</v>
      </c>
      <c r="AT30" s="70">
        <f>IF(AS10=Tabelas!$F$23,IF(OR(AS8=Tabelas!$F$14,AS8=Tabelas!$F$15),AS21*AS30*(AS27+Tabelas!$C$39)*Tabelas!$H$4,AS21*AS30*(AS27+Tabelas!$C$39)*Tabelas!$G$4),IF(OR(AS8=Tabelas!$F$14,AS8=Tabelas!$F$15),AS21*AS30*AS27*Tabelas!$H$4,AS21*AS30*AS27*Tabelas!$H$8))</f>
        <v>0</v>
      </c>
      <c r="AU30" s="48">
        <f>IF(AU26&gt;=100000,70,IF(AU26&lt;30001,0,AU26/1000-SUM(AU28:AU29)))</f>
        <v>0</v>
      </c>
      <c r="AV30" s="70">
        <f>IF(AU10=Tabelas!$F$23,IF(OR(AU8=Tabelas!$F$14,AU8=Tabelas!$F$15),AU21*AU30*(AU27+Tabelas!$C$39)*Tabelas!$H$4,AU21*AU30*(AU27+Tabelas!$C$39)*Tabelas!$G$4),IF(OR(AU8=Tabelas!$F$14,AU8=Tabelas!$F$15),AU21*AU30*AU27*Tabelas!$H$4,AU21*AU30*AU27*Tabelas!$H$8))</f>
        <v>0</v>
      </c>
      <c r="AW30" s="48">
        <f>IF(AW26&gt;=100000,70,IF(AW26&lt;30001,0,AW26/1000-SUM(AW28:AW29)))</f>
        <v>0</v>
      </c>
      <c r="AX30" s="70">
        <f>IF(AW10=Tabelas!$F$23,IF(OR(AW8=Tabelas!$F$14,AW8=Tabelas!$F$15),AW21*AW30*(AW27+Tabelas!$C$39)*Tabelas!$H$4,AW21*AW30*(AW27+Tabelas!$C$39)*Tabelas!$G$4),IF(OR(AW8=Tabelas!$F$14,AW8=Tabelas!$F$15),AW21*AW30*AW27*Tabelas!$H$4,AW21*AW30*AW27*Tabelas!$H$8))</f>
        <v>0</v>
      </c>
      <c r="AY30" s="48">
        <f>IF(AY26&gt;=100000,70,IF(AY26&lt;30001,0,AY26/1000-SUM(AY28:AY29)))</f>
        <v>0</v>
      </c>
      <c r="AZ30" s="70">
        <f>IF(AY10=Tabelas!$F$23,IF(OR(AY8=Tabelas!$F$14,AY8=Tabelas!$F$15),AY21*AY30*(AY27+Tabelas!$C$39)*Tabelas!$H$4,AY21*AY30*(AY27+Tabelas!$C$39)*Tabelas!$G$4),IF(OR(AY8=Tabelas!$F$14,AY8=Tabelas!$F$15),AY21*AY30*AY27*Tabelas!$H$4,AY21*AY30*AY27*Tabelas!$H$8))</f>
        <v>0</v>
      </c>
      <c r="BA30" s="48">
        <f>IF(BA26&gt;=100000,70,IF(BA26&lt;30001,0,BA26/1000-SUM(BA28:BA29)))</f>
        <v>0</v>
      </c>
      <c r="BB30" s="70">
        <f>IF(BA10=Tabelas!$F$23,IF(OR(BA8=Tabelas!$F$14,BA8=Tabelas!$F$15),BA21*BA30*(BA27+Tabelas!$C$39)*Tabelas!$H$4,BA21*BA30*(BA27+Tabelas!$C$39)*Tabelas!$G$4),IF(OR(BA8=Tabelas!$F$14,BA8=Tabelas!$F$15),BA21*BA30*BA27*Tabelas!$H$4,BA21*BA30*BA27*Tabelas!$H$8))</f>
        <v>0</v>
      </c>
      <c r="BC30" s="48">
        <f>IF(BC26&gt;=100000,70,IF(BC26&lt;30001,0,BC26/1000-SUM(BC28:BC29)))</f>
        <v>0</v>
      </c>
      <c r="BD30" s="70">
        <f>IF(BC10=Tabelas!$F$23,IF(OR(BC8=Tabelas!$F$14,BC8=Tabelas!$F$15),BC21*BC30*(BC27+Tabelas!$C$39)*Tabelas!$H$4,BC21*BC30*(BC27+Tabelas!$C$39)*Tabelas!$G$4),IF(OR(BC8=Tabelas!$F$14,BC8=Tabelas!$F$15),BC21*BC30*BC27*Tabelas!$H$4,BC21*BC30*BC27*Tabelas!$H$8))</f>
        <v>0</v>
      </c>
      <c r="BE30" s="48">
        <f>IF(BE26&gt;=100000,70,IF(BE26&lt;30001,0,BE26/1000-SUM(BE28:BE29)))</f>
        <v>0</v>
      </c>
      <c r="BF30" s="70">
        <f>IF(BE10=Tabelas!$F$23,IF(OR(BE8=Tabelas!$F$14,BE8=Tabelas!$F$15),BE21*BE30*(BE27+Tabelas!$C$39)*Tabelas!$H$4,BE21*BE30*(BE27+Tabelas!$C$39)*Tabelas!$G$4),IF(OR(BE8=Tabelas!$F$14,BE8=Tabelas!$F$15),BE21*BE30*BE27*Tabelas!$H$4,BE21*BE30*BE27*Tabelas!$H$8))</f>
        <v>0</v>
      </c>
    </row>
    <row r="31" spans="1:58" x14ac:dyDescent="0.25">
      <c r="A31" s="445"/>
      <c r="B31" s="7" t="s">
        <v>94</v>
      </c>
      <c r="C31" s="48">
        <f>IF(C26&gt;=500000,400,IF(C26&lt;100001,0,C26/1000-SUM(C28:C30)))</f>
        <v>0</v>
      </c>
      <c r="D31" s="70">
        <f>IF(C10=Tabelas!$F$23,IF(OR(C8=Tabelas!$F$14,C8=Tabelas!$F$15),C21*C31*(C27+Tabelas!$C$39)*Tabelas!$H$5,C21*C31*(C27+Tabelas!$C$39)*Tabelas!$H$9),IF(OR(C8=Tabelas!$F$14,C8=Tabelas!$F$15),C21*C31*C27*Tabelas!$H$5,C21*C31*C27*Tabelas!$H$9))</f>
        <v>0</v>
      </c>
      <c r="E31" s="48">
        <f>IF(E26&gt;=500000,400,IF(E26&lt;100001,0,E26/1000-SUM(E28:E30)))</f>
        <v>0</v>
      </c>
      <c r="F31" s="70">
        <f>IF(E10=Tabelas!$F$23,IF(OR(E8=Tabelas!$F$14,E8=Tabelas!$F$15),E21*E31*(E27+Tabelas!$C$39)*Tabelas!$H$5,E21*E31*(E27+Tabelas!$C$39)*Tabelas!$H$9),IF(OR(E8=Tabelas!$F$14,E8=Tabelas!$F$15),E21*E31*E27*Tabelas!$H$5,E21*E31*E27*Tabelas!$H$9))</f>
        <v>0</v>
      </c>
      <c r="G31" s="48">
        <f>IF(G26&gt;=500000,400,IF(G26&lt;100001,0,G26/1000-SUM(G28:G30)))</f>
        <v>0</v>
      </c>
      <c r="H31" s="70">
        <f>IF(G10=Tabelas!$F$23,IF(OR(G8=Tabelas!$F$14,G8=Tabelas!$F$15),G21*G31*(G27+Tabelas!$C$39)*Tabelas!$H$5,G21*G31*(G27+Tabelas!$C$39)*Tabelas!$H$9),IF(OR(G8=Tabelas!$F$14,G8=Tabelas!$F$15),G21*G31*G27*Tabelas!$H$5,G21*G31*G27*Tabelas!$H$9))</f>
        <v>0</v>
      </c>
      <c r="I31" s="48">
        <f>IF(I26&gt;=500000,400,IF(I26&lt;100001,0,I26/1000-SUM(I28:I30)))</f>
        <v>0</v>
      </c>
      <c r="J31" s="70">
        <f>IF(I10=Tabelas!$F$23,IF(OR(I8=Tabelas!$F$14,I8=Tabelas!$F$15),I21*I31*(I27+Tabelas!$C$39)*Tabelas!$H$5,I21*I31*(I27+Tabelas!$C$39)*Tabelas!$H$9),IF(OR(I8=Tabelas!$F$14,I8=Tabelas!$F$15),I21*I31*I27*Tabelas!$H$5,I21*I31*I27*Tabelas!$H$9))</f>
        <v>0</v>
      </c>
      <c r="K31" s="48">
        <f>IF(K26&gt;=500000,400,IF(K26&lt;100001,0,K26/1000-SUM(K28:K30)))</f>
        <v>0</v>
      </c>
      <c r="L31" s="70">
        <f>IF(K10=Tabelas!$F$23,IF(OR(K8=Tabelas!$F$14,K8=Tabelas!$F$15),K21*K31*(K27+Tabelas!$C$39)*Tabelas!$H$5,K21*K31*(K27+Tabelas!$C$39)*Tabelas!$H$9),IF(OR(K8=Tabelas!$F$14,K8=Tabelas!$F$15),K21*K31*K27*Tabelas!$H$5,K21*K31*K27*Tabelas!$H$9))</f>
        <v>0</v>
      </c>
      <c r="M31" s="48">
        <f>IF(M26&gt;=500000,400,IF(M26&lt;100001,0,M26/1000-SUM(M28:M30)))</f>
        <v>0</v>
      </c>
      <c r="N31" s="70">
        <f>IF(M10=Tabelas!$F$23,IF(OR(M8=Tabelas!$F$14,M8=Tabelas!$F$15),M21*M31*(M27+Tabelas!$C$39)*Tabelas!$H$5,M21*M31*(M27+Tabelas!$C$39)*Tabelas!$H$9),IF(OR(M8=Tabelas!$F$14,M8=Tabelas!$F$15),M21*M31*M27*Tabelas!$H$5,M21*M31*M27*Tabelas!$H$9))</f>
        <v>0</v>
      </c>
      <c r="O31" s="48">
        <f>IF(O26&gt;=500000,400,IF(O26&lt;100001,0,O26/1000-SUM(O28:O30)))</f>
        <v>0</v>
      </c>
      <c r="P31" s="70">
        <f>IF(O10=Tabelas!$F$23,IF(OR(O8=Tabelas!$F$14,O8=Tabelas!$F$15),O21*O31*(O27+Tabelas!$C$39)*Tabelas!$H$5,O21*O31*(O27+Tabelas!$C$39)*Tabelas!$H$9),IF(OR(O8=Tabelas!$F$14,O8=Tabelas!$F$15),O21*O31*O27*Tabelas!$H$5,O21*O31*O27*Tabelas!$H$9))</f>
        <v>0</v>
      </c>
      <c r="Q31" s="48">
        <f>IF(Q26&gt;=500000,400,IF(Q26&lt;100001,0,Q26/1000-SUM(Q28:Q30)))</f>
        <v>80</v>
      </c>
      <c r="R31" s="70">
        <f>IF(Q10=Tabelas!$F$23,IF(OR(Q8=Tabelas!$F$14,Q8=Tabelas!$F$15),Q21*Q31*(Q27+Tabelas!$C$39)*Tabelas!$H$5,Q21*Q31*(Q27+Tabelas!$C$39)*Tabelas!$H$9),IF(OR(Q8=Tabelas!$F$14,Q8=Tabelas!$F$15),Q21*Q31*Q27*Tabelas!$H$5,Q21*Q31*Q27*Tabelas!$H$9))</f>
        <v>8863.2827878787884</v>
      </c>
      <c r="S31" s="48">
        <f>IF(S26&gt;=500000,400,IF(S26&lt;100001,0,S26/1000-SUM(S28:S30)))</f>
        <v>0</v>
      </c>
      <c r="T31" s="70">
        <f>IF(S10=Tabelas!$F$23,IF(OR(S8=Tabelas!$F$14,S8=Tabelas!$F$15),S21*S31*(S27+Tabelas!$C$39)*Tabelas!$H$5,S21*S31*(S27+Tabelas!$C$39)*Tabelas!$H$9),IF(OR(S8=Tabelas!$F$14,S8=Tabelas!$F$15),S21*S31*S27*Tabelas!$H$5,S21*S31*S27*Tabelas!$H$9))</f>
        <v>0</v>
      </c>
      <c r="U31" s="48">
        <f>IF(U26&gt;=500000,400,IF(U26&lt;100001,0,U26/1000-SUM(U28:U30)))</f>
        <v>0</v>
      </c>
      <c r="V31" s="70">
        <f>IF(U10=Tabelas!$F$23,IF(OR(U8=Tabelas!$F$14,U8=Tabelas!$F$15),U21*U31*(U27+Tabelas!$C$39)*Tabelas!$H$5,U21*U31*(U27+Tabelas!$C$39)*Tabelas!$H$9),IF(OR(U8=Tabelas!$F$14,U8=Tabelas!$F$15),U21*U31*U27*Tabelas!$H$5,U21*U31*U27*Tabelas!$H$9))</f>
        <v>0</v>
      </c>
      <c r="W31" s="48">
        <f>IF(W26&gt;=500000,400,IF(W26&lt;100001,0,W26/1000-SUM(W28:W30)))</f>
        <v>0</v>
      </c>
      <c r="X31" s="70">
        <f>IF(W10=Tabelas!$F$23,IF(OR(W8=Tabelas!$F$14,W8=Tabelas!$F$15),W21*W31*(W27+Tabelas!$C$39)*Tabelas!$H$5,W21*W31*(W27+Tabelas!$C$39)*Tabelas!$H$9),IF(OR(W8=Tabelas!$F$14,W8=Tabelas!$F$15),W21*W31*W27*Tabelas!$H$5,W21*W31*W27*Tabelas!$H$9))</f>
        <v>0</v>
      </c>
      <c r="Y31" s="48">
        <f>IF(Y26&gt;=500000,400,IF(Y26&lt;100001,0,Y26/1000-SUM(Y28:Y30)))</f>
        <v>0</v>
      </c>
      <c r="Z31" s="70">
        <f>IF(Y10=Tabelas!$F$23,IF(OR(Y8=Tabelas!$F$14,Y8=Tabelas!$F$15),Y21*Y31*(Y27+Tabelas!$C$39)*Tabelas!$H$5,Y21*Y31*(Y27+Tabelas!$C$39)*Tabelas!$H$9),IF(OR(Y8=Tabelas!$F$14,Y8=Tabelas!$F$15),Y21*Y31*Y27*Tabelas!$H$5,Y21*Y31*Y27*Tabelas!$H$9))</f>
        <v>0</v>
      </c>
      <c r="AA31" s="48">
        <f>IF(AA26&gt;=500000,400,IF(AA26&lt;100001,0,AA26/1000-SUM(AA28:AA30)))</f>
        <v>0</v>
      </c>
      <c r="AB31" s="70">
        <f>IF(AA10=Tabelas!$F$23,IF(OR(AA8=Tabelas!$F$14,AA8=Tabelas!$F$15),AA21*AA31*(AA27+Tabelas!$C$39)*Tabelas!$H$5,AA21*AA31*(AA27+Tabelas!$C$39)*Tabelas!$H$9),IF(OR(AA8=Tabelas!$F$14,AA8=Tabelas!$F$15),AA21*AA31*AA27*Tabelas!$H$5,AA21*AA31*AA27*Tabelas!$H$9))</f>
        <v>0</v>
      </c>
      <c r="AC31" s="48">
        <f>IF(AC26&gt;=500000,400,IF(AC26&lt;100001,0,AC26/1000-SUM(AC28:AC30)))</f>
        <v>0</v>
      </c>
      <c r="AD31" s="70">
        <f>IF(AC10=Tabelas!$F$23,IF(OR(AC8=Tabelas!$F$14,AC8=Tabelas!$F$15),AC21*AC31*(AC27+Tabelas!$C$39)*Tabelas!$H$5,AC21*AC31*(AC27+Tabelas!$C$39)*Tabelas!$H$9),IF(OR(AC8=Tabelas!$F$14,AC8=Tabelas!$F$15),AC21*AC31*AC27*Tabelas!$H$5,AC21*AC31*AC27*Tabelas!$H$9))</f>
        <v>0</v>
      </c>
      <c r="AE31" s="48">
        <f>IF(AE26&gt;=500000,400,IF(AE26&lt;100001,0,AE26/1000-SUM(AE28:AE30)))</f>
        <v>0</v>
      </c>
      <c r="AF31" s="70">
        <f>IF(AE10=Tabelas!$F$23,IF(OR(AE8=Tabelas!$F$14,AE8=Tabelas!$F$15),AE21*AE31*(AE27+Tabelas!$C$39)*Tabelas!$H$5,AE21*AE31*(AE27+Tabelas!$C$39)*Tabelas!$H$9),IF(OR(AE8=Tabelas!$F$14,AE8=Tabelas!$F$15),AE21*AE31*AE27*Tabelas!$H$5,AE21*AE31*AE27*Tabelas!$H$9))</f>
        <v>0</v>
      </c>
      <c r="AG31" s="48">
        <f>IF(AG26&gt;=500000,400,IF(AG26&lt;100001,0,AG26/1000-SUM(AG28:AG30)))</f>
        <v>0</v>
      </c>
      <c r="AH31" s="70">
        <f>IF(AG10=Tabelas!$F$23,IF(OR(AG8=Tabelas!$F$14,AG8=Tabelas!$F$15),AG21*AG31*(AG27+Tabelas!$C$39)*Tabelas!$H$5,AG21*AG31*(AG27+Tabelas!$C$39)*Tabelas!$H$9),IF(OR(AG8=Tabelas!$F$14,AG8=Tabelas!$F$15),AG21*AG31*AG27*Tabelas!$H$5,AG21*AG31*AG27*Tabelas!$H$9))</f>
        <v>0</v>
      </c>
      <c r="AI31" s="48">
        <f>IF(AI26&gt;=500000,400,IF(AI26&lt;100001,0,AI26/1000-SUM(AI28:AI30)))</f>
        <v>0</v>
      </c>
      <c r="AJ31" s="70">
        <f>IF(AI10=Tabelas!$F$23,IF(OR(AI8=Tabelas!$F$14,AI8=Tabelas!$F$15),AI21*AI31*(AI27+Tabelas!$C$39)*Tabelas!$H$5,AI21*AI31*(AI27+Tabelas!$C$39)*Tabelas!$H$9),IF(OR(AI8=Tabelas!$F$14,AI8=Tabelas!$F$15),AI21*AI31*AI27*Tabelas!$H$5,AI21*AI31*AI27*Tabelas!$H$9))</f>
        <v>0</v>
      </c>
      <c r="AK31" s="48">
        <f>IF(AK26&gt;=500000,400,IF(AK26&lt;100001,0,AK26/1000-SUM(AK28:AK30)))</f>
        <v>0</v>
      </c>
      <c r="AL31" s="70">
        <f>IF(AK10=Tabelas!$F$23,IF(OR(AK8=Tabelas!$F$14,AK8=Tabelas!$F$15),AK21*AK31*(AK27+Tabelas!$C$39)*Tabelas!$H$5,AK21*AK31*(AK27+Tabelas!$C$39)*Tabelas!$H$9),IF(OR(AK8=Tabelas!$F$14,AK8=Tabelas!$F$15),AK21*AK31*AK27*Tabelas!$H$5,AK21*AK31*AK27*Tabelas!$H$9))</f>
        <v>0</v>
      </c>
      <c r="AM31" s="48">
        <f>IF(AM26&gt;=500000,400,IF(AM26&lt;100001,0,AM26/1000-SUM(AM28:AM30)))</f>
        <v>0</v>
      </c>
      <c r="AN31" s="70">
        <f>IF(AM10=Tabelas!$F$23,IF(OR(AM8=Tabelas!$F$14,AM8=Tabelas!$F$15),AM21*AM31*(AM27+Tabelas!$C$39)*Tabelas!$H$5,AM21*AM31*(AM27+Tabelas!$C$39)*Tabelas!$H$9),IF(OR(AM8=Tabelas!$F$14,AM8=Tabelas!$F$15),AM21*AM31*AM27*Tabelas!$H$5,AM21*AM31*AM27*Tabelas!$H$9))</f>
        <v>0</v>
      </c>
      <c r="AO31" s="48">
        <f>IF(AO26&gt;=500000,400,IF(AO26&lt;100001,0,AO26/1000-SUM(AO28:AO30)))</f>
        <v>0</v>
      </c>
      <c r="AP31" s="70">
        <f>IF(AO10=Tabelas!$F$23,IF(OR(AO8=Tabelas!$F$14,AO8=Tabelas!$F$15),AO21*AO31*(AO27+Tabelas!$C$39)*Tabelas!$H$5,AO21*AO31*(AO27+Tabelas!$C$39)*Tabelas!$H$9),IF(OR(AO8=Tabelas!$F$14,AO8=Tabelas!$F$15),AO21*AO31*AO27*Tabelas!$H$5,AO21*AO31*AO27*Tabelas!$H$9))</f>
        <v>0</v>
      </c>
      <c r="AQ31" s="48">
        <f>IF(AQ26&gt;=500000,400,IF(AQ26&lt;100001,0,AQ26/1000-SUM(AQ28:AQ30)))</f>
        <v>0</v>
      </c>
      <c r="AR31" s="70">
        <f>IF(AQ10=Tabelas!$F$23,IF(OR(AQ8=Tabelas!$F$14,AQ8=Tabelas!$F$15),AQ21*AQ31*(AQ27+Tabelas!$C$39)*Tabelas!$H$5,AQ21*AQ31*(AQ27+Tabelas!$C$39)*Tabelas!$H$9),IF(OR(AQ8=Tabelas!$F$14,AQ8=Tabelas!$F$15),AQ21*AQ31*AQ27*Tabelas!$H$5,AQ21*AQ31*AQ27*Tabelas!$H$9))</f>
        <v>0</v>
      </c>
      <c r="AS31" s="48">
        <f>IF(AS26&gt;=500000,400,IF(AS26&lt;100001,0,AS26/1000-SUM(AS28:AS30)))</f>
        <v>0</v>
      </c>
      <c r="AT31" s="70">
        <f>IF(AS10=Tabelas!$F$23,IF(OR(AS8=Tabelas!$F$14,AS8=Tabelas!$F$15),AS21*AS31*(AS27+Tabelas!$C$39)*Tabelas!$H$5,AS21*AS31*(AS27+Tabelas!$C$39)*Tabelas!$H$9),IF(OR(AS8=Tabelas!$F$14,AS8=Tabelas!$F$15),AS21*AS31*AS27*Tabelas!$H$5,AS21*AS31*AS27*Tabelas!$H$9))</f>
        <v>0</v>
      </c>
      <c r="AU31" s="48">
        <f>IF(AU26&gt;=500000,400,IF(AU26&lt;100001,0,AU26/1000-SUM(AU28:AU30)))</f>
        <v>0</v>
      </c>
      <c r="AV31" s="70">
        <f>IF(AU10=Tabelas!$F$23,IF(OR(AU8=Tabelas!$F$14,AU8=Tabelas!$F$15),AU21*AU31*(AU27+Tabelas!$C$39)*Tabelas!$H$5,AU21*AU31*(AU27+Tabelas!$C$39)*Tabelas!$H$9),IF(OR(AU8=Tabelas!$F$14,AU8=Tabelas!$F$15),AU21*AU31*AU27*Tabelas!$H$5,AU21*AU31*AU27*Tabelas!$H$9))</f>
        <v>0</v>
      </c>
      <c r="AW31" s="48">
        <f>IF(AW26&gt;=500000,400,IF(AW26&lt;100001,0,AW26/1000-SUM(AW28:AW30)))</f>
        <v>0</v>
      </c>
      <c r="AX31" s="70">
        <f>IF(AW10=Tabelas!$F$23,IF(OR(AW8=Tabelas!$F$14,AW8=Tabelas!$F$15),AW21*AW31*(AW27+Tabelas!$C$39)*Tabelas!$H$5,AW21*AW31*(AW27+Tabelas!$C$39)*Tabelas!$H$9),IF(OR(AW8=Tabelas!$F$14,AW8=Tabelas!$F$15),AW21*AW31*AW27*Tabelas!$H$5,AW21*AW31*AW27*Tabelas!$H$9))</f>
        <v>0</v>
      </c>
      <c r="AY31" s="48">
        <f>IF(AY26&gt;=500000,400,IF(AY26&lt;100001,0,AY26/1000-SUM(AY28:AY30)))</f>
        <v>0</v>
      </c>
      <c r="AZ31" s="70">
        <f>IF(AY10=Tabelas!$F$23,IF(OR(AY8=Tabelas!$F$14,AY8=Tabelas!$F$15),AY21*AY31*(AY27+Tabelas!$C$39)*Tabelas!$H$5,AY21*AY31*(AY27+Tabelas!$C$39)*Tabelas!$H$9),IF(OR(AY8=Tabelas!$F$14,AY8=Tabelas!$F$15),AY21*AY31*AY27*Tabelas!$H$5,AY21*AY31*AY27*Tabelas!$H$9))</f>
        <v>0</v>
      </c>
      <c r="BA31" s="48">
        <f>IF(BA26&gt;=500000,400,IF(BA26&lt;100001,0,BA26/1000-SUM(BA28:BA30)))</f>
        <v>0</v>
      </c>
      <c r="BB31" s="70">
        <f>IF(BA10=Tabelas!$F$23,IF(OR(BA8=Tabelas!$F$14,BA8=Tabelas!$F$15),BA21*BA31*(BA27+Tabelas!$C$39)*Tabelas!$H$5,BA21*BA31*(BA27+Tabelas!$C$39)*Tabelas!$H$9),IF(OR(BA8=Tabelas!$F$14,BA8=Tabelas!$F$15),BA21*BA31*BA27*Tabelas!$H$5,BA21*BA31*BA27*Tabelas!$H$9))</f>
        <v>0</v>
      </c>
      <c r="BC31" s="48">
        <f>IF(BC26&gt;=500000,400,IF(BC26&lt;100001,0,BC26/1000-SUM(BC28:BC30)))</f>
        <v>0</v>
      </c>
      <c r="BD31" s="70">
        <f>IF(BC10=Tabelas!$F$23,IF(OR(BC8=Tabelas!$F$14,BC8=Tabelas!$F$15),BC21*BC31*(BC27+Tabelas!$C$39)*Tabelas!$H$5,BC21*BC31*(BC27+Tabelas!$C$39)*Tabelas!$H$9),IF(OR(BC8=Tabelas!$F$14,BC8=Tabelas!$F$15),BC21*BC31*BC27*Tabelas!$H$5,BC21*BC31*BC27*Tabelas!$H$9))</f>
        <v>0</v>
      </c>
      <c r="BE31" s="48">
        <f>IF(BE26&gt;=500000,400,IF(BE26&lt;100001,0,BE26/1000-SUM(BE28:BE30)))</f>
        <v>0</v>
      </c>
      <c r="BF31" s="70">
        <f>IF(BE10=Tabelas!$F$23,IF(OR(BE8=Tabelas!$F$14,BE8=Tabelas!$F$15),BE21*BE31*(BE27+Tabelas!$C$39)*Tabelas!$H$5,BE21*BE31*(BE27+Tabelas!$C$39)*Tabelas!$H$9),IF(OR(BE8=Tabelas!$F$14,BE8=Tabelas!$F$15),BE21*BE31*BE27*Tabelas!$H$5,BE21*BE31*BE27*Tabelas!$H$9))</f>
        <v>0</v>
      </c>
    </row>
    <row r="32" spans="1:58" ht="15.75" thickBot="1" x14ac:dyDescent="0.3">
      <c r="A32" s="446"/>
      <c r="B32" s="8" t="s">
        <v>95</v>
      </c>
      <c r="C32" s="49">
        <f>IF(C26&gt;500000,C26/1000-SUM(C28:C31),0)</f>
        <v>0</v>
      </c>
      <c r="D32" s="71">
        <f>IF(C10=Tabelas!$F$23,IF(OR(C8=Tabelas!$F$14,C8=Tabelas!$F$15),C21*C32*(C27+Tabelas!$C$39)*Tabelas!$H$6,C21*C32*(C27+Tabelas!$C$39)*Tabelas!$H$10),IF(OR(C8=Tabelas!$F$14,C8=Tabelas!$F$15),C21*C32*C27*Tabelas!$H$6,C21*C32*C27*Tabelas!$H$10))</f>
        <v>0</v>
      </c>
      <c r="E32" s="49">
        <f>IF(E26&gt;500000,E26/1000-SUM(E28:E31),0)</f>
        <v>0</v>
      </c>
      <c r="F32" s="71">
        <f>IF(E10=Tabelas!$F$23,IF(OR(E8=Tabelas!$F$14,E8=Tabelas!$F$15),E21*E32*(E27+Tabelas!$C$39)*Tabelas!$H$6,E21*E32*(E27+Tabelas!$C$39)*Tabelas!$H$10),IF(OR(E8=Tabelas!$F$14,E8=Tabelas!$F$15),E21*E32*E27*Tabelas!$H$6,E21*E32*E27*Tabelas!$H$10))</f>
        <v>0</v>
      </c>
      <c r="G32" s="49">
        <f>IF(G26&gt;500000,G26/1000-SUM(G28:G31),0)</f>
        <v>0</v>
      </c>
      <c r="H32" s="71">
        <f>IF(G10=Tabelas!$F$23,IF(OR(G8=Tabelas!$F$14,G8=Tabelas!$F$15),G21*G32*(G27+Tabelas!$C$39)*Tabelas!$H$6,G21*G32*(G27+Tabelas!$C$39)*Tabelas!$H$10),IF(OR(G8=Tabelas!$F$14,G8=Tabelas!$F$15),G21*G32*G27*Tabelas!$H$6,G21*G32*G27*Tabelas!$H$10))</f>
        <v>0</v>
      </c>
      <c r="I32" s="49">
        <f>IF(I26&gt;500000,I26/1000-SUM(I28:I31),0)</f>
        <v>0</v>
      </c>
      <c r="J32" s="71">
        <f>IF(I10=Tabelas!$F$23,IF(OR(I8=Tabelas!$F$14,I8=Tabelas!$F$15),I21*I32*(I27+Tabelas!$C$39)*Tabelas!$H$6,I21*I32*(I27+Tabelas!$C$39)*Tabelas!$H$10),IF(OR(I8=Tabelas!$F$14,I8=Tabelas!$F$15),I21*I32*I27*Tabelas!$H$6,I21*I32*I27*Tabelas!$H$10))</f>
        <v>0</v>
      </c>
      <c r="K32" s="49">
        <f>IF(K26&gt;500000,K26/1000-SUM(K28:K31),0)</f>
        <v>0</v>
      </c>
      <c r="L32" s="71">
        <f>IF(K10=Tabelas!$F$23,IF(OR(K8=Tabelas!$F$14,K8=Tabelas!$F$15),K21*K32*(K27+Tabelas!$C$39)*Tabelas!$H$6,K21*K32*(K27+Tabelas!$C$39)*Tabelas!$H$10),IF(OR(K8=Tabelas!$F$14,K8=Tabelas!$F$15),K21*K32*K27*Tabelas!$H$6,K21*K32*K27*Tabelas!$H$10))</f>
        <v>0</v>
      </c>
      <c r="M32" s="49">
        <f>IF(M26&gt;500000,M26/1000-SUM(M28:M31),0)</f>
        <v>0</v>
      </c>
      <c r="N32" s="71">
        <f>IF(M10=Tabelas!$F$23,IF(OR(M8=Tabelas!$F$14,M8=Tabelas!$F$15),M21*M32*(M27+Tabelas!$C$39)*Tabelas!$H$6,M21*M32*(M27+Tabelas!$C$39)*Tabelas!$H$10),IF(OR(M8=Tabelas!$F$14,M8=Tabelas!$F$15),M21*M32*M27*Tabelas!$H$6,M21*M32*M27*Tabelas!$H$10))</f>
        <v>0</v>
      </c>
      <c r="O32" s="49">
        <f>IF(O26&gt;500000,O26/1000-SUM(O28:O31),0)</f>
        <v>0</v>
      </c>
      <c r="P32" s="71">
        <f>IF(O10=Tabelas!$F$23,IF(OR(O8=Tabelas!$F$14,O8=Tabelas!$F$15),O21*O32*(O27+Tabelas!$C$39)*Tabelas!$H$6,O21*O32*(O27+Tabelas!$C$39)*Tabelas!$H$10),IF(OR(O8=Tabelas!$F$14,O8=Tabelas!$F$15),O21*O32*O27*Tabelas!$H$6,O21*O32*O27*Tabelas!$H$10))</f>
        <v>0</v>
      </c>
      <c r="Q32" s="49">
        <f>IF(Q26&gt;500000,Q26/1000-SUM(Q28:Q31),0)</f>
        <v>0</v>
      </c>
      <c r="R32" s="71">
        <f>IF(Q10=Tabelas!$F$23,IF(OR(Q8=Tabelas!$F$14,Q8=Tabelas!$F$15),Q21*Q32*(Q27+Tabelas!$C$39)*Tabelas!$H$6,Q21*Q32*(Q27+Tabelas!$C$39)*Tabelas!$H$10),IF(OR(Q8=Tabelas!$F$14,Q8=Tabelas!$F$15),Q21*Q32*Q27*Tabelas!$H$6,Q21*Q32*Q27*Tabelas!$H$10))</f>
        <v>0</v>
      </c>
      <c r="S32" s="49">
        <f>IF(S26&gt;500000,S26/1000-SUM(S28:S31),0)</f>
        <v>0</v>
      </c>
      <c r="T32" s="71">
        <f>IF(S10=Tabelas!$F$23,IF(OR(S8=Tabelas!$F$14,S8=Tabelas!$F$15),S21*S32*(S27+Tabelas!$C$39)*Tabelas!$H$6,S21*S32*(S27+Tabelas!$C$39)*Tabelas!$H$10),IF(OR(S8=Tabelas!$F$14,S8=Tabelas!$F$15),S21*S32*S27*Tabelas!$H$6,S21*S32*S27*Tabelas!$H$10))</f>
        <v>0</v>
      </c>
      <c r="U32" s="49">
        <f>IF(U26&gt;500000,U26/1000-SUM(U28:U31),0)</f>
        <v>0</v>
      </c>
      <c r="V32" s="71">
        <f>IF(U10=Tabelas!$F$23,IF(OR(U8=Tabelas!$F$14,U8=Tabelas!$F$15),U21*U32*(U27+Tabelas!$C$39)*Tabelas!$H$6,U21*U32*(U27+Tabelas!$C$39)*Tabelas!$H$10),IF(OR(U8=Tabelas!$F$14,U8=Tabelas!$F$15),U21*U32*U27*Tabelas!$H$6,U21*U32*U27*Tabelas!$H$10))</f>
        <v>0</v>
      </c>
      <c r="W32" s="49">
        <f>IF(W26&gt;500000,W26/1000-SUM(W28:W31),0)</f>
        <v>0</v>
      </c>
      <c r="X32" s="71">
        <f>IF(W10=Tabelas!$F$23,IF(OR(W8=Tabelas!$F$14,W8=Tabelas!$F$15),W21*W32*(W27+Tabelas!$C$39)*Tabelas!$H$6,W21*W32*(W27+Tabelas!$C$39)*Tabelas!$H$10),IF(OR(W8=Tabelas!$F$14,W8=Tabelas!$F$15),W21*W32*W27*Tabelas!$H$6,W21*W32*W27*Tabelas!$H$10))</f>
        <v>0</v>
      </c>
      <c r="Y32" s="49">
        <f>IF(Y26&gt;500000,Y26/1000-SUM(Y28:Y31),0)</f>
        <v>0</v>
      </c>
      <c r="Z32" s="71">
        <f>IF(Y10=Tabelas!$F$23,IF(OR(Y8=Tabelas!$F$14,Y8=Tabelas!$F$15),Y21*Y32*(Y27+Tabelas!$C$39)*Tabelas!$H$6,Y21*Y32*(Y27+Tabelas!$C$39)*Tabelas!$H$10),IF(OR(Y8=Tabelas!$F$14,Y8=Tabelas!$F$15),Y21*Y32*Y27*Tabelas!$H$6,Y21*Y32*Y27*Tabelas!$H$10))</f>
        <v>0</v>
      </c>
      <c r="AA32" s="49">
        <f>IF(AA26&gt;500000,AA26/1000-SUM(AA28:AA31),0)</f>
        <v>0</v>
      </c>
      <c r="AB32" s="71">
        <f>IF(AA10=Tabelas!$F$23,IF(OR(AA8=Tabelas!$F$14,AA8=Tabelas!$F$15),AA21*AA32*(AA27+Tabelas!$C$39)*Tabelas!$H$6,AA21*AA32*(AA27+Tabelas!$C$39)*Tabelas!$H$10),IF(OR(AA8=Tabelas!$F$14,AA8=Tabelas!$F$15),AA21*AA32*AA27*Tabelas!$H$6,AA21*AA32*AA27*Tabelas!$H$10))</f>
        <v>0</v>
      </c>
      <c r="AC32" s="49">
        <f>IF(AC26&gt;500000,AC26/1000-SUM(AC28:AC31),0)</f>
        <v>0</v>
      </c>
      <c r="AD32" s="71">
        <f>IF(AC10=Tabelas!$F$23,IF(OR(AC8=Tabelas!$F$14,AC8=Tabelas!$F$15),AC21*AC32*(AC27+Tabelas!$C$39)*Tabelas!$H$6,AC21*AC32*(AC27+Tabelas!$C$39)*Tabelas!$H$10),IF(OR(AC8=Tabelas!$F$14,AC8=Tabelas!$F$15),AC21*AC32*AC27*Tabelas!$H$6,AC21*AC32*AC27*Tabelas!$H$10))</f>
        <v>0</v>
      </c>
      <c r="AE32" s="49">
        <f>IF(AE26&gt;500000,AE26/1000-SUM(AE28:AE31),0)</f>
        <v>0</v>
      </c>
      <c r="AF32" s="71">
        <f>IF(AE10=Tabelas!$F$23,IF(OR(AE8=Tabelas!$F$14,AE8=Tabelas!$F$15),AE21*AE32*(AE27+Tabelas!$C$39)*Tabelas!$H$6,AE21*AE32*(AE27+Tabelas!$C$39)*Tabelas!$H$10),IF(OR(AE8=Tabelas!$F$14,AE8=Tabelas!$F$15),AE21*AE32*AE27*Tabelas!$H$6,AE21*AE32*AE27*Tabelas!$H$10))</f>
        <v>0</v>
      </c>
      <c r="AG32" s="49">
        <f>IF(AG26&gt;500000,AG26/1000-SUM(AG28:AG31),0)</f>
        <v>0</v>
      </c>
      <c r="AH32" s="71">
        <f>IF(AG10=Tabelas!$F$23,IF(OR(AG8=Tabelas!$F$14,AG8=Tabelas!$F$15),AG21*AG32*(AG27+Tabelas!$C$39)*Tabelas!$H$6,AG21*AG32*(AG27+Tabelas!$C$39)*Tabelas!$H$10),IF(OR(AG8=Tabelas!$F$14,AG8=Tabelas!$F$15),AG21*AG32*AG27*Tabelas!$H$6,AG21*AG32*AG27*Tabelas!$H$10))</f>
        <v>0</v>
      </c>
      <c r="AI32" s="49">
        <f>IF(AI26&gt;500000,AI26/1000-SUM(AI28:AI31),0)</f>
        <v>0</v>
      </c>
      <c r="AJ32" s="71">
        <f>IF(AI10=Tabelas!$F$23,IF(OR(AI8=Tabelas!$F$14,AI8=Tabelas!$F$15),AI21*AI32*(AI27+Tabelas!$C$39)*Tabelas!$H$6,AI21*AI32*(AI27+Tabelas!$C$39)*Tabelas!$H$10),IF(OR(AI8=Tabelas!$F$14,AI8=Tabelas!$F$15),AI21*AI32*AI27*Tabelas!$H$6,AI21*AI32*AI27*Tabelas!$H$10))</f>
        <v>0</v>
      </c>
      <c r="AK32" s="49">
        <f>IF(AK26&gt;500000,AK26/1000-SUM(AK28:AK31),0)</f>
        <v>0</v>
      </c>
      <c r="AL32" s="71">
        <f>IF(AK10=Tabelas!$F$23,IF(OR(AK8=Tabelas!$F$14,AK8=Tabelas!$F$15),AK21*AK32*(AK27+Tabelas!$C$39)*Tabelas!$H$6,AK21*AK32*(AK27+Tabelas!$C$39)*Tabelas!$H$10),IF(OR(AK8=Tabelas!$F$14,AK8=Tabelas!$F$15),AK21*AK32*AK27*Tabelas!$H$6,AK21*AK32*AK27*Tabelas!$H$10))</f>
        <v>0</v>
      </c>
      <c r="AM32" s="49">
        <f>IF(AM26&gt;500000,AM26/1000-SUM(AM28:AM31),0)</f>
        <v>0</v>
      </c>
      <c r="AN32" s="71">
        <f>IF(AM10=Tabelas!$F$23,IF(OR(AM8=Tabelas!$F$14,AM8=Tabelas!$F$15),AM21*AM32*(AM27+Tabelas!$C$39)*Tabelas!$H$6,AM21*AM32*(AM27+Tabelas!$C$39)*Tabelas!$H$10),IF(OR(AM8=Tabelas!$F$14,AM8=Tabelas!$F$15),AM21*AM32*AM27*Tabelas!$H$6,AM21*AM32*AM27*Tabelas!$H$10))</f>
        <v>0</v>
      </c>
      <c r="AO32" s="49">
        <f>IF(AO26&gt;500000,AO26/1000-SUM(AO28:AO31),0)</f>
        <v>0</v>
      </c>
      <c r="AP32" s="71">
        <f>IF(AO10=Tabelas!$F$23,IF(OR(AO8=Tabelas!$F$14,AO8=Tabelas!$F$15),AO21*AO32*(AO27+Tabelas!$C$39)*Tabelas!$H$6,AO21*AO32*(AO27+Tabelas!$C$39)*Tabelas!$H$10),IF(OR(AO8=Tabelas!$F$14,AO8=Tabelas!$F$15),AO21*AO32*AO27*Tabelas!$H$6,AO21*AO32*AO27*Tabelas!$H$10))</f>
        <v>0</v>
      </c>
      <c r="AQ32" s="49">
        <f>IF(AQ26&gt;500000,AQ26/1000-SUM(AQ28:AQ31),0)</f>
        <v>0</v>
      </c>
      <c r="AR32" s="71">
        <f>IF(AQ10=Tabelas!$F$23,IF(OR(AQ8=Tabelas!$F$14,AQ8=Tabelas!$F$15),AQ21*AQ32*(AQ27+Tabelas!$C$39)*Tabelas!$H$6,AQ21*AQ32*(AQ27+Tabelas!$C$39)*Tabelas!$H$10),IF(OR(AQ8=Tabelas!$F$14,AQ8=Tabelas!$F$15),AQ21*AQ32*AQ27*Tabelas!$H$6,AQ21*AQ32*AQ27*Tabelas!$H$10))</f>
        <v>0</v>
      </c>
      <c r="AS32" s="49">
        <f>IF(AS26&gt;500000,AS26/1000-SUM(AS28:AS31),0)</f>
        <v>0</v>
      </c>
      <c r="AT32" s="71">
        <f>IF(AS10=Tabelas!$F$23,IF(OR(AS8=Tabelas!$F$14,AS8=Tabelas!$F$15),AS21*AS32*(AS27+Tabelas!$C$39)*Tabelas!$H$6,AS21*AS32*(AS27+Tabelas!$C$39)*Tabelas!$H$10),IF(OR(AS8=Tabelas!$F$14,AS8=Tabelas!$F$15),AS21*AS32*AS27*Tabelas!$H$6,AS21*AS32*AS27*Tabelas!$H$10))</f>
        <v>0</v>
      </c>
      <c r="AU32" s="49">
        <f>IF(AU26&gt;500000,AU26/1000-SUM(AU28:AU31),0)</f>
        <v>0</v>
      </c>
      <c r="AV32" s="71">
        <f>IF(AU10=Tabelas!$F$23,IF(OR(AU8=Tabelas!$F$14,AU8=Tabelas!$F$15),AU21*AU32*(AU27+Tabelas!$C$39)*Tabelas!$H$6,AU21*AU32*(AU27+Tabelas!$C$39)*Tabelas!$H$10),IF(OR(AU8=Tabelas!$F$14,AU8=Tabelas!$F$15),AU21*AU32*AU27*Tabelas!$H$6,AU21*AU32*AU27*Tabelas!$H$10))</f>
        <v>0</v>
      </c>
      <c r="AW32" s="49">
        <f>IF(AW26&gt;500000,AW26/1000-SUM(AW28:AW31),0)</f>
        <v>0</v>
      </c>
      <c r="AX32" s="71">
        <f>IF(AW10=Tabelas!$F$23,IF(OR(AW8=Tabelas!$F$14,AW8=Tabelas!$F$15),AW21*AW32*(AW27+Tabelas!$C$39)*Tabelas!$H$6,AW21*AW32*(AW27+Tabelas!$C$39)*Tabelas!$H$10),IF(OR(AW8=Tabelas!$F$14,AW8=Tabelas!$F$15),AW21*AW32*AW27*Tabelas!$H$6,AW21*AW32*AW27*Tabelas!$H$10))</f>
        <v>0</v>
      </c>
      <c r="AY32" s="49">
        <f>IF(AY26&gt;500000,AY26/1000-SUM(AY28:AY31),0)</f>
        <v>0</v>
      </c>
      <c r="AZ32" s="71">
        <f>IF(AY10=Tabelas!$F$23,IF(OR(AY8=Tabelas!$F$14,AY8=Tabelas!$F$15),AY21*AY32*(AY27+Tabelas!$C$39)*Tabelas!$H$6,AY21*AY32*(AY27+Tabelas!$C$39)*Tabelas!$H$10),IF(OR(AY8=Tabelas!$F$14,AY8=Tabelas!$F$15),AY21*AY32*AY27*Tabelas!$H$6,AY21*AY32*AY27*Tabelas!$H$10))</f>
        <v>0</v>
      </c>
      <c r="BA32" s="49">
        <f>IF(BA26&gt;500000,BA26/1000-SUM(BA28:BA31),0)</f>
        <v>0</v>
      </c>
      <c r="BB32" s="71">
        <f>IF(BA10=Tabelas!$F$23,IF(OR(BA8=Tabelas!$F$14,BA8=Tabelas!$F$15),BA21*BA32*(BA27+Tabelas!$C$39)*Tabelas!$H$6,BA21*BA32*(BA27+Tabelas!$C$39)*Tabelas!$H$10),IF(OR(BA8=Tabelas!$F$14,BA8=Tabelas!$F$15),BA21*BA32*BA27*Tabelas!$H$6,BA21*BA32*BA27*Tabelas!$H$10))</f>
        <v>0</v>
      </c>
      <c r="BC32" s="49">
        <f>IF(BC26&gt;500000,BC26/1000-SUM(BC28:BC31),0)</f>
        <v>0</v>
      </c>
      <c r="BD32" s="71">
        <f>IF(BC10=Tabelas!$F$23,IF(OR(BC8=Tabelas!$F$14,BC8=Tabelas!$F$15),BC21*BC32*(BC27+Tabelas!$C$39)*Tabelas!$H$6,BC21*BC32*(BC27+Tabelas!$C$39)*Tabelas!$H$10),IF(OR(BC8=Tabelas!$F$14,BC8=Tabelas!$F$15),BC21*BC32*BC27*Tabelas!$H$6,BC21*BC32*BC27*Tabelas!$H$10))</f>
        <v>0</v>
      </c>
      <c r="BE32" s="49">
        <f>IF(BE26&gt;500000,BE26/1000-SUM(BE28:BE31),0)</f>
        <v>0</v>
      </c>
      <c r="BF32" s="71">
        <f>IF(BE10=Tabelas!$F$23,IF(OR(BE8=Tabelas!$F$14,BE8=Tabelas!$F$15),BE21*BE32*(BE27+Tabelas!$C$39)*Tabelas!$H$6,BE21*BE32*(BE27+Tabelas!$C$39)*Tabelas!$H$10),IF(OR(BE8=Tabelas!$F$14,BE8=Tabelas!$F$15),BE21*BE32*BE27*Tabelas!$H$6,BE21*BE32*BE27*Tabelas!$H$10))</f>
        <v>0</v>
      </c>
    </row>
    <row r="33" spans="1:58" ht="15" customHeight="1" x14ac:dyDescent="0.25">
      <c r="A33" s="497" t="s">
        <v>106</v>
      </c>
      <c r="B33" s="47" t="s">
        <v>89</v>
      </c>
      <c r="C33" s="469">
        <f>C11*C4</f>
        <v>22000</v>
      </c>
      <c r="D33" s="470"/>
      <c r="E33" s="469">
        <f>E11*E4</f>
        <v>35200</v>
      </c>
      <c r="F33" s="470"/>
      <c r="G33" s="469">
        <f>G11*G4</f>
        <v>0</v>
      </c>
      <c r="H33" s="470"/>
      <c r="I33" s="469">
        <f>I11*I4</f>
        <v>22000</v>
      </c>
      <c r="J33" s="470"/>
      <c r="K33" s="469">
        <f>K11*K4</f>
        <v>0</v>
      </c>
      <c r="L33" s="470"/>
      <c r="M33" s="469">
        <f>M11*M4</f>
        <v>0</v>
      </c>
      <c r="N33" s="470"/>
      <c r="O33" s="469">
        <f>O11*O4</f>
        <v>0</v>
      </c>
      <c r="P33" s="470"/>
      <c r="Q33" s="469">
        <f>Q11*Q4</f>
        <v>3300000</v>
      </c>
      <c r="R33" s="470"/>
      <c r="S33" s="469">
        <f>S11*S4</f>
        <v>55000</v>
      </c>
      <c r="T33" s="470"/>
      <c r="U33" s="469">
        <f>U11*U4</f>
        <v>0</v>
      </c>
      <c r="V33" s="470"/>
      <c r="W33" s="469">
        <f>W11*W4</f>
        <v>0</v>
      </c>
      <c r="X33" s="470"/>
      <c r="Y33" s="469">
        <f>Y11*Y4</f>
        <v>11000</v>
      </c>
      <c r="Z33" s="470"/>
      <c r="AA33" s="469">
        <f>AA11*AA4</f>
        <v>0</v>
      </c>
      <c r="AB33" s="470"/>
      <c r="AC33" s="469">
        <f>AC11*AC4</f>
        <v>22000</v>
      </c>
      <c r="AD33" s="470"/>
      <c r="AE33" s="469">
        <f>AE11*AE4</f>
        <v>0</v>
      </c>
      <c r="AF33" s="470"/>
      <c r="AG33" s="469">
        <f>AG11*AG4</f>
        <v>17600</v>
      </c>
      <c r="AH33" s="470"/>
      <c r="AI33" s="469">
        <f>AI11*AI4</f>
        <v>44000</v>
      </c>
      <c r="AJ33" s="470"/>
      <c r="AK33" s="469">
        <f>AK11*AK4</f>
        <v>37400</v>
      </c>
      <c r="AL33" s="470"/>
      <c r="AM33" s="469">
        <f>AM11*AM4</f>
        <v>23540</v>
      </c>
      <c r="AN33" s="470"/>
      <c r="AO33" s="469">
        <f>AO11*AO4</f>
        <v>220000</v>
      </c>
      <c r="AP33" s="470"/>
      <c r="AQ33" s="469">
        <f>AQ11*AQ4</f>
        <v>17600</v>
      </c>
      <c r="AR33" s="470"/>
      <c r="AS33" s="469">
        <f>AS11*AS4</f>
        <v>0</v>
      </c>
      <c r="AT33" s="470"/>
      <c r="AU33" s="469">
        <f>AU11*AU4</f>
        <v>0</v>
      </c>
      <c r="AV33" s="470"/>
      <c r="AW33" s="469">
        <f>AW11*AW4</f>
        <v>0</v>
      </c>
      <c r="AX33" s="470"/>
      <c r="AY33" s="469">
        <f>AY11*AY4</f>
        <v>0</v>
      </c>
      <c r="AZ33" s="470"/>
      <c r="BA33" s="469">
        <f>BA11*BA4</f>
        <v>22000</v>
      </c>
      <c r="BB33" s="470"/>
      <c r="BC33" s="469">
        <f>BC11*BC4</f>
        <v>44000</v>
      </c>
      <c r="BD33" s="470"/>
      <c r="BE33" s="469">
        <f>BE11*BE4</f>
        <v>55000</v>
      </c>
      <c r="BF33" s="470"/>
    </row>
    <row r="34" spans="1:58" x14ac:dyDescent="0.25">
      <c r="A34" s="445"/>
      <c r="B34" s="48" t="s">
        <v>90</v>
      </c>
      <c r="C34" s="471">
        <f>IF(C8=Tabelas!$B$4,0,IF(OR(C14=Tabelas!$F$14,C14=Tabelas!$F$15),VLOOKUP(C15,matrizpapel,2,0),VLOOKUP(C15,matrizpapel,3,0)))</f>
        <v>1</v>
      </c>
      <c r="D34" s="472"/>
      <c r="E34" s="471">
        <f>IF(E8=Tabelas!$B$4,0,IF(OR(E14=Tabelas!$F$14,E14=Tabelas!$F$15),VLOOKUP(E15,matrizpapel,2,0),VLOOKUP(E15,matrizpapel,3,0)))</f>
        <v>1</v>
      </c>
      <c r="F34" s="472"/>
      <c r="G34" s="471">
        <f>IF(G8=Tabelas!$B$4,0,IF(OR(G14=Tabelas!$F$14,G14=Tabelas!$F$15),VLOOKUP(G15,matrizpapel,2,0),VLOOKUP(G15,matrizpapel,3,0)))</f>
        <v>1</v>
      </c>
      <c r="H34" s="472"/>
      <c r="I34" s="471">
        <f>IF(I8=Tabelas!$B$4,0,IF(OR(I14=Tabelas!$F$14,I14=Tabelas!$F$15),VLOOKUP(I15,matrizpapel,2,0),VLOOKUP(I15,matrizpapel,3,0)))</f>
        <v>1</v>
      </c>
      <c r="J34" s="472"/>
      <c r="K34" s="471">
        <f>IF(K8=Tabelas!$B$4,0,IF(OR(K14=Tabelas!$F$14,K14=Tabelas!$F$15),VLOOKUP(K15,matrizpapel,2,0),VLOOKUP(K15,matrizpapel,3,0)))</f>
        <v>1</v>
      </c>
      <c r="L34" s="472"/>
      <c r="M34" s="471">
        <f>IF(M8=Tabelas!$B$4,0,IF(OR(M14=Tabelas!$F$14,M14=Tabelas!$F$15),VLOOKUP(M15,matrizpapel,2,0),VLOOKUP(M15,matrizpapel,3,0)))</f>
        <v>1</v>
      </c>
      <c r="N34" s="472"/>
      <c r="O34" s="471">
        <f>IF(O8=Tabelas!$B$4,0,IF(OR(O14=Tabelas!$F$14,O14=Tabelas!$F$15),VLOOKUP(O15,matrizpapel,2,0),VLOOKUP(O15,matrizpapel,3,0)))</f>
        <v>1</v>
      </c>
      <c r="P34" s="472"/>
      <c r="Q34" s="471">
        <f>IF(Q8=Tabelas!$B$4,0,IF(OR(Q14=Tabelas!$F$14,Q14=Tabelas!$F$15),VLOOKUP(Q15,matrizpapel,2,0),VLOOKUP(Q15,matrizpapel,3,0)))</f>
        <v>1</v>
      </c>
      <c r="R34" s="472"/>
      <c r="S34" s="471">
        <f>IF(S8=Tabelas!$B$4,0,IF(OR(S14=Tabelas!$F$14,S14=Tabelas!$F$15),VLOOKUP(S15,matrizpapel,2,0),VLOOKUP(S15,matrizpapel,3,0)))</f>
        <v>1</v>
      </c>
      <c r="T34" s="472"/>
      <c r="U34" s="471">
        <f>IF(U8=Tabelas!$B$4,0,IF(OR(U14=Tabelas!$F$14,U14=Tabelas!$F$15),VLOOKUP(U15,matrizpapel,2,0),VLOOKUP(U15,matrizpapel,3,0)))</f>
        <v>1</v>
      </c>
      <c r="V34" s="472"/>
      <c r="W34" s="471">
        <f>IF(W8=Tabelas!$B$4,0,IF(OR(W14=Tabelas!$F$14,W14=Tabelas!$F$15),VLOOKUP(W15,matrizpapel,2,0),VLOOKUP(W15,matrizpapel,3,0)))</f>
        <v>1</v>
      </c>
      <c r="X34" s="472"/>
      <c r="Y34" s="471">
        <f>IF(Y8=Tabelas!$B$4,0,IF(OR(Y14=Tabelas!$F$14,Y14=Tabelas!$F$15),VLOOKUP(Y15,matrizpapel,2,0),VLOOKUP(Y15,matrizpapel,3,0)))</f>
        <v>1</v>
      </c>
      <c r="Z34" s="472"/>
      <c r="AA34" s="471">
        <f>IF(AA8=Tabelas!$B$4,0,IF(OR(AA14=Tabelas!$F$14,AA14=Tabelas!$F$15),VLOOKUP(AA15,matrizpapel,2,0),VLOOKUP(AA15,matrizpapel,3,0)))</f>
        <v>1</v>
      </c>
      <c r="AB34" s="472"/>
      <c r="AC34" s="471">
        <f>IF(AC8=Tabelas!$B$4,0,IF(OR(AC14=Tabelas!$F$14,AC14=Tabelas!$F$15),VLOOKUP(AC15,matrizpapel,2,0),VLOOKUP(AC15,matrizpapel,3,0)))</f>
        <v>1</v>
      </c>
      <c r="AD34" s="472"/>
      <c r="AE34" s="471">
        <f>IF(AE8=Tabelas!$B$4,0,IF(OR(AE14=Tabelas!$F$14,AE14=Tabelas!$F$15),VLOOKUP(AE15,matrizpapel,2,0),VLOOKUP(AE15,matrizpapel,3,0)))</f>
        <v>1</v>
      </c>
      <c r="AF34" s="472"/>
      <c r="AG34" s="471">
        <f>IF(AG8=Tabelas!$B$4,0,IF(OR(AG14=Tabelas!$F$14,AG14=Tabelas!$F$15),VLOOKUP(AG15,matrizpapel,2,0),VLOOKUP(AG15,matrizpapel,3,0)))</f>
        <v>1</v>
      </c>
      <c r="AH34" s="472"/>
      <c r="AI34" s="471">
        <f>IF(AI8=Tabelas!$B$4,0,IF(OR(AI14=Tabelas!$F$14,AI14=Tabelas!$F$15),VLOOKUP(AI15,matrizpapel,2,0),VLOOKUP(AI15,matrizpapel,3,0)))</f>
        <v>1</v>
      </c>
      <c r="AJ34" s="472"/>
      <c r="AK34" s="471">
        <f>IF(AK8=Tabelas!$B$4,0,IF(OR(AK14=Tabelas!$F$14,AK14=Tabelas!$F$15),VLOOKUP(AK15,matrizpapel,2,0),VLOOKUP(AK15,matrizpapel,3,0)))</f>
        <v>1</v>
      </c>
      <c r="AL34" s="472"/>
      <c r="AM34" s="471">
        <f>IF(AM8=Tabelas!$B$4,0,IF(OR(AM14=Tabelas!$F$14,AM14=Tabelas!$F$15),VLOOKUP(AM15,matrizpapel,2,0),VLOOKUP(AM15,matrizpapel,3,0)))</f>
        <v>1</v>
      </c>
      <c r="AN34" s="472"/>
      <c r="AO34" s="471">
        <f>IF(AO8=Tabelas!$B$4,0,IF(OR(AO14=Tabelas!$F$14,AO14=Tabelas!$F$15),VLOOKUP(AO15,matrizpapel,2,0),VLOOKUP(AO15,matrizpapel,3,0)))</f>
        <v>1</v>
      </c>
      <c r="AP34" s="472"/>
      <c r="AQ34" s="471">
        <f>IF(AQ8=Tabelas!$B$4,0,IF(OR(AQ14=Tabelas!$F$14,AQ14=Tabelas!$F$15),VLOOKUP(AQ15,matrizpapel,2,0),VLOOKUP(AQ15,matrizpapel,3,0)))</f>
        <v>1</v>
      </c>
      <c r="AR34" s="472"/>
      <c r="AS34" s="471">
        <f>IF(AS8=Tabelas!$B$4,0,IF(OR(AS14=Tabelas!$F$14,AS14=Tabelas!$F$15),VLOOKUP(AS15,matrizpapel,2,0),VLOOKUP(AS15,matrizpapel,3,0)))</f>
        <v>1</v>
      </c>
      <c r="AT34" s="472"/>
      <c r="AU34" s="471">
        <f>IF(AU8=Tabelas!$B$4,0,IF(OR(AU14=Tabelas!$F$14,AU14=Tabelas!$F$15),VLOOKUP(AU15,matrizpapel,2,0),VLOOKUP(AU15,matrizpapel,3,0)))</f>
        <v>1</v>
      </c>
      <c r="AV34" s="472"/>
      <c r="AW34" s="471">
        <f>IF(AW8=Tabelas!$B$4,0,IF(OR(AW14=Tabelas!$F$14,AW14=Tabelas!$F$15),VLOOKUP(AW15,matrizpapel,2,0),VLOOKUP(AW15,matrizpapel,3,0)))</f>
        <v>1</v>
      </c>
      <c r="AX34" s="472"/>
      <c r="AY34" s="471">
        <f>IF(AY8=Tabelas!$B$4,0,IF(OR(AY14=Tabelas!$F$14,AY14=Tabelas!$F$15),VLOOKUP(AY15,matrizpapel,2,0),VLOOKUP(AY15,matrizpapel,3,0)))</f>
        <v>1</v>
      </c>
      <c r="AZ34" s="472"/>
      <c r="BA34" s="471">
        <f>IF(BA8=Tabelas!$B$4,0,IF(OR(BA14=Tabelas!$F$14,BA14=Tabelas!$F$15),VLOOKUP(BA15,matrizpapel,2,0),VLOOKUP(BA15,matrizpapel,3,0)))</f>
        <v>1</v>
      </c>
      <c r="BB34" s="472"/>
      <c r="BC34" s="471">
        <f>IF(BC8=Tabelas!$B$4,0,IF(OR(BC14=Tabelas!$F$14,BC14=Tabelas!$F$15),VLOOKUP(BC15,matrizpapel,2,0),VLOOKUP(BC15,matrizpapel,3,0)))</f>
        <v>1</v>
      </c>
      <c r="BD34" s="472"/>
      <c r="BE34" s="471">
        <f>IF(BE8=Tabelas!$B$4,0,IF(OR(BE14=Tabelas!$F$14,BE14=Tabelas!$F$15),VLOOKUP(BE15,matrizpapel,2,0),VLOOKUP(BE15,matrizpapel,3,0)))</f>
        <v>1</v>
      </c>
      <c r="BF34" s="472"/>
    </row>
    <row r="35" spans="1:58" x14ac:dyDescent="0.25">
      <c r="A35" s="445"/>
      <c r="B35" s="6" t="s">
        <v>91</v>
      </c>
      <c r="C35" s="48">
        <f>IF(C33&gt;1000,1,C33/1000)</f>
        <v>1</v>
      </c>
      <c r="D35" s="70">
        <f>C23*C35*C34</f>
        <v>180.26075757575759</v>
      </c>
      <c r="E35" s="48">
        <f>IF(E33&gt;1000,1,E33/1000)</f>
        <v>1</v>
      </c>
      <c r="F35" s="70">
        <f>E23*E35*E34</f>
        <v>180.26075757575759</v>
      </c>
      <c r="G35" s="48">
        <f>IF(G33&gt;1000,1,G33/1000)</f>
        <v>0</v>
      </c>
      <c r="H35" s="70">
        <f>G23*G35*G34</f>
        <v>0</v>
      </c>
      <c r="I35" s="48">
        <f>IF(I33&gt;1000,1,I33/1000)</f>
        <v>1</v>
      </c>
      <c r="J35" s="70">
        <f>I23*I35*I34</f>
        <v>180.26075757575759</v>
      </c>
      <c r="K35" s="48">
        <f>IF(K33&gt;1000,1,K33/1000)</f>
        <v>0</v>
      </c>
      <c r="L35" s="70">
        <f>K23*K35*K34</f>
        <v>0</v>
      </c>
      <c r="M35" s="48">
        <f>IF(M33&gt;1000,1,M33/1000)</f>
        <v>0</v>
      </c>
      <c r="N35" s="70">
        <f>M23*M35*M34</f>
        <v>0</v>
      </c>
      <c r="O35" s="48">
        <f>IF(O33&gt;1000,1,O33/1000)</f>
        <v>0</v>
      </c>
      <c r="P35" s="70">
        <f>O23*O35*O34</f>
        <v>0</v>
      </c>
      <c r="Q35" s="48">
        <f>IF(Q33&gt;1000,1,Q33/1000)</f>
        <v>1</v>
      </c>
      <c r="R35" s="70">
        <f>Q23*Q35*Q34</f>
        <v>180.26075757575759</v>
      </c>
      <c r="S35" s="48">
        <f>IF(S33&gt;1000,1,S33/1000)</f>
        <v>1</v>
      </c>
      <c r="T35" s="70">
        <f>S23*S35*S34</f>
        <v>180.26075757575759</v>
      </c>
      <c r="U35" s="48">
        <f>IF(U33&gt;1000,1,U33/1000)</f>
        <v>0</v>
      </c>
      <c r="V35" s="70">
        <f>U23*U35*U34</f>
        <v>0</v>
      </c>
      <c r="W35" s="48">
        <f>IF(W33&gt;1000,1,W33/1000)</f>
        <v>0</v>
      </c>
      <c r="X35" s="70">
        <f>W23*W35*W34</f>
        <v>0</v>
      </c>
      <c r="Y35" s="48">
        <f>IF(Y33&gt;1000,1,Y33/1000)</f>
        <v>1</v>
      </c>
      <c r="Z35" s="70">
        <f>Y23*Y35*Y34</f>
        <v>180.26075757575759</v>
      </c>
      <c r="AA35" s="48">
        <f>IF(AA33&gt;1000,1,AA33/1000)</f>
        <v>0</v>
      </c>
      <c r="AB35" s="70">
        <f>AA23*AA35*AA34</f>
        <v>0</v>
      </c>
      <c r="AC35" s="48">
        <f>IF(AC33&gt;1000,1,AC33/1000)</f>
        <v>1</v>
      </c>
      <c r="AD35" s="70">
        <f>AC23*AC35*AC34</f>
        <v>180.26075757575759</v>
      </c>
      <c r="AE35" s="48">
        <f>IF(AE33&gt;1000,1,AE33/1000)</f>
        <v>0</v>
      </c>
      <c r="AF35" s="70">
        <f>AE23*AE35*AE34</f>
        <v>0</v>
      </c>
      <c r="AG35" s="48">
        <f>IF(AG33&gt;1000,1,AG33/1000)</f>
        <v>1</v>
      </c>
      <c r="AH35" s="70">
        <f>AG23*AG35*AG34</f>
        <v>180.26075757575759</v>
      </c>
      <c r="AI35" s="48">
        <f>IF(AI33&gt;1000,1,AI33/1000)</f>
        <v>1</v>
      </c>
      <c r="AJ35" s="70">
        <f>AI23*AI35*AI34</f>
        <v>180.26075757575759</v>
      </c>
      <c r="AK35" s="48">
        <f>IF(AK33&gt;1000,1,AK33/1000)</f>
        <v>1</v>
      </c>
      <c r="AL35" s="70">
        <f>AK23*AK35*AK34</f>
        <v>180.26075757575759</v>
      </c>
      <c r="AM35" s="48">
        <f>IF(AM33&gt;1000,1,AM33/1000)</f>
        <v>1</v>
      </c>
      <c r="AN35" s="70">
        <f>AM23*AM35*AM34</f>
        <v>180.26075757575759</v>
      </c>
      <c r="AO35" s="48">
        <f>IF(AO33&gt;1000,1,AO33/1000)</f>
        <v>1</v>
      </c>
      <c r="AP35" s="70">
        <f>AO23*AO35*AO34</f>
        <v>180.26075757575759</v>
      </c>
      <c r="AQ35" s="48">
        <f>IF(AQ33&gt;1000,1,AQ33/1000)</f>
        <v>1</v>
      </c>
      <c r="AR35" s="70">
        <f>AQ23*AQ35*AQ34</f>
        <v>180.26075757575759</v>
      </c>
      <c r="AS35" s="48">
        <f>IF(AS33&gt;1000,1,AS33/1000)</f>
        <v>0</v>
      </c>
      <c r="AT35" s="70">
        <f>AS23*AS35*AS34</f>
        <v>0</v>
      </c>
      <c r="AU35" s="48">
        <f>IF(AU33&gt;1000,1,AU33/1000)</f>
        <v>0</v>
      </c>
      <c r="AV35" s="70">
        <f>AU23*AU35*AU34</f>
        <v>0</v>
      </c>
      <c r="AW35" s="48">
        <f>IF(AW33&gt;1000,1,AW33/1000)</f>
        <v>0</v>
      </c>
      <c r="AX35" s="70">
        <f>AW23*AW35*AW34</f>
        <v>0</v>
      </c>
      <c r="AY35" s="48">
        <f>IF(AY33&gt;1000,1,AY33/1000)</f>
        <v>0</v>
      </c>
      <c r="AZ35" s="70">
        <f>AY23*AY35*AY34</f>
        <v>0</v>
      </c>
      <c r="BA35" s="48">
        <f>IF(BA33&gt;1000,1,BA33/1000)</f>
        <v>1</v>
      </c>
      <c r="BB35" s="70">
        <f>BA23*BA35*BA34</f>
        <v>180.26075757575759</v>
      </c>
      <c r="BC35" s="48">
        <f>IF(BC33&gt;1000,1,BC33/1000)</f>
        <v>1</v>
      </c>
      <c r="BD35" s="70">
        <f>BC23*BC35*BC34</f>
        <v>180.26075757575759</v>
      </c>
      <c r="BE35" s="48">
        <f>IF(BE33&gt;1000,1,BE33/1000)</f>
        <v>1</v>
      </c>
      <c r="BF35" s="70">
        <f>BE23*BE35*BE34</f>
        <v>180.26075757575759</v>
      </c>
    </row>
    <row r="36" spans="1:58" x14ac:dyDescent="0.25">
      <c r="A36" s="445"/>
      <c r="B36" s="6" t="s">
        <v>92</v>
      </c>
      <c r="C36" s="48">
        <f>IF(C33&gt;=30000,29,IF(C33&lt;1001,0,C33/1000-C35))</f>
        <v>21</v>
      </c>
      <c r="D36" s="70">
        <f>IF(OR(C14=Tabelas!$F$14,C14=Tabelas!$F$15),C23*C36*C34*Tabelas!$H$3,C23*C36*C34*Tabelas!$H$7)</f>
        <v>2574.123618181819</v>
      </c>
      <c r="E36" s="48">
        <f>IF(E33&gt;=30000,29,IF(E33&lt;1001,0,E33/1000-E35))</f>
        <v>29</v>
      </c>
      <c r="F36" s="70">
        <f>IF(OR(E14=Tabelas!$F$14,E14=Tabelas!$F$15),E23*E36*E34*Tabelas!$H$3,E23*E36*E34*Tabelas!$H$7)</f>
        <v>3554.7421393939403</v>
      </c>
      <c r="G36" s="48">
        <f>IF(G33&gt;=30000,29,IF(G33&lt;1001,0,G33/1000-G35))</f>
        <v>0</v>
      </c>
      <c r="H36" s="70">
        <f>IF(OR(G14=Tabelas!$F$14,G14=Tabelas!$F$15),G23*G36*G34*Tabelas!$H$3,G23*G36*G34*Tabelas!$H$7)</f>
        <v>0</v>
      </c>
      <c r="I36" s="48">
        <f>IF(I33&gt;=30000,29,IF(I33&lt;1001,0,I33/1000-I35))</f>
        <v>21</v>
      </c>
      <c r="J36" s="70">
        <f>IF(OR(I14=Tabelas!$F$14,I14=Tabelas!$F$15),I23*I36*I34*Tabelas!$H$3,I23*I36*I34*Tabelas!$H$7)</f>
        <v>2574.123618181819</v>
      </c>
      <c r="K36" s="48">
        <f>IF(K33&gt;=30000,29,IF(K33&lt;1001,0,K33/1000-K35))</f>
        <v>0</v>
      </c>
      <c r="L36" s="70">
        <f>IF(OR(K14=Tabelas!$F$14,K14=Tabelas!$F$15),K23*K36*K34*Tabelas!$H$3,K23*K36*K34*Tabelas!$H$7)</f>
        <v>0</v>
      </c>
      <c r="M36" s="48">
        <f>IF(M33&gt;=30000,29,IF(M33&lt;1001,0,M33/1000-M35))</f>
        <v>0</v>
      </c>
      <c r="N36" s="70">
        <f>IF(OR(M14=Tabelas!$F$14,M14=Tabelas!$F$15),M23*M36*M34*Tabelas!$H$3,M23*M36*M34*Tabelas!$H$7)</f>
        <v>0</v>
      </c>
      <c r="O36" s="48">
        <f>IF(O33&gt;=30000,29,IF(O33&lt;1001,0,O33/1000-O35))</f>
        <v>0</v>
      </c>
      <c r="P36" s="70">
        <f>IF(OR(O14=Tabelas!$F$14,O14=Tabelas!$F$15),O23*O36*O34*Tabelas!$H$3,O23*O36*O34*Tabelas!$H$7)</f>
        <v>0</v>
      </c>
      <c r="Q36" s="48">
        <f>IF(Q33&gt;=30000,29,IF(Q33&lt;1001,0,Q33/1000-Q35))</f>
        <v>29</v>
      </c>
      <c r="R36" s="70">
        <f>IF(OR(Q14=Tabelas!$F$14,Q14=Tabelas!$F$15),Q23*Q36*Q34*Tabelas!$H$3,Q23*Q36*Q34*Tabelas!$H$7)</f>
        <v>3554.7421393939403</v>
      </c>
      <c r="S36" s="48">
        <f>IF(S33&gt;=30000,29,IF(S33&lt;1001,0,S33/1000-S35))</f>
        <v>29</v>
      </c>
      <c r="T36" s="70">
        <f>IF(OR(S14=Tabelas!$F$14,S14=Tabelas!$F$15),S23*S36*S34*Tabelas!$H$3,S23*S36*S34*Tabelas!$H$7)</f>
        <v>3554.7421393939403</v>
      </c>
      <c r="U36" s="48">
        <f>IF(U33&gt;=30000,29,IF(U33&lt;1001,0,U33/1000-U35))</f>
        <v>0</v>
      </c>
      <c r="V36" s="70">
        <f>IF(OR(U14=Tabelas!$F$14,U14=Tabelas!$F$15),U23*U36*U34*Tabelas!$H$3,U23*U36*U34*Tabelas!$H$7)</f>
        <v>0</v>
      </c>
      <c r="W36" s="48">
        <f>IF(W33&gt;=30000,29,IF(W33&lt;1001,0,W33/1000-W35))</f>
        <v>0</v>
      </c>
      <c r="X36" s="70">
        <f>IF(OR(W14=Tabelas!$F$14,W14=Tabelas!$F$15),W23*W36*W34*Tabelas!$H$3,W23*W36*W34*Tabelas!$H$7)</f>
        <v>0</v>
      </c>
      <c r="Y36" s="48">
        <f>IF(Y33&gt;=30000,29,IF(Y33&lt;1001,0,Y33/1000-Y35))</f>
        <v>10</v>
      </c>
      <c r="Z36" s="70">
        <f>IF(OR(Y14=Tabelas!$F$14,Y14=Tabelas!$F$15),Y23*Y36*Y34*Tabelas!$H$3,Y23*Y36*Y34*Tabelas!$H$7)</f>
        <v>1225.7731515151518</v>
      </c>
      <c r="AA36" s="48">
        <f>IF(AA33&gt;=30000,29,IF(AA33&lt;1001,0,AA33/1000-AA35))</f>
        <v>0</v>
      </c>
      <c r="AB36" s="70">
        <f>IF(OR(AA14=Tabelas!$F$14,AA14=Tabelas!$F$15),AA23*AA36*AA34*Tabelas!$H$3,AA23*AA36*AA34*Tabelas!$H$7)</f>
        <v>0</v>
      </c>
      <c r="AC36" s="48">
        <f>IF(AC33&gt;=30000,29,IF(AC33&lt;1001,0,AC33/1000-AC35))</f>
        <v>21</v>
      </c>
      <c r="AD36" s="70">
        <f>IF(OR(AC14=Tabelas!$F$14,AC14=Tabelas!$F$15),AC23*AC36*AC34*Tabelas!$H$3,AC23*AC36*AC34*Tabelas!$H$7)</f>
        <v>2574.123618181819</v>
      </c>
      <c r="AE36" s="48">
        <f>IF(AE33&gt;=30000,29,IF(AE33&lt;1001,0,AE33/1000-AE35))</f>
        <v>0</v>
      </c>
      <c r="AF36" s="70">
        <f>IF(OR(AE14=Tabelas!$F$14,AE14=Tabelas!$F$15),AE23*AE36*AE34*Tabelas!$H$3,AE23*AE36*AE34*Tabelas!$H$7)</f>
        <v>0</v>
      </c>
      <c r="AG36" s="48">
        <f>IF(AG33&gt;=30000,29,IF(AG33&lt;1001,0,AG33/1000-AG35))</f>
        <v>16.600000000000001</v>
      </c>
      <c r="AH36" s="70">
        <f>IF(OR(AG14=Tabelas!$F$14,AG14=Tabelas!$F$15),AG23*AG36*AG34*Tabelas!$H$3,AG23*AG36*AG34*Tabelas!$H$7)</f>
        <v>2034.783431515152</v>
      </c>
      <c r="AI36" s="48">
        <f>IF(AI33&gt;=30000,29,IF(AI33&lt;1001,0,AI33/1000-AI35))</f>
        <v>29</v>
      </c>
      <c r="AJ36" s="70">
        <f>IF(OR(AI14=Tabelas!$F$14,AI14=Tabelas!$F$15),AI23*AI36*AI34*Tabelas!$H$3,AI23*AI36*AI34*Tabelas!$H$7)</f>
        <v>3554.7421393939403</v>
      </c>
      <c r="AK36" s="48">
        <f>IF(AK33&gt;=30000,29,IF(AK33&lt;1001,0,AK33/1000-AK35))</f>
        <v>29</v>
      </c>
      <c r="AL36" s="70">
        <f>IF(OR(AK14=Tabelas!$F$14,AK14=Tabelas!$F$15),AK23*AK36*AK34*Tabelas!$H$3,AK23*AK36*AK34*Tabelas!$H$7)</f>
        <v>3554.7421393939403</v>
      </c>
      <c r="AM36" s="48">
        <f>IF(AM33&gt;=30000,29,IF(AM33&lt;1001,0,AM33/1000-AM35))</f>
        <v>22.54</v>
      </c>
      <c r="AN36" s="70">
        <f>IF(OR(AM14=Tabelas!$F$14,AM14=Tabelas!$F$15),AM23*AM36*AM34*Tabelas!$H$3,AM23*AM36*AM34*Tabelas!$H$7)</f>
        <v>2762.8926835151519</v>
      </c>
      <c r="AO36" s="48">
        <f>IF(AO33&gt;=30000,29,IF(AO33&lt;1001,0,AO33/1000-AO35))</f>
        <v>29</v>
      </c>
      <c r="AP36" s="70">
        <f>IF(OR(AO14=Tabelas!$F$14,AO14=Tabelas!$F$15),AO23*AO36*AO34*Tabelas!$H$3,AO23*AO36*AO34*Tabelas!$H$7)</f>
        <v>3554.7421393939403</v>
      </c>
      <c r="AQ36" s="48">
        <f>IF(AQ33&gt;=30000,29,IF(AQ33&lt;1001,0,AQ33/1000-AQ35))</f>
        <v>16.600000000000001</v>
      </c>
      <c r="AR36" s="70">
        <f>IF(OR(AQ14=Tabelas!$F$14,AQ14=Tabelas!$F$15),AQ23*AQ36*AQ34*Tabelas!$H$3,AQ23*AQ36*AQ34*Tabelas!$H$7)</f>
        <v>2034.783431515152</v>
      </c>
      <c r="AS36" s="48">
        <f>IF(AS33&gt;=30000,29,IF(AS33&lt;1001,0,AS33/1000-AS35))</f>
        <v>0</v>
      </c>
      <c r="AT36" s="70">
        <f>IF(OR(AS14=Tabelas!$F$14,AS14=Tabelas!$F$15),AS23*AS36*AS34*Tabelas!$H$3,AS23*AS36*AS34*Tabelas!$H$7)</f>
        <v>0</v>
      </c>
      <c r="AU36" s="48">
        <f>IF(AU33&gt;=30000,29,IF(AU33&lt;1001,0,AU33/1000-AU35))</f>
        <v>0</v>
      </c>
      <c r="AV36" s="70">
        <f>IF(OR(AU14=Tabelas!$F$14,AU14=Tabelas!$F$15),AU23*AU36*AU34*Tabelas!$H$3,AU23*AU36*AU34*Tabelas!$H$7)</f>
        <v>0</v>
      </c>
      <c r="AW36" s="48">
        <f>IF(AW33&gt;=30000,29,IF(AW33&lt;1001,0,AW33/1000-AW35))</f>
        <v>0</v>
      </c>
      <c r="AX36" s="70">
        <f>IF(OR(AW14=Tabelas!$F$14,AW14=Tabelas!$F$15),AW23*AW36*AW34*Tabelas!$H$3,AW23*AW36*AW34*Tabelas!$H$7)</f>
        <v>0</v>
      </c>
      <c r="AY36" s="48">
        <f>IF(AY33&gt;=30000,29,IF(AY33&lt;1001,0,AY33/1000-AY35))</f>
        <v>0</v>
      </c>
      <c r="AZ36" s="70">
        <f>IF(OR(AY14=Tabelas!$F$14,AY14=Tabelas!$F$15),AY23*AY36*AY34*Tabelas!$H$3,AY23*AY36*AY34*Tabelas!$H$7)</f>
        <v>0</v>
      </c>
      <c r="BA36" s="48">
        <f>IF(BA33&gt;=30000,29,IF(BA33&lt;1001,0,BA33/1000-BA35))</f>
        <v>21</v>
      </c>
      <c r="BB36" s="70">
        <f>IF(OR(BA14=Tabelas!$F$14,BA14=Tabelas!$F$15),BA23*BA36*BA34*Tabelas!$H$3,BA23*BA36*BA34*Tabelas!$H$7)</f>
        <v>2574.123618181819</v>
      </c>
      <c r="BC36" s="48">
        <f>IF(BC33&gt;=30000,29,IF(BC33&lt;1001,0,BC33/1000-BC35))</f>
        <v>29</v>
      </c>
      <c r="BD36" s="70">
        <f>IF(OR(BC14=Tabelas!$F$14,BC14=Tabelas!$F$15),BC23*BC36*BC34*Tabelas!$H$3,BC23*BC36*BC34*Tabelas!$H$7)</f>
        <v>3554.7421393939403</v>
      </c>
      <c r="BE36" s="48">
        <f>IF(BE33&gt;=30000,29,IF(BE33&lt;1001,0,BE33/1000-BE35))</f>
        <v>29</v>
      </c>
      <c r="BF36" s="70">
        <f>IF(OR(BE14=Tabelas!$F$14,BE14=Tabelas!$F$15),BE23*BE36*BE34*Tabelas!$H$3,BE23*BE36*BE34*Tabelas!$H$7)</f>
        <v>3554.7421393939403</v>
      </c>
    </row>
    <row r="37" spans="1:58" x14ac:dyDescent="0.25">
      <c r="A37" s="445"/>
      <c r="B37" s="7" t="s">
        <v>93</v>
      </c>
      <c r="C37" s="48">
        <f>IF(C33&gt;=100000,70,IF(C33&lt;30001,0,C33/1000-SUM(C35:C36)))</f>
        <v>0</v>
      </c>
      <c r="D37" s="70">
        <f>IF(OR(C14=Tabelas!$F$14,C14=Tabelas!$F$15),C23*C37*C34*Tabelas!$H$4,C23*C37*C34*Tabelas!$H$8)</f>
        <v>0</v>
      </c>
      <c r="E37" s="48">
        <f>IF(E33&gt;=100000,70,IF(E33&lt;30001,0,E33/1000-SUM(E35:E36)))</f>
        <v>5.2000000000000028</v>
      </c>
      <c r="F37" s="70">
        <f>IF(OR(E14=Tabelas!$F$14,E14=Tabelas!$F$15),E23*E37*E34*Tabelas!$H$4,E23*E37*E34*Tabelas!$H$8)</f>
        <v>506.17220727272763</v>
      </c>
      <c r="G37" s="48">
        <f>IF(G33&gt;=100000,70,IF(G33&lt;30001,0,G33/1000-SUM(G35:G36)))</f>
        <v>0</v>
      </c>
      <c r="H37" s="70">
        <f>IF(OR(G14=Tabelas!$F$14,G14=Tabelas!$F$15),G23*G37*G34*Tabelas!$H$4,G23*G37*G34*Tabelas!$H$8)</f>
        <v>0</v>
      </c>
      <c r="I37" s="48">
        <f>IF(I33&gt;=100000,70,IF(I33&lt;30001,0,I33/1000-SUM(I35:I36)))</f>
        <v>0</v>
      </c>
      <c r="J37" s="70">
        <f>IF(OR(I14=Tabelas!$F$14,I14=Tabelas!$F$15),I23*I37*I34*Tabelas!$H$4,I23*I37*I34*Tabelas!$H$8)</f>
        <v>0</v>
      </c>
      <c r="K37" s="48">
        <f>IF(K33&gt;=100000,70,IF(K33&lt;30001,0,K33/1000-SUM(K35:K36)))</f>
        <v>0</v>
      </c>
      <c r="L37" s="70">
        <f>IF(OR(K14=Tabelas!$F$14,K14=Tabelas!$F$15),K23*K37*K34*Tabelas!$H$4,K23*K37*K34*Tabelas!$H$8)</f>
        <v>0</v>
      </c>
      <c r="M37" s="48">
        <f>IF(M33&gt;=100000,70,IF(M33&lt;30001,0,M33/1000-SUM(M35:M36)))</f>
        <v>0</v>
      </c>
      <c r="N37" s="70">
        <f>IF(OR(M14=Tabelas!$F$14,M14=Tabelas!$F$15),M23*M37*M34*Tabelas!$H$4,M23*M37*M34*Tabelas!$H$8)</f>
        <v>0</v>
      </c>
      <c r="O37" s="48">
        <f>IF(O33&gt;=100000,70,IF(O33&lt;30001,0,O33/1000-SUM(O35:O36)))</f>
        <v>0</v>
      </c>
      <c r="P37" s="70">
        <f>IF(OR(O14=Tabelas!$F$14,O14=Tabelas!$F$15),O23*O37*O34*Tabelas!$H$4,O23*O37*O34*Tabelas!$H$8)</f>
        <v>0</v>
      </c>
      <c r="Q37" s="48">
        <f>IF(Q33&gt;=100000,70,IF(Q33&lt;30001,0,Q33/1000-SUM(Q35:Q36)))</f>
        <v>70</v>
      </c>
      <c r="R37" s="70">
        <f>IF(OR(Q14=Tabelas!$F$14,Q14=Tabelas!$F$15),Q23*Q37*Q34*Tabelas!$H$4,Q23*Q37*Q34*Tabelas!$H$8)</f>
        <v>6813.8566363636373</v>
      </c>
      <c r="S37" s="48">
        <f>IF(S33&gt;=100000,70,IF(S33&lt;30001,0,S33/1000-SUM(S35:S36)))</f>
        <v>25</v>
      </c>
      <c r="T37" s="70">
        <f>IF(OR(S14=Tabelas!$F$14,S14=Tabelas!$F$15),S23*S37*S34*Tabelas!$H$4,S23*S37*S34*Tabelas!$H$8)</f>
        <v>2433.5202272727279</v>
      </c>
      <c r="U37" s="48">
        <f>IF(U33&gt;=100000,70,IF(U33&lt;30001,0,U33/1000-SUM(U35:U36)))</f>
        <v>0</v>
      </c>
      <c r="V37" s="70">
        <f>IF(OR(U14=Tabelas!$F$14,U14=Tabelas!$F$15),U23*U37*U34*Tabelas!$H$4,U23*U37*U34*Tabelas!$H$8)</f>
        <v>0</v>
      </c>
      <c r="W37" s="48">
        <f>IF(W33&gt;=100000,70,IF(W33&lt;30001,0,W33/1000-SUM(W35:W36)))</f>
        <v>0</v>
      </c>
      <c r="X37" s="70">
        <f>IF(OR(W14=Tabelas!$F$14,W14=Tabelas!$F$15),W23*W37*W34*Tabelas!$H$4,W23*W37*W34*Tabelas!$H$8)</f>
        <v>0</v>
      </c>
      <c r="Y37" s="48">
        <f>IF(Y33&gt;=100000,70,IF(Y33&lt;30001,0,Y33/1000-SUM(Y35:Y36)))</f>
        <v>0</v>
      </c>
      <c r="Z37" s="70">
        <f>IF(OR(Y14=Tabelas!$F$14,Y14=Tabelas!$F$15),Y23*Y37*Y34*Tabelas!$H$4,Y23*Y37*Y34*Tabelas!$H$8)</f>
        <v>0</v>
      </c>
      <c r="AA37" s="48">
        <f>IF(AA33&gt;=100000,70,IF(AA33&lt;30001,0,AA33/1000-SUM(AA35:AA36)))</f>
        <v>0</v>
      </c>
      <c r="AB37" s="70">
        <f>IF(OR(AA14=Tabelas!$F$14,AA14=Tabelas!$F$15),AA23*AA37*AA34*Tabelas!$H$4,AA23*AA37*AA34*Tabelas!$H$8)</f>
        <v>0</v>
      </c>
      <c r="AC37" s="48">
        <f>IF(AC33&gt;=100000,70,IF(AC33&lt;30001,0,AC33/1000-SUM(AC35:AC36)))</f>
        <v>0</v>
      </c>
      <c r="AD37" s="70">
        <f>IF(OR(AC14=Tabelas!$F$14,AC14=Tabelas!$F$15),AC23*AC37*AC34*Tabelas!$H$4,AC23*AC37*AC34*Tabelas!$H$8)</f>
        <v>0</v>
      </c>
      <c r="AE37" s="48">
        <f>IF(AE33&gt;=100000,70,IF(AE33&lt;30001,0,AE33/1000-SUM(AE35:AE36)))</f>
        <v>0</v>
      </c>
      <c r="AF37" s="70">
        <f>IF(OR(AE14=Tabelas!$F$14,AE14=Tabelas!$F$15),AE23*AE37*AE34*Tabelas!$H$4,AE23*AE37*AE34*Tabelas!$H$8)</f>
        <v>0</v>
      </c>
      <c r="AG37" s="48">
        <f>IF(AG33&gt;=100000,70,IF(AG33&lt;30001,0,AG33/1000-SUM(AG35:AG36)))</f>
        <v>0</v>
      </c>
      <c r="AH37" s="70">
        <f>IF(OR(AG14=Tabelas!$F$14,AG14=Tabelas!$F$15),AG23*AG37*AG34*Tabelas!$H$4,AG23*AG37*AG34*Tabelas!$H$8)</f>
        <v>0</v>
      </c>
      <c r="AI37" s="48">
        <f>IF(AI33&gt;=100000,70,IF(AI33&lt;30001,0,AI33/1000-SUM(AI35:AI36)))</f>
        <v>14</v>
      </c>
      <c r="AJ37" s="70">
        <f>IF(OR(AI14=Tabelas!$F$14,AI14=Tabelas!$F$15),AI23*AI37*AI34*Tabelas!$H$4,AI23*AI37*AI34*Tabelas!$H$8)</f>
        <v>1362.7713272727274</v>
      </c>
      <c r="AK37" s="48">
        <f>IF(AK33&gt;=100000,70,IF(AK33&lt;30001,0,AK33/1000-SUM(AK35:AK36)))</f>
        <v>7.3999999999999986</v>
      </c>
      <c r="AL37" s="70">
        <f>IF(OR(AK14=Tabelas!$F$14,AK14=Tabelas!$F$15),AK23*AK37*AK34*Tabelas!$H$4,AK23*AK37*AK34*Tabelas!$H$8)</f>
        <v>720.32198727272726</v>
      </c>
      <c r="AM37" s="48">
        <f>IF(AM33&gt;=100000,70,IF(AM33&lt;30001,0,AM33/1000-SUM(AM35:AM36)))</f>
        <v>0</v>
      </c>
      <c r="AN37" s="70">
        <f>IF(OR(AM14=Tabelas!$F$14,AM14=Tabelas!$F$15),AM23*AM37*AM34*Tabelas!$H$4,AM23*AM37*AM34*Tabelas!$H$8)</f>
        <v>0</v>
      </c>
      <c r="AO37" s="48">
        <f>IF(AO33&gt;=100000,70,IF(AO33&lt;30001,0,AO33/1000-SUM(AO35:AO36)))</f>
        <v>70</v>
      </c>
      <c r="AP37" s="70">
        <f>IF(OR(AO14=Tabelas!$F$14,AO14=Tabelas!$F$15),AO23*AO37*AO34*Tabelas!$H$4,AO23*AO37*AO34*Tabelas!$H$8)</f>
        <v>6813.8566363636373</v>
      </c>
      <c r="AQ37" s="48">
        <f>IF(AQ33&gt;=100000,70,IF(AQ33&lt;30001,0,AQ33/1000-SUM(AQ35:AQ36)))</f>
        <v>0</v>
      </c>
      <c r="AR37" s="70">
        <f>IF(OR(AQ14=Tabelas!$F$14,AQ14=Tabelas!$F$15),AQ23*AQ37*AQ34*Tabelas!$H$4,AQ23*AQ37*AQ34*Tabelas!$H$8)</f>
        <v>0</v>
      </c>
      <c r="AS37" s="48">
        <f>IF(AS33&gt;=100000,70,IF(AS33&lt;30001,0,AS33/1000-SUM(AS35:AS36)))</f>
        <v>0</v>
      </c>
      <c r="AT37" s="70">
        <f>IF(OR(AS14=Tabelas!$F$14,AS14=Tabelas!$F$15),AS23*AS37*AS34*Tabelas!$H$4,AS23*AS37*AS34*Tabelas!$H$8)</f>
        <v>0</v>
      </c>
      <c r="AU37" s="48">
        <f>IF(AU33&gt;=100000,70,IF(AU33&lt;30001,0,AU33/1000-SUM(AU35:AU36)))</f>
        <v>0</v>
      </c>
      <c r="AV37" s="70">
        <f>IF(OR(AU14=Tabelas!$F$14,AU14=Tabelas!$F$15),AU23*AU37*AU34*Tabelas!$H$4,AU23*AU37*AU34*Tabelas!$H$8)</f>
        <v>0</v>
      </c>
      <c r="AW37" s="48">
        <f>IF(AW33&gt;=100000,70,IF(AW33&lt;30001,0,AW33/1000-SUM(AW35:AW36)))</f>
        <v>0</v>
      </c>
      <c r="AX37" s="70">
        <f>IF(OR(AW14=Tabelas!$F$14,AW14=Tabelas!$F$15),AW23*AW37*AW34*Tabelas!$H$4,AW23*AW37*AW34*Tabelas!$H$8)</f>
        <v>0</v>
      </c>
      <c r="AY37" s="48">
        <f>IF(AY33&gt;=100000,70,IF(AY33&lt;30001,0,AY33/1000-SUM(AY35:AY36)))</f>
        <v>0</v>
      </c>
      <c r="AZ37" s="70">
        <f>IF(OR(AY14=Tabelas!$F$14,AY14=Tabelas!$F$15),AY23*AY37*AY34*Tabelas!$H$4,AY23*AY37*AY34*Tabelas!$H$8)</f>
        <v>0</v>
      </c>
      <c r="BA37" s="48">
        <f>IF(BA33&gt;=100000,70,IF(BA33&lt;30001,0,BA33/1000-SUM(BA35:BA36)))</f>
        <v>0</v>
      </c>
      <c r="BB37" s="70">
        <f>IF(OR(BA14=Tabelas!$F$14,BA14=Tabelas!$F$15),BA23*BA37*BA34*Tabelas!$H$4,BA23*BA37*BA34*Tabelas!$H$8)</f>
        <v>0</v>
      </c>
      <c r="BC37" s="48">
        <f>IF(BC33&gt;=100000,70,IF(BC33&lt;30001,0,BC33/1000-SUM(BC35:BC36)))</f>
        <v>14</v>
      </c>
      <c r="BD37" s="70">
        <f>IF(OR(BC14=Tabelas!$F$14,BC14=Tabelas!$F$15),BC23*BC37*BC34*Tabelas!$H$4,BC23*BC37*BC34*Tabelas!$H$8)</f>
        <v>1362.7713272727274</v>
      </c>
      <c r="BE37" s="48">
        <f>IF(BE33&gt;=100000,70,IF(BE33&lt;30001,0,BE33/1000-SUM(BE35:BE36)))</f>
        <v>25</v>
      </c>
      <c r="BF37" s="70">
        <f>IF(OR(BE14=Tabelas!$F$14,BE14=Tabelas!$F$15),BE23*BE37*BE34*Tabelas!$H$4,BE23*BE37*BE34*Tabelas!$H$8)</f>
        <v>2433.5202272727279</v>
      </c>
    </row>
    <row r="38" spans="1:58" x14ac:dyDescent="0.25">
      <c r="A38" s="445"/>
      <c r="B38" s="7" t="s">
        <v>94</v>
      </c>
      <c r="C38" s="48">
        <f>IF(C33&gt;=500000,400,IF(C33&lt;100001,0,C33/1000-SUM(C35:C37)))</f>
        <v>0</v>
      </c>
      <c r="D38" s="70">
        <f>IF(OR(C14=Tabelas!$F$14,C14=Tabelas!$F$15),C23*C38*C34*Tabelas!$H$5,C23*C38*C34*Tabelas!$H$9)</f>
        <v>0</v>
      </c>
      <c r="E38" s="48">
        <f>IF(E33&gt;=500000,400,IF(E33&lt;100001,0,E33/1000-SUM(E35:E37)))</f>
        <v>0</v>
      </c>
      <c r="F38" s="70">
        <f>IF(OR(E14=Tabelas!$F$14,E14=Tabelas!$F$15),E23*E38*E34*Tabelas!$H$5,E23*E38*E34*Tabelas!$H$9)</f>
        <v>0</v>
      </c>
      <c r="G38" s="48">
        <f>IF(G33&gt;=500000,400,IF(G33&lt;100001,0,G33/1000-SUM(G35:G37)))</f>
        <v>0</v>
      </c>
      <c r="H38" s="70">
        <f>IF(OR(G14=Tabelas!$F$14,G14=Tabelas!$F$15),G23*G38*G34*Tabelas!$H$5,G23*G38*G34*Tabelas!$H$9)</f>
        <v>0</v>
      </c>
      <c r="I38" s="48">
        <f>IF(I33&gt;=500000,400,IF(I33&lt;100001,0,I33/1000-SUM(I35:I37)))</f>
        <v>0</v>
      </c>
      <c r="J38" s="70">
        <f>IF(OR(I14=Tabelas!$F$14,I14=Tabelas!$F$15),I23*I38*I34*Tabelas!$H$5,I23*I38*I34*Tabelas!$H$9)</f>
        <v>0</v>
      </c>
      <c r="K38" s="48">
        <f>IF(K33&gt;=500000,400,IF(K33&lt;100001,0,K33/1000-SUM(K35:K37)))</f>
        <v>0</v>
      </c>
      <c r="L38" s="70">
        <f>IF(OR(K14=Tabelas!$F$14,K14=Tabelas!$F$15),K23*K38*K34*Tabelas!$H$5,K23*K38*K34*Tabelas!$H$9)</f>
        <v>0</v>
      </c>
      <c r="M38" s="48">
        <f>IF(M33&gt;=500000,400,IF(M33&lt;100001,0,M33/1000-SUM(M35:M37)))</f>
        <v>0</v>
      </c>
      <c r="N38" s="70">
        <f>IF(OR(M14=Tabelas!$F$14,M14=Tabelas!$F$15),M23*M38*M34*Tabelas!$H$5,M23*M38*M34*Tabelas!$H$9)</f>
        <v>0</v>
      </c>
      <c r="O38" s="48">
        <f>IF(O33&gt;=500000,400,IF(O33&lt;100001,0,O33/1000-SUM(O35:O37)))</f>
        <v>0</v>
      </c>
      <c r="P38" s="70">
        <f>IF(OR(O14=Tabelas!$F$14,O14=Tabelas!$F$15),O23*O38*O34*Tabelas!$H$5,O23*O38*O34*Tabelas!$H$9)</f>
        <v>0</v>
      </c>
      <c r="Q38" s="48">
        <f>IF(Q33&gt;=500000,400,IF(Q33&lt;100001,0,Q33/1000-SUM(Q35:Q37)))</f>
        <v>400</v>
      </c>
      <c r="R38" s="70">
        <f>IF(OR(Q14=Tabelas!$F$14,Q14=Tabelas!$F$15),Q23*Q38*Q34*Tabelas!$H$5,Q23*Q38*Q34*Tabelas!$H$9)</f>
        <v>20910.247878787879</v>
      </c>
      <c r="S38" s="48">
        <f>IF(S33&gt;=500000,400,IF(S33&lt;100001,0,S33/1000-SUM(S35:S37)))</f>
        <v>0</v>
      </c>
      <c r="T38" s="70">
        <f>IF(OR(S14=Tabelas!$F$14,S14=Tabelas!$F$15),S23*S38*S34*Tabelas!$H$5,S23*S38*S34*Tabelas!$H$9)</f>
        <v>0</v>
      </c>
      <c r="U38" s="48">
        <f>IF(U33&gt;=500000,400,IF(U33&lt;100001,0,U33/1000-SUM(U35:U37)))</f>
        <v>0</v>
      </c>
      <c r="V38" s="70">
        <f>IF(OR(U14=Tabelas!$F$14,U14=Tabelas!$F$15),U23*U38*U34*Tabelas!$H$5,U23*U38*U34*Tabelas!$H$9)</f>
        <v>0</v>
      </c>
      <c r="W38" s="48">
        <f>IF(W33&gt;=500000,400,IF(W33&lt;100001,0,W33/1000-SUM(W35:W37)))</f>
        <v>0</v>
      </c>
      <c r="X38" s="70">
        <f>IF(OR(W14=Tabelas!$F$14,W14=Tabelas!$F$15),W23*W38*W34*Tabelas!$H$5,W23*W38*W34*Tabelas!$H$9)</f>
        <v>0</v>
      </c>
      <c r="Y38" s="48">
        <f>IF(Y33&gt;=500000,400,IF(Y33&lt;100001,0,Y33/1000-SUM(Y35:Y37)))</f>
        <v>0</v>
      </c>
      <c r="Z38" s="70">
        <f>IF(OR(Y14=Tabelas!$F$14,Y14=Tabelas!$F$15),Y23*Y38*Y34*Tabelas!$H$5,Y23*Y38*Y34*Tabelas!$H$9)</f>
        <v>0</v>
      </c>
      <c r="AA38" s="48">
        <f>IF(AA33&gt;=500000,400,IF(AA33&lt;100001,0,AA33/1000-SUM(AA35:AA37)))</f>
        <v>0</v>
      </c>
      <c r="AB38" s="70">
        <f>IF(OR(AA14=Tabelas!$F$14,AA14=Tabelas!$F$15),AA23*AA38*AA34*Tabelas!$H$5,AA23*AA38*AA34*Tabelas!$H$9)</f>
        <v>0</v>
      </c>
      <c r="AC38" s="48">
        <f>IF(AC33&gt;=500000,400,IF(AC33&lt;100001,0,AC33/1000-SUM(AC35:AC37)))</f>
        <v>0</v>
      </c>
      <c r="AD38" s="70">
        <f>IF(OR(AC14=Tabelas!$F$14,AC14=Tabelas!$F$15),AC23*AC38*AC34*Tabelas!$H$5,AC23*AC38*AC34*Tabelas!$H$9)</f>
        <v>0</v>
      </c>
      <c r="AE38" s="48">
        <f>IF(AE33&gt;=500000,400,IF(AE33&lt;100001,0,AE33/1000-SUM(AE35:AE37)))</f>
        <v>0</v>
      </c>
      <c r="AF38" s="70">
        <f>IF(OR(AE14=Tabelas!$F$14,AE14=Tabelas!$F$15),AE23*AE38*AE34*Tabelas!$H$5,AE23*AE38*AE34*Tabelas!$H$9)</f>
        <v>0</v>
      </c>
      <c r="AG38" s="48">
        <f>IF(AG33&gt;=500000,400,IF(AG33&lt;100001,0,AG33/1000-SUM(AG35:AG37)))</f>
        <v>0</v>
      </c>
      <c r="AH38" s="70">
        <f>IF(OR(AG14=Tabelas!$F$14,AG14=Tabelas!$F$15),AG23*AG38*AG34*Tabelas!$H$5,AG23*AG38*AG34*Tabelas!$H$9)</f>
        <v>0</v>
      </c>
      <c r="AI38" s="48">
        <f>IF(AI33&gt;=500000,400,IF(AI33&lt;100001,0,AI33/1000-SUM(AI35:AI37)))</f>
        <v>0</v>
      </c>
      <c r="AJ38" s="70">
        <f>IF(OR(AI14=Tabelas!$F$14,AI14=Tabelas!$F$15),AI23*AI38*AI34*Tabelas!$H$5,AI23*AI38*AI34*Tabelas!$H$9)</f>
        <v>0</v>
      </c>
      <c r="AK38" s="48">
        <f>IF(AK33&gt;=500000,400,IF(AK33&lt;100001,0,AK33/1000-SUM(AK35:AK37)))</f>
        <v>0</v>
      </c>
      <c r="AL38" s="70">
        <f>IF(OR(AK14=Tabelas!$F$14,AK14=Tabelas!$F$15),AK23*AK38*AK34*Tabelas!$H$5,AK23*AK38*AK34*Tabelas!$H$9)</f>
        <v>0</v>
      </c>
      <c r="AM38" s="48">
        <f>IF(AM33&gt;=500000,400,IF(AM33&lt;100001,0,AM33/1000-SUM(AM35:AM37)))</f>
        <v>0</v>
      </c>
      <c r="AN38" s="70">
        <f>IF(OR(AM14=Tabelas!$F$14,AM14=Tabelas!$F$15),AM23*AM38*AM34*Tabelas!$H$5,AM23*AM38*AM34*Tabelas!$H$9)</f>
        <v>0</v>
      </c>
      <c r="AO38" s="48">
        <f>IF(AO33&gt;=500000,400,IF(AO33&lt;100001,0,AO33/1000-SUM(AO35:AO37)))</f>
        <v>120</v>
      </c>
      <c r="AP38" s="70">
        <f>IF(OR(AO14=Tabelas!$F$14,AO14=Tabelas!$F$15),AO23*AO38*AO34*Tabelas!$H$5,AO23*AO38*AO34*Tabelas!$H$9)</f>
        <v>6273.0743636363641</v>
      </c>
      <c r="AQ38" s="48">
        <f>IF(AQ33&gt;=500000,400,IF(AQ33&lt;100001,0,AQ33/1000-SUM(AQ35:AQ37)))</f>
        <v>0</v>
      </c>
      <c r="AR38" s="70">
        <f>IF(OR(AQ14=Tabelas!$F$14,AQ14=Tabelas!$F$15),AQ23*AQ38*AQ34*Tabelas!$H$5,AQ23*AQ38*AQ34*Tabelas!$H$9)</f>
        <v>0</v>
      </c>
      <c r="AS38" s="48">
        <f>IF(AS33&gt;=500000,400,IF(AS33&lt;100001,0,AS33/1000-SUM(AS35:AS37)))</f>
        <v>0</v>
      </c>
      <c r="AT38" s="70">
        <f>IF(OR(AS14=Tabelas!$F$14,AS14=Tabelas!$F$15),AS23*AS38*AS34*Tabelas!$H$5,AS23*AS38*AS34*Tabelas!$H$9)</f>
        <v>0</v>
      </c>
      <c r="AU38" s="48">
        <f>IF(AU33&gt;=500000,400,IF(AU33&lt;100001,0,AU33/1000-SUM(AU35:AU37)))</f>
        <v>0</v>
      </c>
      <c r="AV38" s="70">
        <f>IF(OR(AU14=Tabelas!$F$14,AU14=Tabelas!$F$15),AU23*AU38*AU34*Tabelas!$H$5,AU23*AU38*AU34*Tabelas!$H$9)</f>
        <v>0</v>
      </c>
      <c r="AW38" s="48">
        <f>IF(AW33&gt;=500000,400,IF(AW33&lt;100001,0,AW33/1000-SUM(AW35:AW37)))</f>
        <v>0</v>
      </c>
      <c r="AX38" s="70">
        <f>IF(OR(AW14=Tabelas!$F$14,AW14=Tabelas!$F$15),AW23*AW38*AW34*Tabelas!$H$5,AW23*AW38*AW34*Tabelas!$H$9)</f>
        <v>0</v>
      </c>
      <c r="AY38" s="48">
        <f>IF(AY33&gt;=500000,400,IF(AY33&lt;100001,0,AY33/1000-SUM(AY35:AY37)))</f>
        <v>0</v>
      </c>
      <c r="AZ38" s="70">
        <f>IF(OR(AY14=Tabelas!$F$14,AY14=Tabelas!$F$15),AY23*AY38*AY34*Tabelas!$H$5,AY23*AY38*AY34*Tabelas!$H$9)</f>
        <v>0</v>
      </c>
      <c r="BA38" s="48">
        <f>IF(BA33&gt;=500000,400,IF(BA33&lt;100001,0,BA33/1000-SUM(BA35:BA37)))</f>
        <v>0</v>
      </c>
      <c r="BB38" s="70">
        <f>IF(OR(BA14=Tabelas!$F$14,BA14=Tabelas!$F$15),BA23*BA38*BA34*Tabelas!$H$5,BA23*BA38*BA34*Tabelas!$H$9)</f>
        <v>0</v>
      </c>
      <c r="BC38" s="48">
        <f>IF(BC33&gt;=500000,400,IF(BC33&lt;100001,0,BC33/1000-SUM(BC35:BC37)))</f>
        <v>0</v>
      </c>
      <c r="BD38" s="70">
        <f>IF(OR(BC14=Tabelas!$F$14,BC14=Tabelas!$F$15),BC23*BC38*BC34*Tabelas!$H$5,BC23*BC38*BC34*Tabelas!$H$9)</f>
        <v>0</v>
      </c>
      <c r="BE38" s="48">
        <f>IF(BE33&gt;=500000,400,IF(BE33&lt;100001,0,BE33/1000-SUM(BE35:BE37)))</f>
        <v>0</v>
      </c>
      <c r="BF38" s="70">
        <f>IF(OR(BE14=Tabelas!$F$14,BE14=Tabelas!$F$15),BE23*BE38*BE34*Tabelas!$H$5,BE23*BE38*BE34*Tabelas!$H$9)</f>
        <v>0</v>
      </c>
    </row>
    <row r="39" spans="1:58" ht="15.75" thickBot="1" x14ac:dyDescent="0.3">
      <c r="A39" s="446"/>
      <c r="B39" s="8" t="s">
        <v>95</v>
      </c>
      <c r="C39" s="49">
        <f>IF(C33&gt;500000,C33/1000-SUM(C35:C38),0)</f>
        <v>0</v>
      </c>
      <c r="D39" s="71">
        <f>IF(OR(C14=Tabelas!$F$14,C14=Tabelas!$F$15),C23*C39*C34*Tabelas!$H$6,C23*C39*C34*Tabelas!$H$10)</f>
        <v>0</v>
      </c>
      <c r="E39" s="49">
        <f>IF(E33&gt;500000,E33/1000-SUM(E35:E38),0)</f>
        <v>0</v>
      </c>
      <c r="F39" s="71">
        <f>IF(OR(E14=Tabelas!$F$14,E14=Tabelas!$F$15),E23*E39*E34*Tabelas!$H$6,E23*E39*E34*Tabelas!$H$10)</f>
        <v>0</v>
      </c>
      <c r="G39" s="49">
        <f>IF(G33&gt;500000,G33/1000-SUM(G35:G38),0)</f>
        <v>0</v>
      </c>
      <c r="H39" s="71">
        <f>IF(OR(G14=Tabelas!$F$14,G14=Tabelas!$F$15),G23*G39*G34*Tabelas!$H$6,G23*G39*G34*Tabelas!$H$10)</f>
        <v>0</v>
      </c>
      <c r="I39" s="49">
        <f>IF(I33&gt;500000,I33/1000-SUM(I35:I38),0)</f>
        <v>0</v>
      </c>
      <c r="J39" s="71">
        <f>IF(OR(I14=Tabelas!$F$14,I14=Tabelas!$F$15),I23*I39*I34*Tabelas!$H$6,I23*I39*I34*Tabelas!$H$10)</f>
        <v>0</v>
      </c>
      <c r="K39" s="49">
        <f>IF(K33&gt;500000,K33/1000-SUM(K35:K38),0)</f>
        <v>0</v>
      </c>
      <c r="L39" s="71">
        <f>IF(OR(K14=Tabelas!$F$14,K14=Tabelas!$F$15),K23*K39*K34*Tabelas!$H$6,K23*K39*K34*Tabelas!$H$10)</f>
        <v>0</v>
      </c>
      <c r="M39" s="49">
        <f>IF(M33&gt;500000,M33/1000-SUM(M35:M38),0)</f>
        <v>0</v>
      </c>
      <c r="N39" s="71">
        <f>IF(OR(M14=Tabelas!$F$14,M14=Tabelas!$F$15),M23*M39*M34*Tabelas!$H$6,M23*M39*M34*Tabelas!$H$10)</f>
        <v>0</v>
      </c>
      <c r="O39" s="49">
        <f>IF(O33&gt;500000,O33/1000-SUM(O35:O38),0)</f>
        <v>0</v>
      </c>
      <c r="P39" s="71">
        <f>IF(OR(O14=Tabelas!$F$14,O14=Tabelas!$F$15),O23*O39*O34*Tabelas!$H$6,O23*O39*O34*Tabelas!$H$10)</f>
        <v>0</v>
      </c>
      <c r="Q39" s="49">
        <f>IF(Q33&gt;500000,Q33/1000-SUM(Q35:Q38),0)</f>
        <v>2800</v>
      </c>
      <c r="R39" s="71">
        <f>IF(OR(Q14=Tabelas!$F$14,Q14=Tabelas!$F$15),Q23*Q39*Q34*Tabelas!$H$6,Q23*Q39*Q34*Tabelas!$H$10)</f>
        <v>85804.12060606062</v>
      </c>
      <c r="S39" s="49">
        <f>IF(S33&gt;500000,S33/1000-SUM(S35:S38),0)</f>
        <v>0</v>
      </c>
      <c r="T39" s="71">
        <f>IF(OR(S14=Tabelas!$F$14,S14=Tabelas!$F$15),S23*S39*S34*Tabelas!$H$6,S23*S39*S34*Tabelas!$H$10)</f>
        <v>0</v>
      </c>
      <c r="U39" s="49">
        <f>IF(U33&gt;500000,U33/1000-SUM(U35:U38),0)</f>
        <v>0</v>
      </c>
      <c r="V39" s="71">
        <f>IF(OR(U14=Tabelas!$F$14,U14=Tabelas!$F$15),U23*U39*U34*Tabelas!$H$6,U23*U39*U34*Tabelas!$H$10)</f>
        <v>0</v>
      </c>
      <c r="W39" s="49">
        <f>IF(W33&gt;500000,W33/1000-SUM(W35:W38),0)</f>
        <v>0</v>
      </c>
      <c r="X39" s="71">
        <f>IF(OR(W14=Tabelas!$F$14,W14=Tabelas!$F$15),W23*W39*W34*Tabelas!$H$6,W23*W39*W34*Tabelas!$H$10)</f>
        <v>0</v>
      </c>
      <c r="Y39" s="49">
        <f>IF(Y33&gt;500000,Y33/1000-SUM(Y35:Y38),0)</f>
        <v>0</v>
      </c>
      <c r="Z39" s="71">
        <f>IF(OR(Y14=Tabelas!$F$14,Y14=Tabelas!$F$15),Y23*Y39*Y34*Tabelas!$H$6,Y23*Y39*Y34*Tabelas!$H$10)</f>
        <v>0</v>
      </c>
      <c r="AA39" s="49">
        <f>IF(AA33&gt;500000,AA33/1000-SUM(AA35:AA38),0)</f>
        <v>0</v>
      </c>
      <c r="AB39" s="71">
        <f>IF(OR(AA14=Tabelas!$F$14,AA14=Tabelas!$F$15),AA23*AA39*AA34*Tabelas!$H$6,AA23*AA39*AA34*Tabelas!$H$10)</f>
        <v>0</v>
      </c>
      <c r="AC39" s="49">
        <f>IF(AC33&gt;500000,AC33/1000-SUM(AC35:AC38),0)</f>
        <v>0</v>
      </c>
      <c r="AD39" s="71">
        <f>IF(OR(AC14=Tabelas!$F$14,AC14=Tabelas!$F$15),AC23*AC39*AC34*Tabelas!$H$6,AC23*AC39*AC34*Tabelas!$H$10)</f>
        <v>0</v>
      </c>
      <c r="AE39" s="49">
        <f>IF(AE33&gt;500000,AE33/1000-SUM(AE35:AE38),0)</f>
        <v>0</v>
      </c>
      <c r="AF39" s="71">
        <f>IF(OR(AE14=Tabelas!$F$14,AE14=Tabelas!$F$15),AE23*AE39*AE34*Tabelas!$H$6,AE23*AE39*AE34*Tabelas!$H$10)</f>
        <v>0</v>
      </c>
      <c r="AG39" s="49">
        <f>IF(AG33&gt;500000,AG33/1000-SUM(AG35:AG38),0)</f>
        <v>0</v>
      </c>
      <c r="AH39" s="71">
        <f>IF(OR(AG14=Tabelas!$F$14,AG14=Tabelas!$F$15),AG23*AG39*AG34*Tabelas!$H$6,AG23*AG39*AG34*Tabelas!$H$10)</f>
        <v>0</v>
      </c>
      <c r="AI39" s="49">
        <f>IF(AI33&gt;500000,AI33/1000-SUM(AI35:AI38),0)</f>
        <v>0</v>
      </c>
      <c r="AJ39" s="71">
        <f>IF(OR(AI14=Tabelas!$F$14,AI14=Tabelas!$F$15),AI23*AI39*AI34*Tabelas!$H$6,AI23*AI39*AI34*Tabelas!$H$10)</f>
        <v>0</v>
      </c>
      <c r="AK39" s="49">
        <f>IF(AK33&gt;500000,AK33/1000-SUM(AK35:AK38),0)</f>
        <v>0</v>
      </c>
      <c r="AL39" s="71">
        <f>IF(OR(AK14=Tabelas!$F$14,AK14=Tabelas!$F$15),AK23*AK39*AK34*Tabelas!$H$6,AK23*AK39*AK34*Tabelas!$H$10)</f>
        <v>0</v>
      </c>
      <c r="AM39" s="49">
        <f>IF(AM33&gt;500000,AM33/1000-SUM(AM35:AM38),0)</f>
        <v>0</v>
      </c>
      <c r="AN39" s="71">
        <f>IF(OR(AM14=Tabelas!$F$14,AM14=Tabelas!$F$15),AM23*AM39*AM34*Tabelas!$H$6,AM23*AM39*AM34*Tabelas!$H$10)</f>
        <v>0</v>
      </c>
      <c r="AO39" s="49">
        <f>IF(AO33&gt;500000,AO33/1000-SUM(AO35:AO38),0)</f>
        <v>0</v>
      </c>
      <c r="AP39" s="71">
        <f>IF(OR(AO14=Tabelas!$F$14,AO14=Tabelas!$F$15),AO23*AO39*AO34*Tabelas!$H$6,AO23*AO39*AO34*Tabelas!$H$10)</f>
        <v>0</v>
      </c>
      <c r="AQ39" s="49">
        <f>IF(AQ33&gt;500000,AQ33/1000-SUM(AQ35:AQ38),0)</f>
        <v>0</v>
      </c>
      <c r="AR39" s="71">
        <f>IF(OR(AQ14=Tabelas!$F$14,AQ14=Tabelas!$F$15),AQ23*AQ39*AQ34*Tabelas!$H$6,AQ23*AQ39*AQ34*Tabelas!$H$10)</f>
        <v>0</v>
      </c>
      <c r="AS39" s="49">
        <f>IF(AS33&gt;500000,AS33/1000-SUM(AS35:AS38),0)</f>
        <v>0</v>
      </c>
      <c r="AT39" s="71">
        <f>IF(OR(AS14=Tabelas!$F$14,AS14=Tabelas!$F$15),AS23*AS39*AS34*Tabelas!$H$6,AS23*AS39*AS34*Tabelas!$H$10)</f>
        <v>0</v>
      </c>
      <c r="AU39" s="49">
        <f>IF(AU33&gt;500000,AU33/1000-SUM(AU35:AU38),0)</f>
        <v>0</v>
      </c>
      <c r="AV39" s="71">
        <f>IF(OR(AU14=Tabelas!$F$14,AU14=Tabelas!$F$15),AU23*AU39*AU34*Tabelas!$H$6,AU23*AU39*AU34*Tabelas!$H$10)</f>
        <v>0</v>
      </c>
      <c r="AW39" s="49">
        <f>IF(AW33&gt;500000,AW33/1000-SUM(AW35:AW38),0)</f>
        <v>0</v>
      </c>
      <c r="AX39" s="71">
        <f>IF(OR(AW14=Tabelas!$F$14,AW14=Tabelas!$F$15),AW23*AW39*AW34*Tabelas!$H$6,AW23*AW39*AW34*Tabelas!$H$10)</f>
        <v>0</v>
      </c>
      <c r="AY39" s="49">
        <f>IF(AY33&gt;500000,AY33/1000-SUM(AY35:AY38),0)</f>
        <v>0</v>
      </c>
      <c r="AZ39" s="71">
        <f>IF(OR(AY14=Tabelas!$F$14,AY14=Tabelas!$F$15),AY23*AY39*AY34*Tabelas!$H$6,AY23*AY39*AY34*Tabelas!$H$10)</f>
        <v>0</v>
      </c>
      <c r="BA39" s="49">
        <f>IF(BA33&gt;500000,BA33/1000-SUM(BA35:BA38),0)</f>
        <v>0</v>
      </c>
      <c r="BB39" s="71">
        <f>IF(OR(BA14=Tabelas!$F$14,BA14=Tabelas!$F$15),BA23*BA39*BA34*Tabelas!$H$6,BA23*BA39*BA34*Tabelas!$H$10)</f>
        <v>0</v>
      </c>
      <c r="BC39" s="49">
        <f>IF(BC33&gt;500000,BC33/1000-SUM(BC35:BC38),0)</f>
        <v>0</v>
      </c>
      <c r="BD39" s="71">
        <f>IF(OR(BC14=Tabelas!$F$14,BC14=Tabelas!$F$15),BC23*BC39*BC34*Tabelas!$H$6,BC23*BC39*BC34*Tabelas!$H$10)</f>
        <v>0</v>
      </c>
      <c r="BE39" s="49">
        <f>IF(BE33&gt;500000,BE33/1000-SUM(BE35:BE38),0)</f>
        <v>0</v>
      </c>
      <c r="BF39" s="71">
        <f>IF(OR(BE14=Tabelas!$F$14,BE14=Tabelas!$F$15),BE23*BE39*BE34*Tabelas!$H$6,BE23*BE39*BE34*Tabelas!$H$10)</f>
        <v>0</v>
      </c>
    </row>
    <row r="40" spans="1:58" ht="15.75" thickBot="1" x14ac:dyDescent="0.3">
      <c r="A40" s="222"/>
      <c r="B40" s="229"/>
      <c r="C40" s="121"/>
      <c r="D40" s="230"/>
      <c r="E40" s="121"/>
      <c r="F40" s="230"/>
      <c r="G40" s="121"/>
      <c r="H40" s="230"/>
      <c r="I40" s="121"/>
      <c r="J40" s="230"/>
      <c r="K40" s="121"/>
      <c r="L40" s="230"/>
      <c r="M40" s="121"/>
      <c r="N40" s="230"/>
      <c r="O40" s="121"/>
      <c r="P40" s="230"/>
      <c r="Q40" s="121"/>
      <c r="R40" s="230"/>
      <c r="S40" s="121"/>
      <c r="T40" s="230"/>
      <c r="U40" s="121"/>
      <c r="V40" s="230"/>
      <c r="W40" s="121"/>
      <c r="X40" s="230"/>
      <c r="Y40" s="121"/>
      <c r="Z40" s="230"/>
      <c r="AA40" s="121"/>
      <c r="AB40" s="230"/>
      <c r="AC40" s="121"/>
      <c r="AD40" s="230"/>
      <c r="AE40" s="121"/>
      <c r="AF40" s="230"/>
      <c r="AG40" s="121"/>
      <c r="AH40" s="230"/>
      <c r="AI40" s="121"/>
      <c r="AJ40" s="230"/>
      <c r="AK40" s="121"/>
      <c r="AL40" s="230"/>
      <c r="AM40" s="121"/>
      <c r="AN40" s="230"/>
      <c r="AO40" s="121"/>
      <c r="AP40" s="230"/>
      <c r="AQ40" s="121"/>
      <c r="AR40" s="230"/>
      <c r="AS40" s="121"/>
      <c r="AT40" s="230"/>
      <c r="AU40" s="121"/>
      <c r="AV40" s="230"/>
      <c r="AW40" s="121"/>
      <c r="AX40" s="230"/>
      <c r="AY40" s="121"/>
      <c r="AZ40" s="230"/>
      <c r="BA40" s="121"/>
      <c r="BB40" s="230"/>
      <c r="BC40" s="121"/>
      <c r="BD40" s="230"/>
      <c r="BE40" s="121"/>
      <c r="BF40" s="230"/>
    </row>
    <row r="41" spans="1:58" ht="15" customHeight="1" x14ac:dyDescent="0.25">
      <c r="A41" s="493" t="s">
        <v>161</v>
      </c>
      <c r="B41" s="67" t="s">
        <v>153</v>
      </c>
      <c r="C41" s="473">
        <f>Tabelas!$G$37</f>
        <v>1.89</v>
      </c>
      <c r="D41" s="474"/>
      <c r="E41" s="473">
        <f>Tabelas!$G$37</f>
        <v>1.89</v>
      </c>
      <c r="F41" s="474"/>
      <c r="G41" s="473">
        <f>Tabelas!$G$37</f>
        <v>1.89</v>
      </c>
      <c r="H41" s="474"/>
      <c r="I41" s="473">
        <f>Tabelas!$G$37</f>
        <v>1.89</v>
      </c>
      <c r="J41" s="474"/>
      <c r="K41" s="473">
        <f>Tabelas!$G$37</f>
        <v>1.89</v>
      </c>
      <c r="L41" s="474"/>
      <c r="M41" s="473">
        <f>Tabelas!$G$37</f>
        <v>1.89</v>
      </c>
      <c r="N41" s="474"/>
      <c r="O41" s="473">
        <f>Tabelas!$G$37</f>
        <v>1.89</v>
      </c>
      <c r="P41" s="474"/>
      <c r="Q41" s="473">
        <f>Tabelas!$G$37</f>
        <v>1.89</v>
      </c>
      <c r="R41" s="474"/>
      <c r="S41" s="473">
        <f>Tabelas!$G$37</f>
        <v>1.89</v>
      </c>
      <c r="T41" s="474"/>
      <c r="U41" s="473">
        <f>Tabelas!$G$37</f>
        <v>1.89</v>
      </c>
      <c r="V41" s="474"/>
      <c r="W41" s="473">
        <f>Tabelas!$G$37</f>
        <v>1.89</v>
      </c>
      <c r="X41" s="474"/>
      <c r="Y41" s="473">
        <f>Tabelas!$G$37</f>
        <v>1.89</v>
      </c>
      <c r="Z41" s="474"/>
      <c r="AA41" s="473">
        <f>Tabelas!$G$37</f>
        <v>1.89</v>
      </c>
      <c r="AB41" s="474"/>
      <c r="AC41" s="473">
        <f>Tabelas!$G$37</f>
        <v>1.89</v>
      </c>
      <c r="AD41" s="474"/>
      <c r="AE41" s="473">
        <f>Tabelas!$G$37</f>
        <v>1.89</v>
      </c>
      <c r="AF41" s="474"/>
      <c r="AG41" s="473">
        <f>Tabelas!$G$37</f>
        <v>1.89</v>
      </c>
      <c r="AH41" s="474"/>
      <c r="AI41" s="473">
        <f>Tabelas!$G$37</f>
        <v>1.89</v>
      </c>
      <c r="AJ41" s="474"/>
      <c r="AK41" s="473">
        <f>Tabelas!$G$37</f>
        <v>1.89</v>
      </c>
      <c r="AL41" s="474"/>
      <c r="AM41" s="473">
        <f>Tabelas!$G$37</f>
        <v>1.89</v>
      </c>
      <c r="AN41" s="474"/>
      <c r="AO41" s="473">
        <f>Tabelas!$G$37</f>
        <v>1.89</v>
      </c>
      <c r="AP41" s="474"/>
      <c r="AQ41" s="473">
        <f>Tabelas!$G$37</f>
        <v>1.89</v>
      </c>
      <c r="AR41" s="474"/>
      <c r="AS41" s="473">
        <f>Tabelas!$G$37</f>
        <v>1.89</v>
      </c>
      <c r="AT41" s="474"/>
      <c r="AU41" s="473">
        <f>Tabelas!$G$37</f>
        <v>1.89</v>
      </c>
      <c r="AV41" s="474"/>
      <c r="AW41" s="473">
        <f>Tabelas!$G$37</f>
        <v>1.89</v>
      </c>
      <c r="AX41" s="474"/>
      <c r="AY41" s="473">
        <f>Tabelas!$G$37</f>
        <v>1.89</v>
      </c>
      <c r="AZ41" s="474"/>
      <c r="BA41" s="473">
        <f>Tabelas!$G$37</f>
        <v>1.89</v>
      </c>
      <c r="BB41" s="474"/>
      <c r="BC41" s="473">
        <f>Tabelas!$G$37</f>
        <v>1.89</v>
      </c>
      <c r="BD41" s="474"/>
      <c r="BE41" s="473">
        <f>Tabelas!$G$37</f>
        <v>1.89</v>
      </c>
      <c r="BF41" s="474"/>
    </row>
    <row r="42" spans="1:58" x14ac:dyDescent="0.25">
      <c r="A42" s="494"/>
      <c r="B42" s="68" t="s">
        <v>155</v>
      </c>
      <c r="C42" s="475">
        <f>C21*C41/1000</f>
        <v>0.35702481818181814</v>
      </c>
      <c r="D42" s="476"/>
      <c r="E42" s="475">
        <f>E21*E41/1000</f>
        <v>0.35702481818181814</v>
      </c>
      <c r="F42" s="476"/>
      <c r="G42" s="475">
        <f>G21*G41/1000</f>
        <v>0.35702481818181814</v>
      </c>
      <c r="H42" s="476"/>
      <c r="I42" s="475">
        <f>I21*I41/1000</f>
        <v>0.35702481818181814</v>
      </c>
      <c r="J42" s="476"/>
      <c r="K42" s="475">
        <f>K21*K41/1000</f>
        <v>0.35702481818181814</v>
      </c>
      <c r="L42" s="476"/>
      <c r="M42" s="475">
        <f>M21*M41/1000</f>
        <v>0.35702481818181814</v>
      </c>
      <c r="N42" s="476"/>
      <c r="O42" s="475">
        <f>O21*O41/1000</f>
        <v>0.35702481818181814</v>
      </c>
      <c r="P42" s="476"/>
      <c r="Q42" s="475">
        <f>Q21*Q41/1000</f>
        <v>0.35702481818181814</v>
      </c>
      <c r="R42" s="476"/>
      <c r="S42" s="475">
        <f>S21*S41/1000</f>
        <v>0.35702481818181814</v>
      </c>
      <c r="T42" s="476"/>
      <c r="U42" s="475">
        <f>U21*U41/1000</f>
        <v>0.35702481818181814</v>
      </c>
      <c r="V42" s="476"/>
      <c r="W42" s="475">
        <f>W21*W41/1000</f>
        <v>0.35702481818181814</v>
      </c>
      <c r="X42" s="476"/>
      <c r="Y42" s="475">
        <f>Y21*Y41/1000</f>
        <v>0.35702481818181814</v>
      </c>
      <c r="Z42" s="476"/>
      <c r="AA42" s="475">
        <f>AA21*AA41/1000</f>
        <v>0.35702481818181814</v>
      </c>
      <c r="AB42" s="476"/>
      <c r="AC42" s="475">
        <f>AC21*AC41/1000</f>
        <v>0.35702481818181814</v>
      </c>
      <c r="AD42" s="476"/>
      <c r="AE42" s="475">
        <f>AE21*AE41/1000</f>
        <v>0.35702481818181814</v>
      </c>
      <c r="AF42" s="476"/>
      <c r="AG42" s="475">
        <f>AG21*AG41/1000</f>
        <v>0.35702481818181814</v>
      </c>
      <c r="AH42" s="476"/>
      <c r="AI42" s="475">
        <f>AI21*AI41/1000</f>
        <v>0.35702481818181814</v>
      </c>
      <c r="AJ42" s="476"/>
      <c r="AK42" s="475">
        <f>AK21*AK41/1000</f>
        <v>0.35702481818181814</v>
      </c>
      <c r="AL42" s="476"/>
      <c r="AM42" s="475">
        <f>AM21*AM41/1000</f>
        <v>0.35702481818181814</v>
      </c>
      <c r="AN42" s="476"/>
      <c r="AO42" s="475">
        <f>AO21*AO41/1000</f>
        <v>0.35702481818181814</v>
      </c>
      <c r="AP42" s="476"/>
      <c r="AQ42" s="475">
        <f>AQ21*AQ41/1000</f>
        <v>0.35702481818181814</v>
      </c>
      <c r="AR42" s="476"/>
      <c r="AS42" s="475">
        <f>AS21*AS41/1000</f>
        <v>0.35702481818181814</v>
      </c>
      <c r="AT42" s="476"/>
      <c r="AU42" s="475">
        <f>AU21*AU41/1000</f>
        <v>0.35702481818181814</v>
      </c>
      <c r="AV42" s="476"/>
      <c r="AW42" s="475">
        <f>AW21*AW41/1000</f>
        <v>0.35702481818181814</v>
      </c>
      <c r="AX42" s="476"/>
      <c r="AY42" s="475">
        <f>AY21*AY41/1000</f>
        <v>0.35702481818181814</v>
      </c>
      <c r="AZ42" s="476"/>
      <c r="BA42" s="475">
        <f>BA21*BA41/1000</f>
        <v>0.35702481818181814</v>
      </c>
      <c r="BB42" s="476"/>
      <c r="BC42" s="475">
        <f>BC21*BC41/1000</f>
        <v>0.35702481818181814</v>
      </c>
      <c r="BD42" s="476"/>
      <c r="BE42" s="475">
        <f>BE21*BE41/1000</f>
        <v>0.35702481818181814</v>
      </c>
      <c r="BF42" s="476"/>
    </row>
    <row r="43" spans="1:58" ht="15.75" thickBot="1" x14ac:dyDescent="0.3">
      <c r="A43" s="495"/>
      <c r="B43" s="69" t="s">
        <v>156</v>
      </c>
      <c r="C43" s="477">
        <f>C42*C4*2</f>
        <v>71.404963636363632</v>
      </c>
      <c r="D43" s="478"/>
      <c r="E43" s="477">
        <f>E42*E4*2</f>
        <v>114.2479418181818</v>
      </c>
      <c r="F43" s="478"/>
      <c r="G43" s="477">
        <f>G42*G4*2</f>
        <v>0</v>
      </c>
      <c r="H43" s="478"/>
      <c r="I43" s="477">
        <f>I42*I4*2</f>
        <v>71.404963636363632</v>
      </c>
      <c r="J43" s="478"/>
      <c r="K43" s="477">
        <f>K42*K4*2</f>
        <v>0</v>
      </c>
      <c r="L43" s="478"/>
      <c r="M43" s="477">
        <f>M42*M4*2</f>
        <v>0</v>
      </c>
      <c r="N43" s="478"/>
      <c r="O43" s="477">
        <f>O42*O4*2</f>
        <v>0</v>
      </c>
      <c r="P43" s="478"/>
      <c r="Q43" s="477">
        <f>Q42*Q4*2</f>
        <v>10710.744545454545</v>
      </c>
      <c r="R43" s="478"/>
      <c r="S43" s="477">
        <f>S42*S4*2</f>
        <v>178.51240909090907</v>
      </c>
      <c r="T43" s="478"/>
      <c r="U43" s="477">
        <f>U42*U4*2</f>
        <v>0</v>
      </c>
      <c r="V43" s="478"/>
      <c r="W43" s="477">
        <f>W42*W4*2</f>
        <v>0</v>
      </c>
      <c r="X43" s="478"/>
      <c r="Y43" s="477">
        <f>Y42*Y4*2</f>
        <v>35.702481818181816</v>
      </c>
      <c r="Z43" s="478"/>
      <c r="AA43" s="477">
        <f>AA42*AA4*2</f>
        <v>0</v>
      </c>
      <c r="AB43" s="478"/>
      <c r="AC43" s="477">
        <f>AC42*AC4*2</f>
        <v>71.404963636363632</v>
      </c>
      <c r="AD43" s="478"/>
      <c r="AE43" s="477">
        <f>AE42*AE4*2</f>
        <v>0</v>
      </c>
      <c r="AF43" s="478"/>
      <c r="AG43" s="477">
        <f>AG42*AG4*2</f>
        <v>57.1239709090909</v>
      </c>
      <c r="AH43" s="478"/>
      <c r="AI43" s="477">
        <f>AI42*AI4*2</f>
        <v>142.80992727272726</v>
      </c>
      <c r="AJ43" s="478"/>
      <c r="AK43" s="477">
        <f>AK42*AK4*2</f>
        <v>121.38843818181817</v>
      </c>
      <c r="AL43" s="478"/>
      <c r="AM43" s="477">
        <f>AM42*AM4*2</f>
        <v>76.403311090909085</v>
      </c>
      <c r="AN43" s="478"/>
      <c r="AO43" s="477">
        <f>AO42*AO4*2</f>
        <v>714.0496363636363</v>
      </c>
      <c r="AP43" s="478"/>
      <c r="AQ43" s="477">
        <f>AQ42*AQ4*2</f>
        <v>57.1239709090909</v>
      </c>
      <c r="AR43" s="478"/>
      <c r="AS43" s="477">
        <f>AS42*AS4*2</f>
        <v>0</v>
      </c>
      <c r="AT43" s="478"/>
      <c r="AU43" s="477">
        <f>AU42*AU4*2</f>
        <v>0</v>
      </c>
      <c r="AV43" s="478"/>
      <c r="AW43" s="477">
        <f>AW42*AW4*2</f>
        <v>0</v>
      </c>
      <c r="AX43" s="478"/>
      <c r="AY43" s="477">
        <f>AY42*AY4*2</f>
        <v>0</v>
      </c>
      <c r="AZ43" s="478"/>
      <c r="BA43" s="477">
        <f>BA42*BA4*2</f>
        <v>71.404963636363632</v>
      </c>
      <c r="BB43" s="478"/>
      <c r="BC43" s="477">
        <f>BC42*BC4*2</f>
        <v>142.80992727272726</v>
      </c>
      <c r="BD43" s="478"/>
      <c r="BE43" s="477">
        <f>BE42*BE4*2</f>
        <v>178.51240909090907</v>
      </c>
      <c r="BF43" s="478"/>
    </row>
    <row r="44" spans="1:58" ht="15.75" thickBot="1" x14ac:dyDescent="0.3">
      <c r="A44" s="237"/>
      <c r="B44" s="238"/>
      <c r="C44" s="233"/>
      <c r="D44" s="234"/>
      <c r="E44" s="233"/>
      <c r="F44" s="234"/>
      <c r="G44" s="233"/>
      <c r="H44" s="234"/>
      <c r="I44" s="233"/>
      <c r="J44" s="234"/>
      <c r="K44" s="233"/>
      <c r="L44" s="234"/>
      <c r="M44" s="233"/>
      <c r="N44" s="234"/>
      <c r="O44" s="233"/>
      <c r="P44" s="234"/>
      <c r="Q44" s="233"/>
      <c r="R44" s="234"/>
      <c r="S44" s="233"/>
      <c r="T44" s="234"/>
      <c r="U44" s="233"/>
      <c r="V44" s="234"/>
      <c r="W44" s="233"/>
      <c r="X44" s="234"/>
      <c r="Y44" s="233"/>
      <c r="Z44" s="234"/>
      <c r="AA44" s="233"/>
      <c r="AB44" s="234"/>
      <c r="AC44" s="233"/>
      <c r="AD44" s="234"/>
      <c r="AE44" s="233"/>
      <c r="AF44" s="234"/>
      <c r="AG44" s="233"/>
      <c r="AH44" s="234"/>
      <c r="AI44" s="233"/>
      <c r="AJ44" s="234"/>
      <c r="AK44" s="233"/>
      <c r="AL44" s="234"/>
      <c r="AM44" s="233"/>
      <c r="AN44" s="234"/>
      <c r="AO44" s="233"/>
      <c r="AP44" s="234"/>
      <c r="AQ44" s="233"/>
      <c r="AR44" s="234"/>
      <c r="AS44" s="233"/>
      <c r="AT44" s="234"/>
      <c r="AU44" s="233"/>
      <c r="AV44" s="234"/>
      <c r="AW44" s="233"/>
      <c r="AX44" s="234"/>
      <c r="AY44" s="233"/>
      <c r="AZ44" s="234"/>
      <c r="BA44" s="233"/>
      <c r="BB44" s="234"/>
      <c r="BC44" s="233"/>
      <c r="BD44" s="234"/>
      <c r="BE44" s="233"/>
      <c r="BF44" s="234"/>
    </row>
    <row r="45" spans="1:58" ht="15" customHeight="1" x14ac:dyDescent="0.25">
      <c r="A45" s="493" t="s">
        <v>159</v>
      </c>
      <c r="B45" s="67" t="s">
        <v>153</v>
      </c>
      <c r="C45" s="473">
        <f>Tabelas!$G$35</f>
        <v>7.44</v>
      </c>
      <c r="D45" s="474"/>
      <c r="E45" s="473">
        <f>Tabelas!$G$35</f>
        <v>7.44</v>
      </c>
      <c r="F45" s="474"/>
      <c r="G45" s="473">
        <f>Tabelas!$G$35</f>
        <v>7.44</v>
      </c>
      <c r="H45" s="474"/>
      <c r="I45" s="473">
        <f>Tabelas!$G$35</f>
        <v>7.44</v>
      </c>
      <c r="J45" s="474"/>
      <c r="K45" s="473">
        <f>Tabelas!$G$35</f>
        <v>7.44</v>
      </c>
      <c r="L45" s="474"/>
      <c r="M45" s="473">
        <f>Tabelas!$G$35</f>
        <v>7.44</v>
      </c>
      <c r="N45" s="474"/>
      <c r="O45" s="473">
        <f>Tabelas!$G$35</f>
        <v>7.44</v>
      </c>
      <c r="P45" s="474"/>
      <c r="Q45" s="473">
        <f>Tabelas!$G$35</f>
        <v>7.44</v>
      </c>
      <c r="R45" s="474"/>
      <c r="S45" s="473">
        <f>Tabelas!$G$35</f>
        <v>7.44</v>
      </c>
      <c r="T45" s="474"/>
      <c r="U45" s="473">
        <f>Tabelas!$G$35</f>
        <v>7.44</v>
      </c>
      <c r="V45" s="474"/>
      <c r="W45" s="473">
        <f>Tabelas!$G$35</f>
        <v>7.44</v>
      </c>
      <c r="X45" s="474"/>
      <c r="Y45" s="473">
        <f>Tabelas!$G$35</f>
        <v>7.44</v>
      </c>
      <c r="Z45" s="474"/>
      <c r="AA45" s="473">
        <f>Tabelas!$G$35</f>
        <v>7.44</v>
      </c>
      <c r="AB45" s="474"/>
      <c r="AC45" s="473">
        <f>Tabelas!$G$35</f>
        <v>7.44</v>
      </c>
      <c r="AD45" s="474"/>
      <c r="AE45" s="473">
        <f>Tabelas!$G$35</f>
        <v>7.44</v>
      </c>
      <c r="AF45" s="474"/>
      <c r="AG45" s="473">
        <f>Tabelas!$G$35</f>
        <v>7.44</v>
      </c>
      <c r="AH45" s="474"/>
      <c r="AI45" s="473">
        <f>Tabelas!$G$35</f>
        <v>7.44</v>
      </c>
      <c r="AJ45" s="474"/>
      <c r="AK45" s="473">
        <f>Tabelas!$G$35</f>
        <v>7.44</v>
      </c>
      <c r="AL45" s="474"/>
      <c r="AM45" s="473">
        <f>Tabelas!$G$35</f>
        <v>7.44</v>
      </c>
      <c r="AN45" s="474"/>
      <c r="AO45" s="473">
        <f>Tabelas!$G$35</f>
        <v>7.44</v>
      </c>
      <c r="AP45" s="474"/>
      <c r="AQ45" s="473">
        <f>Tabelas!$G$35</f>
        <v>7.44</v>
      </c>
      <c r="AR45" s="474"/>
      <c r="AS45" s="473">
        <f>Tabelas!$G$35</f>
        <v>7.44</v>
      </c>
      <c r="AT45" s="474"/>
      <c r="AU45" s="473">
        <f>Tabelas!$G$35</f>
        <v>7.44</v>
      </c>
      <c r="AV45" s="474"/>
      <c r="AW45" s="473">
        <f>Tabelas!$G$35</f>
        <v>7.44</v>
      </c>
      <c r="AX45" s="474"/>
      <c r="AY45" s="473">
        <f>Tabelas!$G$35</f>
        <v>7.44</v>
      </c>
      <c r="AZ45" s="474"/>
      <c r="BA45" s="473">
        <f>Tabelas!$G$35</f>
        <v>7.44</v>
      </c>
      <c r="BB45" s="474"/>
      <c r="BC45" s="473">
        <f>Tabelas!$G$35</f>
        <v>7.44</v>
      </c>
      <c r="BD45" s="474"/>
      <c r="BE45" s="473">
        <f>Tabelas!$G$35</f>
        <v>7.44</v>
      </c>
      <c r="BF45" s="474"/>
    </row>
    <row r="46" spans="1:58" x14ac:dyDescent="0.25">
      <c r="A46" s="494"/>
      <c r="B46" s="68" t="s">
        <v>155</v>
      </c>
      <c r="C46" s="475">
        <f>C21*C45/1000</f>
        <v>1.4054310303030304</v>
      </c>
      <c r="D46" s="476"/>
      <c r="E46" s="475">
        <f>E21*E45/1000</f>
        <v>1.4054310303030304</v>
      </c>
      <c r="F46" s="476"/>
      <c r="G46" s="475">
        <f>G21*G45/1000</f>
        <v>1.4054310303030304</v>
      </c>
      <c r="H46" s="476"/>
      <c r="I46" s="475">
        <f>I21*I45/1000</f>
        <v>1.4054310303030304</v>
      </c>
      <c r="J46" s="476"/>
      <c r="K46" s="475">
        <f>K21*K45/1000</f>
        <v>1.4054310303030304</v>
      </c>
      <c r="L46" s="476"/>
      <c r="M46" s="475">
        <f>M21*M45/1000</f>
        <v>1.4054310303030304</v>
      </c>
      <c r="N46" s="476"/>
      <c r="O46" s="475">
        <f>O21*O45/1000</f>
        <v>1.4054310303030304</v>
      </c>
      <c r="P46" s="476"/>
      <c r="Q46" s="475">
        <f>Q21*Q45/1000</f>
        <v>1.4054310303030304</v>
      </c>
      <c r="R46" s="476"/>
      <c r="S46" s="475">
        <f>S21*S45/1000</f>
        <v>1.4054310303030304</v>
      </c>
      <c r="T46" s="476"/>
      <c r="U46" s="475">
        <f>U21*U45/1000</f>
        <v>1.4054310303030304</v>
      </c>
      <c r="V46" s="476"/>
      <c r="W46" s="475">
        <f>W21*W45/1000</f>
        <v>1.4054310303030304</v>
      </c>
      <c r="X46" s="476"/>
      <c r="Y46" s="475">
        <f>Y21*Y45/1000</f>
        <v>1.4054310303030304</v>
      </c>
      <c r="Z46" s="476"/>
      <c r="AA46" s="475">
        <f>AA21*AA45/1000</f>
        <v>1.4054310303030304</v>
      </c>
      <c r="AB46" s="476"/>
      <c r="AC46" s="475">
        <f>AC21*AC45/1000</f>
        <v>1.4054310303030304</v>
      </c>
      <c r="AD46" s="476"/>
      <c r="AE46" s="475">
        <f>AE21*AE45/1000</f>
        <v>1.4054310303030304</v>
      </c>
      <c r="AF46" s="476"/>
      <c r="AG46" s="475">
        <f>AG21*AG45/1000</f>
        <v>1.4054310303030304</v>
      </c>
      <c r="AH46" s="476"/>
      <c r="AI46" s="475">
        <f>AI21*AI45/1000</f>
        <v>1.4054310303030304</v>
      </c>
      <c r="AJ46" s="476"/>
      <c r="AK46" s="475">
        <f>AK21*AK45/1000</f>
        <v>1.4054310303030304</v>
      </c>
      <c r="AL46" s="476"/>
      <c r="AM46" s="475">
        <f>AM21*AM45/1000</f>
        <v>1.4054310303030304</v>
      </c>
      <c r="AN46" s="476"/>
      <c r="AO46" s="475">
        <f>AO21*AO45/1000</f>
        <v>1.4054310303030304</v>
      </c>
      <c r="AP46" s="476"/>
      <c r="AQ46" s="475">
        <f>AQ21*AQ45/1000</f>
        <v>1.4054310303030304</v>
      </c>
      <c r="AR46" s="476"/>
      <c r="AS46" s="475">
        <f>AS21*AS45/1000</f>
        <v>1.4054310303030304</v>
      </c>
      <c r="AT46" s="476"/>
      <c r="AU46" s="475">
        <f>AU21*AU45/1000</f>
        <v>1.4054310303030304</v>
      </c>
      <c r="AV46" s="476"/>
      <c r="AW46" s="475">
        <f>AW21*AW45/1000</f>
        <v>1.4054310303030304</v>
      </c>
      <c r="AX46" s="476"/>
      <c r="AY46" s="475">
        <f>AY21*AY45/1000</f>
        <v>1.4054310303030304</v>
      </c>
      <c r="AZ46" s="476"/>
      <c r="BA46" s="475">
        <f>BA21*BA45/1000</f>
        <v>1.4054310303030304</v>
      </c>
      <c r="BB46" s="476"/>
      <c r="BC46" s="475">
        <f>BC21*BC45/1000</f>
        <v>1.4054310303030304</v>
      </c>
      <c r="BD46" s="476"/>
      <c r="BE46" s="475">
        <f>BE21*BE45/1000</f>
        <v>1.4054310303030304</v>
      </c>
      <c r="BF46" s="476"/>
    </row>
    <row r="47" spans="1:58" ht="15.75" thickBot="1" x14ac:dyDescent="0.3">
      <c r="A47" s="495"/>
      <c r="B47" s="69" t="s">
        <v>156</v>
      </c>
      <c r="C47" s="477">
        <f>C46*C4</f>
        <v>140.54310303030303</v>
      </c>
      <c r="D47" s="478"/>
      <c r="E47" s="477">
        <f>E46*E4</f>
        <v>224.86896484848486</v>
      </c>
      <c r="F47" s="478"/>
      <c r="G47" s="477">
        <f>G46*G4</f>
        <v>0</v>
      </c>
      <c r="H47" s="478"/>
      <c r="I47" s="477">
        <f>I46*I4</f>
        <v>140.54310303030303</v>
      </c>
      <c r="J47" s="478"/>
      <c r="K47" s="477">
        <f>K46*K4</f>
        <v>0</v>
      </c>
      <c r="L47" s="478"/>
      <c r="M47" s="477">
        <f>M46*M4</f>
        <v>0</v>
      </c>
      <c r="N47" s="478"/>
      <c r="O47" s="477">
        <f>O46*O4</f>
        <v>0</v>
      </c>
      <c r="P47" s="478"/>
      <c r="Q47" s="477">
        <f>Q46*Q4</f>
        <v>21081.465454545458</v>
      </c>
      <c r="R47" s="478"/>
      <c r="S47" s="477">
        <f>S46*S4</f>
        <v>351.3577575757576</v>
      </c>
      <c r="T47" s="478"/>
      <c r="U47" s="477">
        <f>U46*U4</f>
        <v>0</v>
      </c>
      <c r="V47" s="478"/>
      <c r="W47" s="477">
        <f>W46*W4</f>
        <v>0</v>
      </c>
      <c r="X47" s="478"/>
      <c r="Y47" s="477">
        <f>Y46*Y4</f>
        <v>70.271551515151515</v>
      </c>
      <c r="Z47" s="478"/>
      <c r="AA47" s="477">
        <f>AA46*AA4</f>
        <v>0</v>
      </c>
      <c r="AB47" s="478"/>
      <c r="AC47" s="477">
        <f>AC46*AC4</f>
        <v>140.54310303030303</v>
      </c>
      <c r="AD47" s="478"/>
      <c r="AE47" s="477">
        <f>AE46*AE4</f>
        <v>0</v>
      </c>
      <c r="AF47" s="478"/>
      <c r="AG47" s="477">
        <f>AG46*AG4</f>
        <v>112.43448242424243</v>
      </c>
      <c r="AH47" s="478"/>
      <c r="AI47" s="477">
        <f>AI46*AI4</f>
        <v>281.08620606060606</v>
      </c>
      <c r="AJ47" s="478"/>
      <c r="AK47" s="477">
        <f>AK46*AK4</f>
        <v>238.92327515151516</v>
      </c>
      <c r="AL47" s="478"/>
      <c r="AM47" s="477">
        <f>AM46*AM4</f>
        <v>150.38112024242426</v>
      </c>
      <c r="AN47" s="478"/>
      <c r="AO47" s="477">
        <f>AO46*AO4</f>
        <v>1405.4310303030304</v>
      </c>
      <c r="AP47" s="478"/>
      <c r="AQ47" s="477">
        <f>AQ46*AQ4</f>
        <v>112.43448242424243</v>
      </c>
      <c r="AR47" s="478"/>
      <c r="AS47" s="477">
        <f>AS46*AS4</f>
        <v>0</v>
      </c>
      <c r="AT47" s="478"/>
      <c r="AU47" s="477">
        <f>AU46*AU4</f>
        <v>0</v>
      </c>
      <c r="AV47" s="478"/>
      <c r="AW47" s="477">
        <f>AW46*AW4</f>
        <v>0</v>
      </c>
      <c r="AX47" s="478"/>
      <c r="AY47" s="477">
        <f>AY46*AY4</f>
        <v>0</v>
      </c>
      <c r="AZ47" s="478"/>
      <c r="BA47" s="477">
        <f>BA46*BA4</f>
        <v>140.54310303030303</v>
      </c>
      <c r="BB47" s="478"/>
      <c r="BC47" s="477">
        <f>BC46*BC4</f>
        <v>281.08620606060606</v>
      </c>
      <c r="BD47" s="478"/>
      <c r="BE47" s="477">
        <f>BE46*BE4</f>
        <v>351.3577575757576</v>
      </c>
      <c r="BF47" s="478"/>
    </row>
    <row r="48" spans="1:58" ht="15.75" thickBot="1" x14ac:dyDescent="0.3">
      <c r="A48" s="320" t="s">
        <v>72</v>
      </c>
      <c r="B48" s="501" t="str">
        <f>'REQUISIÇÃO DE SERVIÇOS '!D29</f>
        <v>Capa Laminação fosca, em papel cartão nº 20 revestido. 2 folhas no começo e duas no final. Wire-o</v>
      </c>
      <c r="C48" s="502"/>
      <c r="D48" s="502"/>
      <c r="E48" s="502"/>
      <c r="F48" s="503"/>
      <c r="G48" s="233"/>
      <c r="H48" s="234"/>
      <c r="I48" s="233"/>
      <c r="J48" s="234"/>
      <c r="K48" s="233"/>
      <c r="L48" s="234"/>
      <c r="M48" s="233"/>
      <c r="N48" s="234"/>
      <c r="O48" s="233"/>
      <c r="P48" s="234"/>
      <c r="Q48" s="233"/>
      <c r="R48" s="234"/>
      <c r="S48" s="233"/>
      <c r="T48" s="234"/>
      <c r="U48" s="233"/>
      <c r="V48" s="234"/>
      <c r="W48" s="233"/>
      <c r="X48" s="234"/>
      <c r="Y48" s="233"/>
      <c r="Z48" s="234"/>
      <c r="AA48" s="233"/>
      <c r="AB48" s="234"/>
      <c r="AC48" s="233"/>
      <c r="AD48" s="234"/>
      <c r="AE48" s="233"/>
      <c r="AF48" s="234"/>
      <c r="AG48" s="233"/>
      <c r="AH48" s="234"/>
      <c r="AI48" s="233"/>
      <c r="AJ48" s="234"/>
      <c r="AK48" s="233"/>
      <c r="AL48" s="234"/>
      <c r="AM48" s="233"/>
      <c r="AN48" s="234"/>
      <c r="AO48" s="233"/>
      <c r="AP48" s="234"/>
      <c r="AQ48" s="233"/>
      <c r="AR48" s="234"/>
      <c r="AS48" s="233"/>
      <c r="AT48" s="234"/>
      <c r="AU48" s="233"/>
      <c r="AV48" s="234"/>
      <c r="AW48" s="233"/>
      <c r="AX48" s="234"/>
      <c r="AY48" s="233"/>
      <c r="AZ48" s="234"/>
      <c r="BA48" s="233"/>
      <c r="BB48" s="234"/>
      <c r="BC48" s="233"/>
      <c r="BD48" s="234"/>
      <c r="BE48" s="233"/>
      <c r="BF48" s="234"/>
    </row>
    <row r="49" spans="1:58" x14ac:dyDescent="0.25">
      <c r="A49" s="231"/>
      <c r="B49" s="232"/>
      <c r="C49" s="331" t="s">
        <v>111</v>
      </c>
      <c r="D49" s="332">
        <f>SUM(D28:D32)</f>
        <v>728.61398212121208</v>
      </c>
      <c r="E49" s="331" t="s">
        <v>111</v>
      </c>
      <c r="F49" s="332">
        <f>SUM(F28:F32)</f>
        <v>1005.4612268484848</v>
      </c>
      <c r="G49" s="78" t="s">
        <v>111</v>
      </c>
      <c r="H49" s="73">
        <f>SUM(H28:H32)</f>
        <v>0</v>
      </c>
      <c r="I49" s="78" t="s">
        <v>111</v>
      </c>
      <c r="J49" s="73">
        <f>SUM(J28:J32)</f>
        <v>728.61398212121208</v>
      </c>
      <c r="K49" s="78" t="s">
        <v>111</v>
      </c>
      <c r="L49" s="73">
        <f>SUM(L28:L32)</f>
        <v>0</v>
      </c>
      <c r="M49" s="78" t="s">
        <v>111</v>
      </c>
      <c r="N49" s="73">
        <f>SUM(N28:N32)</f>
        <v>0</v>
      </c>
      <c r="O49" s="78" t="s">
        <v>111</v>
      </c>
      <c r="P49" s="73">
        <f>SUM(P28:P32)</f>
        <v>0</v>
      </c>
      <c r="Q49" s="78" t="s">
        <v>111</v>
      </c>
      <c r="R49" s="73">
        <f>SUM(R28:R32)</f>
        <v>40738.515225757576</v>
      </c>
      <c r="S49" s="78" t="s">
        <v>111</v>
      </c>
      <c r="T49" s="73">
        <f>SUM(T28:T32)</f>
        <v>1420.732093939394</v>
      </c>
      <c r="U49" s="78" t="s">
        <v>111</v>
      </c>
      <c r="V49" s="73">
        <f>SUM(V28:V32)</f>
        <v>0</v>
      </c>
      <c r="W49" s="78" t="s">
        <v>111</v>
      </c>
      <c r="X49" s="73">
        <f>SUM(X28:X32)</f>
        <v>0</v>
      </c>
      <c r="Y49" s="78" t="s">
        <v>111</v>
      </c>
      <c r="Z49" s="73">
        <f>SUM(Z28:Z32)</f>
        <v>391.02718181818182</v>
      </c>
      <c r="AA49" s="78" t="s">
        <v>111</v>
      </c>
      <c r="AB49" s="73">
        <f>SUM(AB28:AB32)</f>
        <v>0</v>
      </c>
      <c r="AC49" s="78" t="s">
        <v>111</v>
      </c>
      <c r="AD49" s="73">
        <f>SUM(AD28:AD32)</f>
        <v>728.61398212121208</v>
      </c>
      <c r="AE49" s="78" t="s">
        <v>111</v>
      </c>
      <c r="AF49" s="73">
        <f>SUM(AF28:AF32)</f>
        <v>0</v>
      </c>
      <c r="AG49" s="78" t="s">
        <v>111</v>
      </c>
      <c r="AH49" s="73">
        <f>SUM(AH28:AH32)</f>
        <v>625.64349090909093</v>
      </c>
      <c r="AI49" s="78" t="s">
        <v>111</v>
      </c>
      <c r="AJ49" s="73">
        <f>SUM(AJ28:AJ32)</f>
        <v>1190.0260566666666</v>
      </c>
      <c r="AK49" s="78" t="s">
        <v>111</v>
      </c>
      <c r="AL49" s="73">
        <f>SUM(AL28:AL32)</f>
        <v>1051.6024343030303</v>
      </c>
      <c r="AM49" s="78" t="s">
        <v>111</v>
      </c>
      <c r="AN49" s="73">
        <f>SUM(AN28:AN32)</f>
        <v>760.91282733939397</v>
      </c>
      <c r="AO49" s="78" t="s">
        <v>111</v>
      </c>
      <c r="AP49" s="73">
        <f>SUM(AP28:AP32)</f>
        <v>4881.3226530303018</v>
      </c>
      <c r="AQ49" s="78" t="s">
        <v>111</v>
      </c>
      <c r="AR49" s="73">
        <f>SUM(AR28:AR32)</f>
        <v>625.64349090909093</v>
      </c>
      <c r="AS49" s="78" t="s">
        <v>111</v>
      </c>
      <c r="AT49" s="73">
        <f>SUM(AT28:AT32)</f>
        <v>0</v>
      </c>
      <c r="AU49" s="78" t="s">
        <v>111</v>
      </c>
      <c r="AV49" s="73">
        <f>SUM(AV28:AV32)</f>
        <v>0</v>
      </c>
      <c r="AW49" s="78" t="s">
        <v>111</v>
      </c>
      <c r="AX49" s="73">
        <f>SUM(AX28:AX32)</f>
        <v>0</v>
      </c>
      <c r="AY49" s="78" t="s">
        <v>111</v>
      </c>
      <c r="AZ49" s="73">
        <f>SUM(AZ28:AZ32)</f>
        <v>0</v>
      </c>
      <c r="BA49" s="78" t="s">
        <v>111</v>
      </c>
      <c r="BB49" s="73">
        <f>SUM(BB28:BB32)</f>
        <v>728.61398212121208</v>
      </c>
      <c r="BC49" s="78" t="s">
        <v>111</v>
      </c>
      <c r="BD49" s="73">
        <f>SUM(BD28:BD32)</f>
        <v>1190.0260566666666</v>
      </c>
      <c r="BE49" s="78" t="s">
        <v>111</v>
      </c>
      <c r="BF49" s="73">
        <f>SUM(BF28:BF32)</f>
        <v>1420.732093939394</v>
      </c>
    </row>
    <row r="50" spans="1:58" x14ac:dyDescent="0.25">
      <c r="A50" s="224"/>
      <c r="B50" s="120"/>
      <c r="C50" s="72" t="s">
        <v>112</v>
      </c>
      <c r="D50" s="73">
        <f>IF(OR(C14=Tabelas!$F$14,C14=Tabelas!$F$16),SUM(D35:D39),SUM(D35:D39)*87.5%)</f>
        <v>2410.0863287878792</v>
      </c>
      <c r="E50" s="72" t="s">
        <v>112</v>
      </c>
      <c r="F50" s="73">
        <f>IF(OR(E14=Tabelas!$F$14,E14=Tabelas!$F$16),SUM(F35:F39),SUM(F35:F39)*87.5%)</f>
        <v>3711.0282162121225</v>
      </c>
      <c r="G50" s="72" t="s">
        <v>112</v>
      </c>
      <c r="H50" s="73">
        <f>IF(OR(G14=Tabelas!$F$14,G14=Tabelas!$F$16),SUM(H35:H39),SUM(H35:H39)*87.5%)</f>
        <v>0</v>
      </c>
      <c r="I50" s="72" t="s">
        <v>112</v>
      </c>
      <c r="J50" s="73">
        <f>IF(OR(I14=Tabelas!$F$14,I14=Tabelas!$F$16),SUM(J35:J39),SUM(J35:J39)*87.5%)</f>
        <v>2410.0863287878792</v>
      </c>
      <c r="K50" s="72" t="s">
        <v>112</v>
      </c>
      <c r="L50" s="73">
        <f>IF(OR(K14=Tabelas!$F$14,K14=Tabelas!$F$16),SUM(L35:L39),SUM(L35:L39)*87.5%)</f>
        <v>0</v>
      </c>
      <c r="M50" s="72" t="s">
        <v>112</v>
      </c>
      <c r="N50" s="73">
        <f>IF(OR(M14=Tabelas!$F$14,M14=Tabelas!$F$16),SUM(N35:N39),SUM(N35:N39)*87.5%)</f>
        <v>0</v>
      </c>
      <c r="O50" s="72" t="s">
        <v>112</v>
      </c>
      <c r="P50" s="73">
        <f>IF(OR(O14=Tabelas!$F$14,O14=Tabelas!$F$16),SUM(P35:P39),SUM(P35:P39)*87.5%)</f>
        <v>0</v>
      </c>
      <c r="Q50" s="72" t="s">
        <v>112</v>
      </c>
      <c r="R50" s="73">
        <f>IF(OR(Q14=Tabelas!$F$14,Q14=Tabelas!$F$16),SUM(R35:R39),SUM(R35:R39)*87.5%)</f>
        <v>102605.3245159091</v>
      </c>
      <c r="S50" s="72" t="s">
        <v>112</v>
      </c>
      <c r="T50" s="73">
        <f>IF(OR(S14=Tabelas!$F$14,S14=Tabelas!$F$16),SUM(T35:T39),SUM(T35:T39)*87.5%)</f>
        <v>5397.4577337121218</v>
      </c>
      <c r="U50" s="72" t="s">
        <v>112</v>
      </c>
      <c r="V50" s="73">
        <f>IF(OR(U14=Tabelas!$F$14,U14=Tabelas!$F$16),SUM(V35:V39),SUM(V35:V39)*87.5%)</f>
        <v>0</v>
      </c>
      <c r="W50" s="72" t="s">
        <v>112</v>
      </c>
      <c r="X50" s="73">
        <f>IF(OR(W14=Tabelas!$F$14,W14=Tabelas!$F$16),SUM(X35:X39),SUM(X35:X39)*87.5%)</f>
        <v>0</v>
      </c>
      <c r="Y50" s="72" t="s">
        <v>112</v>
      </c>
      <c r="Z50" s="73">
        <f>IF(OR(Y14=Tabelas!$F$14,Y14=Tabelas!$F$16),SUM(Z35:Z39),SUM(Z35:Z39)*87.5%)</f>
        <v>1230.2796704545458</v>
      </c>
      <c r="AA50" s="72" t="s">
        <v>112</v>
      </c>
      <c r="AB50" s="73">
        <f>IF(OR(AA14=Tabelas!$F$14,AA14=Tabelas!$F$16),SUM(AB35:AB39),SUM(AB35:AB39)*87.5%)</f>
        <v>0</v>
      </c>
      <c r="AC50" s="72" t="s">
        <v>112</v>
      </c>
      <c r="AD50" s="73">
        <f>IF(OR(AC14=Tabelas!$F$14,AC14=Tabelas!$F$16),SUM(AD35:AD39),SUM(AD35:AD39)*87.5%)</f>
        <v>2410.0863287878792</v>
      </c>
      <c r="AE50" s="72" t="s">
        <v>112</v>
      </c>
      <c r="AF50" s="73">
        <f>IF(OR(AE14=Tabelas!$F$14,AE14=Tabelas!$F$16),SUM(AF35:AF39),SUM(AF35:AF39)*87.5%)</f>
        <v>0</v>
      </c>
      <c r="AG50" s="72" t="s">
        <v>112</v>
      </c>
      <c r="AH50" s="73">
        <f>IF(OR(AG14=Tabelas!$F$14,AG14=Tabelas!$F$16),SUM(AH35:AH39),SUM(AH35:AH39)*87.5%)</f>
        <v>1938.1636654545459</v>
      </c>
      <c r="AI50" s="72" t="s">
        <v>112</v>
      </c>
      <c r="AJ50" s="73">
        <f>IF(OR(AI14=Tabelas!$F$14,AI14=Tabelas!$F$16),SUM(AJ35:AJ39),SUM(AJ35:AJ39)*87.5%)</f>
        <v>4460.5524462121211</v>
      </c>
      <c r="AK50" s="72" t="s">
        <v>112</v>
      </c>
      <c r="AL50" s="73">
        <f>IF(OR(AK14=Tabelas!$F$14,AK14=Tabelas!$F$16),SUM(AL35:AL39),SUM(AL35:AL39)*87.5%)</f>
        <v>3898.4092737121223</v>
      </c>
      <c r="AM50" s="72" t="s">
        <v>112</v>
      </c>
      <c r="AN50" s="73">
        <f>IF(OR(AM14=Tabelas!$F$14,AM14=Tabelas!$F$16),SUM(AN35:AN39),SUM(AN35:AN39)*87.5%)</f>
        <v>2575.2592609545459</v>
      </c>
      <c r="AO50" s="72" t="s">
        <v>112</v>
      </c>
      <c r="AP50" s="73">
        <f>IF(OR(AO14=Tabelas!$F$14,AO14=Tabelas!$F$16),SUM(AP35:AP39),SUM(AP35:AP39)*87.5%)</f>
        <v>14719.192159848486</v>
      </c>
      <c r="AQ50" s="72" t="s">
        <v>112</v>
      </c>
      <c r="AR50" s="73">
        <f>IF(OR(AQ14=Tabelas!$F$14,AQ14=Tabelas!$F$16),SUM(AR35:AR39),SUM(AR35:AR39)*87.5%)</f>
        <v>1938.1636654545459</v>
      </c>
      <c r="AS50" s="72" t="s">
        <v>112</v>
      </c>
      <c r="AT50" s="73">
        <f>IF(OR(AS14=Tabelas!$F$14,AS14=Tabelas!$F$16),SUM(AT35:AT39),SUM(AT35:AT39)*87.5%)</f>
        <v>0</v>
      </c>
      <c r="AU50" s="72" t="s">
        <v>112</v>
      </c>
      <c r="AV50" s="73">
        <f>IF(OR(AU14=Tabelas!$F$14,AU14=Tabelas!$F$16),SUM(AV35:AV39),SUM(AV35:AV39)*87.5%)</f>
        <v>0</v>
      </c>
      <c r="AW50" s="72" t="s">
        <v>112</v>
      </c>
      <c r="AX50" s="73">
        <f>IF(OR(AW14=Tabelas!$F$14,AW14=Tabelas!$F$16),SUM(AX35:AX39),SUM(AX35:AX39)*87.5%)</f>
        <v>0</v>
      </c>
      <c r="AY50" s="72" t="s">
        <v>112</v>
      </c>
      <c r="AZ50" s="73">
        <f>IF(OR(AY14=Tabelas!$F$14,AY14=Tabelas!$F$16),SUM(AZ35:AZ39),SUM(AZ35:AZ39)*87.5%)</f>
        <v>0</v>
      </c>
      <c r="BA50" s="72" t="s">
        <v>112</v>
      </c>
      <c r="BB50" s="73">
        <f>IF(OR(BA14=Tabelas!$F$14,BA14=Tabelas!$F$16),SUM(BB35:BB39),SUM(BB35:BB39)*87.5%)</f>
        <v>2410.0863287878792</v>
      </c>
      <c r="BC50" s="72" t="s">
        <v>112</v>
      </c>
      <c r="BD50" s="73">
        <f>IF(OR(BC14=Tabelas!$F$14,BC14=Tabelas!$F$16),SUM(BD35:BD39),SUM(BD35:BD39)*87.5%)</f>
        <v>4460.5524462121211</v>
      </c>
      <c r="BE50" s="72" t="s">
        <v>112</v>
      </c>
      <c r="BF50" s="73">
        <f>IF(OR(BE14=Tabelas!$F$14,BE14=Tabelas!$F$16),SUM(BF35:BF39),SUM(BF35:BF39)*87.5%)</f>
        <v>5397.4577337121218</v>
      </c>
    </row>
    <row r="51" spans="1:58" x14ac:dyDescent="0.25">
      <c r="A51" s="224"/>
      <c r="B51" s="120"/>
      <c r="C51" s="72" t="s">
        <v>160</v>
      </c>
      <c r="D51" s="73">
        <f>C47+C43</f>
        <v>211.94806666666665</v>
      </c>
      <c r="E51" s="72" t="s">
        <v>160</v>
      </c>
      <c r="F51" s="73">
        <f>E47+E43</f>
        <v>339.11690666666664</v>
      </c>
      <c r="G51" s="72" t="s">
        <v>160</v>
      </c>
      <c r="H51" s="73">
        <f>G47+G43</f>
        <v>0</v>
      </c>
      <c r="I51" s="72" t="s">
        <v>160</v>
      </c>
      <c r="J51" s="73">
        <f>I47+I43</f>
        <v>211.94806666666665</v>
      </c>
      <c r="K51" s="72" t="s">
        <v>160</v>
      </c>
      <c r="L51" s="73">
        <f>K47+K43</f>
        <v>0</v>
      </c>
      <c r="M51" s="72" t="s">
        <v>160</v>
      </c>
      <c r="N51" s="73">
        <f>M47+M43</f>
        <v>0</v>
      </c>
      <c r="O51" s="72" t="s">
        <v>160</v>
      </c>
      <c r="P51" s="73">
        <f>O47+O43</f>
        <v>0</v>
      </c>
      <c r="Q51" s="72" t="s">
        <v>160</v>
      </c>
      <c r="R51" s="73">
        <f>Q47+Q43</f>
        <v>31792.210000000003</v>
      </c>
      <c r="S51" s="72" t="s">
        <v>160</v>
      </c>
      <c r="T51" s="73">
        <f>S47+S43</f>
        <v>529.87016666666671</v>
      </c>
      <c r="U51" s="72" t="s">
        <v>160</v>
      </c>
      <c r="V51" s="73">
        <f>U47+U43</f>
        <v>0</v>
      </c>
      <c r="W51" s="72" t="s">
        <v>160</v>
      </c>
      <c r="X51" s="73">
        <f>W47+W43</f>
        <v>0</v>
      </c>
      <c r="Y51" s="72" t="s">
        <v>160</v>
      </c>
      <c r="Z51" s="73">
        <f>Y47+Y43</f>
        <v>105.97403333333332</v>
      </c>
      <c r="AA51" s="72" t="s">
        <v>160</v>
      </c>
      <c r="AB51" s="73">
        <f>AA47+AA43</f>
        <v>0</v>
      </c>
      <c r="AC51" s="72" t="s">
        <v>160</v>
      </c>
      <c r="AD51" s="73">
        <f>AC47+AC43</f>
        <v>211.94806666666665</v>
      </c>
      <c r="AE51" s="72" t="s">
        <v>160</v>
      </c>
      <c r="AF51" s="73">
        <f>AE47+AE43</f>
        <v>0</v>
      </c>
      <c r="AG51" s="72" t="s">
        <v>160</v>
      </c>
      <c r="AH51" s="73">
        <f>AG47+AG43</f>
        <v>169.55845333333332</v>
      </c>
      <c r="AI51" s="72" t="s">
        <v>160</v>
      </c>
      <c r="AJ51" s="73">
        <f>AI47+AI43</f>
        <v>423.8961333333333</v>
      </c>
      <c r="AK51" s="72" t="s">
        <v>160</v>
      </c>
      <c r="AL51" s="73">
        <f>AK47+AK43</f>
        <v>360.31171333333333</v>
      </c>
      <c r="AM51" s="72" t="s">
        <v>160</v>
      </c>
      <c r="AN51" s="73">
        <f>AM47+AM43</f>
        <v>226.78443133333334</v>
      </c>
      <c r="AO51" s="72" t="s">
        <v>160</v>
      </c>
      <c r="AP51" s="73">
        <f>AO47+AO43</f>
        <v>2119.4806666666668</v>
      </c>
      <c r="AQ51" s="72" t="s">
        <v>160</v>
      </c>
      <c r="AR51" s="73">
        <f>AQ47+AQ43</f>
        <v>169.55845333333332</v>
      </c>
      <c r="AS51" s="72" t="s">
        <v>160</v>
      </c>
      <c r="AT51" s="73">
        <f>AS47+AS43</f>
        <v>0</v>
      </c>
      <c r="AU51" s="72" t="s">
        <v>160</v>
      </c>
      <c r="AV51" s="73">
        <f>AU47+AU43</f>
        <v>0</v>
      </c>
      <c r="AW51" s="72" t="s">
        <v>160</v>
      </c>
      <c r="AX51" s="73">
        <f>AW47+AW43</f>
        <v>0</v>
      </c>
      <c r="AY51" s="72" t="s">
        <v>160</v>
      </c>
      <c r="AZ51" s="73">
        <f>AY47+AY43</f>
        <v>0</v>
      </c>
      <c r="BA51" s="72" t="s">
        <v>160</v>
      </c>
      <c r="BB51" s="73">
        <f>BA47+BA43</f>
        <v>211.94806666666665</v>
      </c>
      <c r="BC51" s="72" t="s">
        <v>160</v>
      </c>
      <c r="BD51" s="73">
        <f>BC47+BC43</f>
        <v>423.8961333333333</v>
      </c>
      <c r="BE51" s="72" t="s">
        <v>160</v>
      </c>
      <c r="BF51" s="73">
        <f>BE47+BE43</f>
        <v>529.87016666666671</v>
      </c>
    </row>
    <row r="52" spans="1:58" x14ac:dyDescent="0.25">
      <c r="A52" s="224"/>
      <c r="B52" s="120"/>
      <c r="C52" s="51" t="s">
        <v>96</v>
      </c>
      <c r="D52" s="74">
        <f>(D49+D50+D51)*0.875</f>
        <v>2931.817330378788</v>
      </c>
      <c r="E52" s="51" t="s">
        <v>96</v>
      </c>
      <c r="F52" s="74">
        <f>(F49+F50+F51)*0.875</f>
        <v>4423.6555560113648</v>
      </c>
      <c r="G52" s="51" t="s">
        <v>96</v>
      </c>
      <c r="H52" s="74">
        <f>(H49+H50+H51)*0.875</f>
        <v>0</v>
      </c>
      <c r="I52" s="51" t="s">
        <v>96</v>
      </c>
      <c r="J52" s="74">
        <f>(J49+J50+J51)*0.875</f>
        <v>2931.817330378788</v>
      </c>
      <c r="K52" s="51" t="s">
        <v>96</v>
      </c>
      <c r="L52" s="74">
        <f>(L49+L50+L51)*0.875</f>
        <v>0</v>
      </c>
      <c r="M52" s="51" t="s">
        <v>96</v>
      </c>
      <c r="N52" s="74">
        <f>(N49+N50+N51)*0.875</f>
        <v>0</v>
      </c>
      <c r="O52" s="51" t="s">
        <v>96</v>
      </c>
      <c r="P52" s="74">
        <f>(P49+P50+P51)*0.875</f>
        <v>0</v>
      </c>
      <c r="Q52" s="51" t="s">
        <v>96</v>
      </c>
      <c r="R52" s="74">
        <f>(R49+R50+R51)*0.875</f>
        <v>153244.04352395833</v>
      </c>
      <c r="S52" s="51" t="s">
        <v>96</v>
      </c>
      <c r="T52" s="74">
        <f>(T49+T50+T51)*0.875</f>
        <v>6429.5524950284098</v>
      </c>
      <c r="U52" s="51" t="s">
        <v>96</v>
      </c>
      <c r="V52" s="74">
        <f>(V49+V50+V51)*0.875</f>
        <v>0</v>
      </c>
      <c r="W52" s="51" t="s">
        <v>96</v>
      </c>
      <c r="X52" s="74">
        <f>(X49+X50+X51)*0.875</f>
        <v>0</v>
      </c>
      <c r="Y52" s="51" t="s">
        <v>96</v>
      </c>
      <c r="Z52" s="74">
        <f>(Z49+Z50+Z51)*0.875</f>
        <v>1511.3707749053033</v>
      </c>
      <c r="AA52" s="51" t="s">
        <v>96</v>
      </c>
      <c r="AB52" s="74">
        <f>(AB49+AB50+AB51)*0.875</f>
        <v>0</v>
      </c>
      <c r="AC52" s="51" t="s">
        <v>96</v>
      </c>
      <c r="AD52" s="74">
        <f>(AD49+AD50+AD51)*0.875</f>
        <v>2931.817330378788</v>
      </c>
      <c r="AE52" s="51" t="s">
        <v>96</v>
      </c>
      <c r="AF52" s="74">
        <f>(AF49+AF50+AF51)*0.875</f>
        <v>0</v>
      </c>
      <c r="AG52" s="51" t="s">
        <v>96</v>
      </c>
      <c r="AH52" s="74">
        <f>(AH49+AH50+AH51)*0.875</f>
        <v>2391.6949084848484</v>
      </c>
      <c r="AI52" s="51" t="s">
        <v>96</v>
      </c>
      <c r="AJ52" s="74">
        <f>(AJ49+AJ50+AJ51)*0.875</f>
        <v>5315.1653066856061</v>
      </c>
      <c r="AK52" s="51" t="s">
        <v>96</v>
      </c>
      <c r="AL52" s="74">
        <f>(AL49+AL50+AL51)*0.875</f>
        <v>4646.5329936799253</v>
      </c>
      <c r="AM52" s="51" t="s">
        <v>96</v>
      </c>
      <c r="AN52" s="74">
        <f>(AN49+AN50+AN51)*0.875</f>
        <v>3117.5869546738641</v>
      </c>
      <c r="AO52" s="51" t="s">
        <v>96</v>
      </c>
      <c r="AP52" s="74">
        <f>(AP49+AP50+AP51)*0.875</f>
        <v>19004.996044602274</v>
      </c>
      <c r="AQ52" s="51" t="s">
        <v>96</v>
      </c>
      <c r="AR52" s="74">
        <f>(AR49+AR50+AR51)*0.875</f>
        <v>2391.6949084848484</v>
      </c>
      <c r="AS52" s="51" t="s">
        <v>96</v>
      </c>
      <c r="AT52" s="74">
        <f>(AT49+AT50+AT51)*0.875</f>
        <v>0</v>
      </c>
      <c r="AU52" s="51" t="s">
        <v>96</v>
      </c>
      <c r="AV52" s="74">
        <f>(AV49+AV50+AV51)*0.875</f>
        <v>0</v>
      </c>
      <c r="AW52" s="51" t="s">
        <v>96</v>
      </c>
      <c r="AX52" s="74">
        <f>(AX49+AX50+AX51)*0.875</f>
        <v>0</v>
      </c>
      <c r="AY52" s="51" t="s">
        <v>96</v>
      </c>
      <c r="AZ52" s="74">
        <f>(AZ49+AZ50+AZ51)*0.875</f>
        <v>0</v>
      </c>
      <c r="BA52" s="51" t="s">
        <v>96</v>
      </c>
      <c r="BB52" s="74">
        <f>(BB49+BB50+BB51)*0.875</f>
        <v>2931.817330378788</v>
      </c>
      <c r="BC52" s="51" t="s">
        <v>96</v>
      </c>
      <c r="BD52" s="74">
        <f>(BD49+BD50+BD51)*0.875</f>
        <v>5315.1653066856061</v>
      </c>
      <c r="BE52" s="51" t="s">
        <v>96</v>
      </c>
      <c r="BF52" s="74">
        <f>(BF49+BF50+BF51)*0.875</f>
        <v>6429.5524950284098</v>
      </c>
    </row>
    <row r="53" spans="1:58" x14ac:dyDescent="0.25">
      <c r="A53" s="224"/>
      <c r="B53" s="120"/>
      <c r="C53" s="51" t="s">
        <v>97</v>
      </c>
      <c r="D53" s="79">
        <f>D52/C4</f>
        <v>29.31817330378788</v>
      </c>
      <c r="E53" s="51" t="s">
        <v>97</v>
      </c>
      <c r="F53" s="79">
        <f>F52/E4</f>
        <v>27.647847225071029</v>
      </c>
      <c r="G53" s="51" t="s">
        <v>97</v>
      </c>
      <c r="H53" s="79" t="e">
        <f>H52/G4</f>
        <v>#DIV/0!</v>
      </c>
      <c r="I53" s="51" t="s">
        <v>97</v>
      </c>
      <c r="J53" s="79">
        <f>J52/I4</f>
        <v>29.31817330378788</v>
      </c>
      <c r="K53" s="51" t="s">
        <v>97</v>
      </c>
      <c r="L53" s="79" t="e">
        <f>L52/K4</f>
        <v>#DIV/0!</v>
      </c>
      <c r="M53" s="51" t="s">
        <v>97</v>
      </c>
      <c r="N53" s="79" t="e">
        <f>N52/M4</f>
        <v>#DIV/0!</v>
      </c>
      <c r="O53" s="51" t="s">
        <v>97</v>
      </c>
      <c r="P53" s="79" t="e">
        <f>P52/O4</f>
        <v>#DIV/0!</v>
      </c>
      <c r="Q53" s="51" t="s">
        <v>97</v>
      </c>
      <c r="R53" s="79">
        <f>R52/Q4</f>
        <v>10.216269568263888</v>
      </c>
      <c r="S53" s="51" t="s">
        <v>97</v>
      </c>
      <c r="T53" s="79">
        <f>T52/S4</f>
        <v>25.718209980113638</v>
      </c>
      <c r="U53" s="51" t="s">
        <v>97</v>
      </c>
      <c r="V53" s="79" t="e">
        <f>V52/U4</f>
        <v>#DIV/0!</v>
      </c>
      <c r="W53" s="51" t="s">
        <v>97</v>
      </c>
      <c r="X53" s="79" t="e">
        <f>X52/W4</f>
        <v>#DIV/0!</v>
      </c>
      <c r="Y53" s="51" t="s">
        <v>97</v>
      </c>
      <c r="Z53" s="79">
        <f>Z52/Y4</f>
        <v>30.227415498106065</v>
      </c>
      <c r="AA53" s="51" t="s">
        <v>97</v>
      </c>
      <c r="AB53" s="79" t="e">
        <f>AB52/AA4</f>
        <v>#DIV/0!</v>
      </c>
      <c r="AC53" s="51" t="s">
        <v>97</v>
      </c>
      <c r="AD53" s="79">
        <f>AD52/AC4</f>
        <v>29.31817330378788</v>
      </c>
      <c r="AE53" s="51" t="s">
        <v>97</v>
      </c>
      <c r="AF53" s="79" t="e">
        <f>AF52/AE4</f>
        <v>#DIV/0!</v>
      </c>
      <c r="AG53" s="51" t="s">
        <v>97</v>
      </c>
      <c r="AH53" s="79">
        <f>AH52/AG4</f>
        <v>29.896186356060603</v>
      </c>
      <c r="AI53" s="51" t="s">
        <v>97</v>
      </c>
      <c r="AJ53" s="79">
        <f>AJ52/AI4</f>
        <v>26.575826533428032</v>
      </c>
      <c r="AK53" s="51" t="s">
        <v>97</v>
      </c>
      <c r="AL53" s="79">
        <f>AL52/AK4</f>
        <v>27.332547021646619</v>
      </c>
      <c r="AM53" s="51" t="s">
        <v>97</v>
      </c>
      <c r="AN53" s="79">
        <f>AN52/AM4</f>
        <v>29.13632667919499</v>
      </c>
      <c r="AO53" s="51" t="s">
        <v>97</v>
      </c>
      <c r="AP53" s="79">
        <f>AP52/AO4</f>
        <v>19.004996044602276</v>
      </c>
      <c r="AQ53" s="51" t="s">
        <v>97</v>
      </c>
      <c r="AR53" s="79">
        <f>AR52/AQ4</f>
        <v>29.896186356060603</v>
      </c>
      <c r="AS53" s="51" t="s">
        <v>97</v>
      </c>
      <c r="AT53" s="79" t="e">
        <f>AT52/AS4</f>
        <v>#DIV/0!</v>
      </c>
      <c r="AU53" s="51" t="s">
        <v>97</v>
      </c>
      <c r="AV53" s="79" t="e">
        <f>AV52/AU4</f>
        <v>#DIV/0!</v>
      </c>
      <c r="AW53" s="51" t="s">
        <v>97</v>
      </c>
      <c r="AX53" s="79" t="e">
        <f>AX52/AW4</f>
        <v>#DIV/0!</v>
      </c>
      <c r="AY53" s="51" t="s">
        <v>97</v>
      </c>
      <c r="AZ53" s="79" t="e">
        <f>AZ52/AY4</f>
        <v>#DIV/0!</v>
      </c>
      <c r="BA53" s="51" t="s">
        <v>97</v>
      </c>
      <c r="BB53" s="79">
        <f>BB52/BA4</f>
        <v>29.31817330378788</v>
      </c>
      <c r="BC53" s="51" t="s">
        <v>97</v>
      </c>
      <c r="BD53" s="79">
        <f>BD52/BC4</f>
        <v>26.575826533428032</v>
      </c>
      <c r="BE53" s="51" t="s">
        <v>97</v>
      </c>
      <c r="BF53" s="79">
        <f>BF52/BE4</f>
        <v>25.718209980113638</v>
      </c>
    </row>
    <row r="54" spans="1:58" ht="15.75" thickBot="1" x14ac:dyDescent="0.3">
      <c r="A54" s="224"/>
      <c r="B54" s="12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row>
    <row r="55" spans="1:58" x14ac:dyDescent="0.25">
      <c r="A55" s="224"/>
      <c r="B55" s="120"/>
      <c r="C55" s="428" t="s">
        <v>98</v>
      </c>
      <c r="D55" s="429"/>
      <c r="E55" s="428" t="s">
        <v>98</v>
      </c>
      <c r="F55" s="429"/>
      <c r="G55" s="428" t="s">
        <v>98</v>
      </c>
      <c r="H55" s="429"/>
      <c r="I55" s="428" t="s">
        <v>98</v>
      </c>
      <c r="J55" s="429"/>
      <c r="K55" s="428" t="s">
        <v>98</v>
      </c>
      <c r="L55" s="429"/>
      <c r="M55" s="428" t="s">
        <v>98</v>
      </c>
      <c r="N55" s="429"/>
      <c r="O55" s="428" t="s">
        <v>98</v>
      </c>
      <c r="P55" s="429"/>
      <c r="Q55" s="428" t="s">
        <v>98</v>
      </c>
      <c r="R55" s="429"/>
      <c r="S55" s="428" t="s">
        <v>98</v>
      </c>
      <c r="T55" s="429"/>
      <c r="U55" s="428" t="s">
        <v>98</v>
      </c>
      <c r="V55" s="429"/>
      <c r="W55" s="428" t="s">
        <v>98</v>
      </c>
      <c r="X55" s="429"/>
      <c r="Y55" s="428" t="s">
        <v>98</v>
      </c>
      <c r="Z55" s="429"/>
      <c r="AA55" s="428" t="s">
        <v>98</v>
      </c>
      <c r="AB55" s="429"/>
      <c r="AC55" s="428" t="s">
        <v>98</v>
      </c>
      <c r="AD55" s="429"/>
      <c r="AE55" s="428" t="s">
        <v>98</v>
      </c>
      <c r="AF55" s="429"/>
      <c r="AG55" s="428" t="s">
        <v>98</v>
      </c>
      <c r="AH55" s="429"/>
      <c r="AI55" s="428" t="s">
        <v>98</v>
      </c>
      <c r="AJ55" s="429"/>
      <c r="AK55" s="428" t="s">
        <v>98</v>
      </c>
      <c r="AL55" s="429"/>
      <c r="AM55" s="428" t="s">
        <v>98</v>
      </c>
      <c r="AN55" s="429"/>
      <c r="AO55" s="428" t="s">
        <v>98</v>
      </c>
      <c r="AP55" s="429"/>
      <c r="AQ55" s="428" t="s">
        <v>98</v>
      </c>
      <c r="AR55" s="429"/>
      <c r="AS55" s="428" t="s">
        <v>98</v>
      </c>
      <c r="AT55" s="429"/>
      <c r="AU55" s="428" t="s">
        <v>98</v>
      </c>
      <c r="AV55" s="429"/>
      <c r="AW55" s="428" t="s">
        <v>98</v>
      </c>
      <c r="AX55" s="429"/>
      <c r="AY55" s="428" t="s">
        <v>98</v>
      </c>
      <c r="AZ55" s="429"/>
      <c r="BA55" s="428" t="s">
        <v>98</v>
      </c>
      <c r="BB55" s="429"/>
      <c r="BC55" s="428" t="s">
        <v>98</v>
      </c>
      <c r="BD55" s="429"/>
      <c r="BE55" s="428" t="s">
        <v>98</v>
      </c>
      <c r="BF55" s="429"/>
    </row>
    <row r="56" spans="1:58" x14ac:dyDescent="0.25">
      <c r="A56" s="224"/>
      <c r="B56" s="120"/>
      <c r="C56" s="54" t="s">
        <v>99</v>
      </c>
      <c r="D56" s="55">
        <f>D57*C4</f>
        <v>2932</v>
      </c>
      <c r="E56" s="54" t="s">
        <v>99</v>
      </c>
      <c r="F56" s="55">
        <f>F57*E4</f>
        <v>4424</v>
      </c>
      <c r="G56" s="54" t="s">
        <v>99</v>
      </c>
      <c r="H56" s="55" t="e">
        <f>H57*G4</f>
        <v>#DIV/0!</v>
      </c>
      <c r="I56" s="54" t="s">
        <v>99</v>
      </c>
      <c r="J56" s="55">
        <f>J57*I4</f>
        <v>2932</v>
      </c>
      <c r="K56" s="54" t="s">
        <v>99</v>
      </c>
      <c r="L56" s="55" t="e">
        <f>L57*K4</f>
        <v>#DIV/0!</v>
      </c>
      <c r="M56" s="54" t="s">
        <v>99</v>
      </c>
      <c r="N56" s="55" t="e">
        <f>N57*M4</f>
        <v>#DIV/0!</v>
      </c>
      <c r="O56" s="54" t="s">
        <v>99</v>
      </c>
      <c r="P56" s="55" t="e">
        <f>P57*O4</f>
        <v>#DIV/0!</v>
      </c>
      <c r="Q56" s="54" t="s">
        <v>99</v>
      </c>
      <c r="R56" s="55">
        <f>R57*Q4</f>
        <v>153300</v>
      </c>
      <c r="S56" s="54" t="s">
        <v>99</v>
      </c>
      <c r="T56" s="55">
        <f>T57*S4</f>
        <v>6430</v>
      </c>
      <c r="U56" s="54" t="s">
        <v>99</v>
      </c>
      <c r="V56" s="55" t="e">
        <f>V57*U4</f>
        <v>#DIV/0!</v>
      </c>
      <c r="W56" s="54" t="s">
        <v>99</v>
      </c>
      <c r="X56" s="55" t="e">
        <f>X57*W4</f>
        <v>#DIV/0!</v>
      </c>
      <c r="Y56" s="54" t="s">
        <v>99</v>
      </c>
      <c r="Z56" s="55">
        <f>Z57*Y4</f>
        <v>1511.5</v>
      </c>
      <c r="AA56" s="54" t="s">
        <v>99</v>
      </c>
      <c r="AB56" s="55" t="e">
        <f>AB57*AA4</f>
        <v>#DIV/0!</v>
      </c>
      <c r="AC56" s="54" t="s">
        <v>99</v>
      </c>
      <c r="AD56" s="55">
        <f>AD57*AC4</f>
        <v>2932</v>
      </c>
      <c r="AE56" s="54" t="s">
        <v>99</v>
      </c>
      <c r="AF56" s="55" t="e">
        <f>AF57*AE4</f>
        <v>#DIV/0!</v>
      </c>
      <c r="AG56" s="54" t="s">
        <v>99</v>
      </c>
      <c r="AH56" s="55">
        <f>AH57*AG4</f>
        <v>2392</v>
      </c>
      <c r="AI56" s="54" t="s">
        <v>99</v>
      </c>
      <c r="AJ56" s="55">
        <f>AJ57*AI4</f>
        <v>5316</v>
      </c>
      <c r="AK56" s="54" t="s">
        <v>99</v>
      </c>
      <c r="AL56" s="55">
        <f>AL57*AK4</f>
        <v>4646.0999999999995</v>
      </c>
      <c r="AM56" s="54" t="s">
        <v>99</v>
      </c>
      <c r="AN56" s="55">
        <f>AN57*AM4</f>
        <v>3117.98</v>
      </c>
      <c r="AO56" s="54" t="s">
        <v>99</v>
      </c>
      <c r="AP56" s="55">
        <f>AP57*AO4</f>
        <v>19000</v>
      </c>
      <c r="AQ56" s="54" t="s">
        <v>99</v>
      </c>
      <c r="AR56" s="55">
        <f>AR57*AQ4</f>
        <v>2392</v>
      </c>
      <c r="AS56" s="54" t="s">
        <v>99</v>
      </c>
      <c r="AT56" s="55" t="e">
        <f>AT57*AS4</f>
        <v>#DIV/0!</v>
      </c>
      <c r="AU56" s="54" t="s">
        <v>99</v>
      </c>
      <c r="AV56" s="55" t="e">
        <f>AV57*AU4</f>
        <v>#DIV/0!</v>
      </c>
      <c r="AW56" s="54" t="s">
        <v>99</v>
      </c>
      <c r="AX56" s="55" t="e">
        <f>AX57*AW4</f>
        <v>#DIV/0!</v>
      </c>
      <c r="AY56" s="54" t="s">
        <v>99</v>
      </c>
      <c r="AZ56" s="55" t="e">
        <f>AZ57*AY4</f>
        <v>#DIV/0!</v>
      </c>
      <c r="BA56" s="54" t="s">
        <v>99</v>
      </c>
      <c r="BB56" s="55">
        <f>BB57*BA4</f>
        <v>2932</v>
      </c>
      <c r="BC56" s="54" t="s">
        <v>99</v>
      </c>
      <c r="BD56" s="55">
        <f>BD57*BC4</f>
        <v>5316</v>
      </c>
      <c r="BE56" s="54" t="s">
        <v>99</v>
      </c>
      <c r="BF56" s="55">
        <f>BF57*BE4</f>
        <v>6430</v>
      </c>
    </row>
    <row r="57" spans="1:58" ht="15.75" thickBot="1" x14ac:dyDescent="0.3">
      <c r="A57" s="224"/>
      <c r="B57" s="120"/>
      <c r="C57" s="56" t="s">
        <v>97</v>
      </c>
      <c r="D57" s="57">
        <f>ROUND(D53,2)</f>
        <v>29.32</v>
      </c>
      <c r="E57" s="56" t="s">
        <v>97</v>
      </c>
      <c r="F57" s="57">
        <f>ROUND(F53,2)</f>
        <v>27.65</v>
      </c>
      <c r="G57" s="56" t="s">
        <v>97</v>
      </c>
      <c r="H57" s="57" t="e">
        <f>ROUND(H53,2)</f>
        <v>#DIV/0!</v>
      </c>
      <c r="I57" s="56" t="s">
        <v>97</v>
      </c>
      <c r="J57" s="57">
        <f>ROUND(J53,2)</f>
        <v>29.32</v>
      </c>
      <c r="K57" s="56" t="s">
        <v>97</v>
      </c>
      <c r="L57" s="57" t="e">
        <f>ROUND(L53,2)</f>
        <v>#DIV/0!</v>
      </c>
      <c r="M57" s="56" t="s">
        <v>97</v>
      </c>
      <c r="N57" s="57" t="e">
        <f>ROUND(N53,2)</f>
        <v>#DIV/0!</v>
      </c>
      <c r="O57" s="56" t="s">
        <v>97</v>
      </c>
      <c r="P57" s="57" t="e">
        <f>ROUND(P53,2)</f>
        <v>#DIV/0!</v>
      </c>
      <c r="Q57" s="56" t="s">
        <v>97</v>
      </c>
      <c r="R57" s="57">
        <f>ROUND(R53,2)</f>
        <v>10.220000000000001</v>
      </c>
      <c r="S57" s="56" t="s">
        <v>97</v>
      </c>
      <c r="T57" s="57">
        <f>ROUND(T53,2)</f>
        <v>25.72</v>
      </c>
      <c r="U57" s="56" t="s">
        <v>97</v>
      </c>
      <c r="V57" s="57" t="e">
        <f>ROUND(V53,2)</f>
        <v>#DIV/0!</v>
      </c>
      <c r="W57" s="56" t="s">
        <v>97</v>
      </c>
      <c r="X57" s="57" t="e">
        <f>ROUND(X53,2)</f>
        <v>#DIV/0!</v>
      </c>
      <c r="Y57" s="56" t="s">
        <v>97</v>
      </c>
      <c r="Z57" s="57">
        <f>ROUND(Z53,2)</f>
        <v>30.23</v>
      </c>
      <c r="AA57" s="56" t="s">
        <v>97</v>
      </c>
      <c r="AB57" s="57" t="e">
        <f>ROUND(AB53,2)</f>
        <v>#DIV/0!</v>
      </c>
      <c r="AC57" s="56" t="s">
        <v>97</v>
      </c>
      <c r="AD57" s="57">
        <f>ROUND(AD53,2)</f>
        <v>29.32</v>
      </c>
      <c r="AE57" s="56" t="s">
        <v>97</v>
      </c>
      <c r="AF57" s="57" t="e">
        <f>ROUND(AF53,2)</f>
        <v>#DIV/0!</v>
      </c>
      <c r="AG57" s="56" t="s">
        <v>97</v>
      </c>
      <c r="AH57" s="57">
        <f>ROUND(AH53,2)</f>
        <v>29.9</v>
      </c>
      <c r="AI57" s="56" t="s">
        <v>97</v>
      </c>
      <c r="AJ57" s="57">
        <f>ROUND(AJ53,2)</f>
        <v>26.58</v>
      </c>
      <c r="AK57" s="56" t="s">
        <v>97</v>
      </c>
      <c r="AL57" s="57">
        <f>ROUND(AL53,2)</f>
        <v>27.33</v>
      </c>
      <c r="AM57" s="56" t="s">
        <v>97</v>
      </c>
      <c r="AN57" s="57">
        <f>ROUND(AN53,2)</f>
        <v>29.14</v>
      </c>
      <c r="AO57" s="56" t="s">
        <v>97</v>
      </c>
      <c r="AP57" s="57">
        <f>ROUND(AP53,2)</f>
        <v>19</v>
      </c>
      <c r="AQ57" s="56" t="s">
        <v>97</v>
      </c>
      <c r="AR57" s="57">
        <f>ROUND(AR53,2)</f>
        <v>29.9</v>
      </c>
      <c r="AS57" s="56" t="s">
        <v>97</v>
      </c>
      <c r="AT57" s="57" t="e">
        <f>ROUND(AT53,2)</f>
        <v>#DIV/0!</v>
      </c>
      <c r="AU57" s="56" t="s">
        <v>97</v>
      </c>
      <c r="AV57" s="57" t="e">
        <f>ROUND(AV53,2)</f>
        <v>#DIV/0!</v>
      </c>
      <c r="AW57" s="56" t="s">
        <v>97</v>
      </c>
      <c r="AX57" s="57" t="e">
        <f>ROUND(AX53,2)</f>
        <v>#DIV/0!</v>
      </c>
      <c r="AY57" s="56" t="s">
        <v>97</v>
      </c>
      <c r="AZ57" s="57" t="e">
        <f>ROUND(AZ53,2)</f>
        <v>#DIV/0!</v>
      </c>
      <c r="BA57" s="56" t="s">
        <v>97</v>
      </c>
      <c r="BB57" s="57">
        <f>ROUND(BB53,2)</f>
        <v>29.32</v>
      </c>
      <c r="BC57" s="56" t="s">
        <v>97</v>
      </c>
      <c r="BD57" s="57">
        <f>ROUND(BD53,2)</f>
        <v>26.58</v>
      </c>
      <c r="BE57" s="56" t="s">
        <v>97</v>
      </c>
      <c r="BF57" s="57">
        <f>ROUND(BF53,2)</f>
        <v>25.72</v>
      </c>
    </row>
  </sheetData>
  <sheetProtection password="D886" sheet="1" objects="1" scenarios="1"/>
  <mergeCells count="795">
    <mergeCell ref="AG47:AH47"/>
    <mergeCell ref="AI47:AJ47"/>
    <mergeCell ref="AK47:AL47"/>
    <mergeCell ref="AM47:AN47"/>
    <mergeCell ref="AO47:AP47"/>
    <mergeCell ref="AQ47:AR47"/>
    <mergeCell ref="AS47:AT47"/>
    <mergeCell ref="AG55:AH55"/>
    <mergeCell ref="AI55:AJ55"/>
    <mergeCell ref="AK55:AL55"/>
    <mergeCell ref="AM55:AN55"/>
    <mergeCell ref="AO55:AP55"/>
    <mergeCell ref="AQ55:AR55"/>
    <mergeCell ref="AS55:AT55"/>
    <mergeCell ref="AG45:AH45"/>
    <mergeCell ref="AI45:AJ45"/>
    <mergeCell ref="AK45:AL45"/>
    <mergeCell ref="AM45:AN45"/>
    <mergeCell ref="AO45:AP45"/>
    <mergeCell ref="AQ45:AR45"/>
    <mergeCell ref="AS45:AT45"/>
    <mergeCell ref="AG46:AH46"/>
    <mergeCell ref="AI46:AJ46"/>
    <mergeCell ref="AK46:AL46"/>
    <mergeCell ref="AM46:AN46"/>
    <mergeCell ref="AO46:AP46"/>
    <mergeCell ref="AQ46:AR46"/>
    <mergeCell ref="AS46:AT46"/>
    <mergeCell ref="AG42:AH42"/>
    <mergeCell ref="AI42:AJ42"/>
    <mergeCell ref="AK42:AL42"/>
    <mergeCell ref="AM42:AN42"/>
    <mergeCell ref="AO42:AP42"/>
    <mergeCell ref="AQ42:AR42"/>
    <mergeCell ref="AS42:AT42"/>
    <mergeCell ref="AG43:AH43"/>
    <mergeCell ref="AI43:AJ43"/>
    <mergeCell ref="AK43:AL43"/>
    <mergeCell ref="AM43:AN43"/>
    <mergeCell ref="AO43:AP43"/>
    <mergeCell ref="AQ43:AR43"/>
    <mergeCell ref="AS43:AT43"/>
    <mergeCell ref="AG34:AH34"/>
    <mergeCell ref="AI34:AJ34"/>
    <mergeCell ref="AK34:AL34"/>
    <mergeCell ref="AM34:AN34"/>
    <mergeCell ref="AO34:AP34"/>
    <mergeCell ref="AQ34:AR34"/>
    <mergeCell ref="AS34:AT34"/>
    <mergeCell ref="AG41:AH41"/>
    <mergeCell ref="AI41:AJ41"/>
    <mergeCell ref="AK41:AL41"/>
    <mergeCell ref="AM41:AN41"/>
    <mergeCell ref="AO41:AP41"/>
    <mergeCell ref="AQ41:AR41"/>
    <mergeCell ref="AS41:AT41"/>
    <mergeCell ref="AG27:AH27"/>
    <mergeCell ref="AI27:AJ27"/>
    <mergeCell ref="AK27:AL27"/>
    <mergeCell ref="AM27:AN27"/>
    <mergeCell ref="AO27:AP27"/>
    <mergeCell ref="AQ27:AR27"/>
    <mergeCell ref="AS27:AT27"/>
    <mergeCell ref="AG33:AH33"/>
    <mergeCell ref="AI33:AJ33"/>
    <mergeCell ref="AK33:AL33"/>
    <mergeCell ref="AM33:AN33"/>
    <mergeCell ref="AO33:AP33"/>
    <mergeCell ref="AQ33:AR33"/>
    <mergeCell ref="AS33:AT33"/>
    <mergeCell ref="AG23:AH23"/>
    <mergeCell ref="AI23:AJ23"/>
    <mergeCell ref="AK23:AL23"/>
    <mergeCell ref="AM23:AN23"/>
    <mergeCell ref="AO23:AP23"/>
    <mergeCell ref="AQ23:AR23"/>
    <mergeCell ref="AS23:AT23"/>
    <mergeCell ref="AG26:AH26"/>
    <mergeCell ref="AI26:AJ26"/>
    <mergeCell ref="AK26:AL26"/>
    <mergeCell ref="AM26:AN26"/>
    <mergeCell ref="AO26:AP26"/>
    <mergeCell ref="AQ26:AR26"/>
    <mergeCell ref="AS26:AT26"/>
    <mergeCell ref="AG21:AH21"/>
    <mergeCell ref="AI21:AJ21"/>
    <mergeCell ref="AK21:AL21"/>
    <mergeCell ref="AM21:AN21"/>
    <mergeCell ref="AO21:AP21"/>
    <mergeCell ref="AQ21:AR21"/>
    <mergeCell ref="AS21:AT21"/>
    <mergeCell ref="AG22:AH22"/>
    <mergeCell ref="AI22:AJ22"/>
    <mergeCell ref="AK22:AL22"/>
    <mergeCell ref="AM22:AN22"/>
    <mergeCell ref="AO22:AP22"/>
    <mergeCell ref="AQ22:AR22"/>
    <mergeCell ref="AS22:AT22"/>
    <mergeCell ref="AG18:AH18"/>
    <mergeCell ref="AI18:AJ18"/>
    <mergeCell ref="AK18:AL18"/>
    <mergeCell ref="AM18:AN18"/>
    <mergeCell ref="AO18:AP18"/>
    <mergeCell ref="AQ18:AR18"/>
    <mergeCell ref="AS18:AT18"/>
    <mergeCell ref="AG20:AH20"/>
    <mergeCell ref="AI20:AJ20"/>
    <mergeCell ref="AK20:AL20"/>
    <mergeCell ref="AM20:AN20"/>
    <mergeCell ref="AO20:AP20"/>
    <mergeCell ref="AQ20:AR20"/>
    <mergeCell ref="AS20:AT20"/>
    <mergeCell ref="AG15:AH15"/>
    <mergeCell ref="AI15:AJ15"/>
    <mergeCell ref="AK15:AL15"/>
    <mergeCell ref="AM15:AN15"/>
    <mergeCell ref="AO15:AP15"/>
    <mergeCell ref="AQ15:AR15"/>
    <mergeCell ref="AS15:AT15"/>
    <mergeCell ref="AG17:AH17"/>
    <mergeCell ref="AI17:AJ17"/>
    <mergeCell ref="AK17:AL17"/>
    <mergeCell ref="AM17:AN17"/>
    <mergeCell ref="AO17:AP17"/>
    <mergeCell ref="AQ17:AR17"/>
    <mergeCell ref="AS17:AT17"/>
    <mergeCell ref="AG13:AH13"/>
    <mergeCell ref="AI13:AJ13"/>
    <mergeCell ref="AK13:AL13"/>
    <mergeCell ref="AM13:AN13"/>
    <mergeCell ref="AO13:AP13"/>
    <mergeCell ref="AQ13:AR13"/>
    <mergeCell ref="AS13:AT13"/>
    <mergeCell ref="AG14:AH14"/>
    <mergeCell ref="AI14:AJ14"/>
    <mergeCell ref="AK14:AL14"/>
    <mergeCell ref="AM14:AN14"/>
    <mergeCell ref="AO14:AP14"/>
    <mergeCell ref="AQ14:AR14"/>
    <mergeCell ref="AS14:AT14"/>
    <mergeCell ref="AG11:AH11"/>
    <mergeCell ref="AI11:AJ11"/>
    <mergeCell ref="AK11:AL11"/>
    <mergeCell ref="AM11:AN11"/>
    <mergeCell ref="AO11:AP11"/>
    <mergeCell ref="AQ11:AR11"/>
    <mergeCell ref="AS11:AT11"/>
    <mergeCell ref="AG12:AH12"/>
    <mergeCell ref="AI12:AJ12"/>
    <mergeCell ref="AK12:AL12"/>
    <mergeCell ref="AM12:AN12"/>
    <mergeCell ref="AO12:AP12"/>
    <mergeCell ref="AQ12:AR12"/>
    <mergeCell ref="AS12:AT12"/>
    <mergeCell ref="AG8:AH8"/>
    <mergeCell ref="AI8:AJ8"/>
    <mergeCell ref="AK8:AL8"/>
    <mergeCell ref="AM8:AN8"/>
    <mergeCell ref="AO8:AP8"/>
    <mergeCell ref="AQ8:AR8"/>
    <mergeCell ref="AS8:AT8"/>
    <mergeCell ref="AG9:AH9"/>
    <mergeCell ref="AI9:AJ9"/>
    <mergeCell ref="AK9:AL9"/>
    <mergeCell ref="AM9:AN9"/>
    <mergeCell ref="AO9:AP9"/>
    <mergeCell ref="AQ9:AR9"/>
    <mergeCell ref="AS9:AT9"/>
    <mergeCell ref="AG6:AH6"/>
    <mergeCell ref="AI6:AJ6"/>
    <mergeCell ref="AK6:AL6"/>
    <mergeCell ref="AM6:AN6"/>
    <mergeCell ref="AO6:AP6"/>
    <mergeCell ref="AQ6:AR6"/>
    <mergeCell ref="AS6:AT6"/>
    <mergeCell ref="AG7:AH7"/>
    <mergeCell ref="AI7:AJ7"/>
    <mergeCell ref="AK7:AL7"/>
    <mergeCell ref="AM7:AN7"/>
    <mergeCell ref="AO7:AP7"/>
    <mergeCell ref="AQ7:AR7"/>
    <mergeCell ref="AS7:AT7"/>
    <mergeCell ref="AG4:AH4"/>
    <mergeCell ref="AI4:AJ4"/>
    <mergeCell ref="AK4:AL4"/>
    <mergeCell ref="AM4:AN4"/>
    <mergeCell ref="AO4:AP4"/>
    <mergeCell ref="AQ4:AR4"/>
    <mergeCell ref="AS4:AT4"/>
    <mergeCell ref="AG5:AH5"/>
    <mergeCell ref="AI5:AJ5"/>
    <mergeCell ref="AK5:AL5"/>
    <mergeCell ref="AM5:AN5"/>
    <mergeCell ref="AO5:AP5"/>
    <mergeCell ref="AQ5:AR5"/>
    <mergeCell ref="AS5:AT5"/>
    <mergeCell ref="C9:D9"/>
    <mergeCell ref="B1:C1"/>
    <mergeCell ref="B2:D2"/>
    <mergeCell ref="C4:D4"/>
    <mergeCell ref="C6:D6"/>
    <mergeCell ref="C5:D5"/>
    <mergeCell ref="A5:A10"/>
    <mergeCell ref="A26:A32"/>
    <mergeCell ref="C26:D26"/>
    <mergeCell ref="C27:D27"/>
    <mergeCell ref="A11:A15"/>
    <mergeCell ref="C11:D11"/>
    <mergeCell ref="C12:D12"/>
    <mergeCell ref="C13:D13"/>
    <mergeCell ref="C14:D14"/>
    <mergeCell ref="C15:D15"/>
    <mergeCell ref="C7:D7"/>
    <mergeCell ref="C8:D8"/>
    <mergeCell ref="A33:A39"/>
    <mergeCell ref="C33:D33"/>
    <mergeCell ref="C34:D34"/>
    <mergeCell ref="C17:D17"/>
    <mergeCell ref="C18:D18"/>
    <mergeCell ref="A20:A21"/>
    <mergeCell ref="C20:D20"/>
    <mergeCell ref="C21:D21"/>
    <mergeCell ref="A22:A23"/>
    <mergeCell ref="C22:D22"/>
    <mergeCell ref="C23:D23"/>
    <mergeCell ref="A41:A43"/>
    <mergeCell ref="C41:D41"/>
    <mergeCell ref="C42:D42"/>
    <mergeCell ref="C43:D43"/>
    <mergeCell ref="A45:A47"/>
    <mergeCell ref="C45:D45"/>
    <mergeCell ref="C46:D46"/>
    <mergeCell ref="C47:D47"/>
    <mergeCell ref="C55:D55"/>
    <mergeCell ref="B48:F48"/>
    <mergeCell ref="E43:F43"/>
    <mergeCell ref="E45:F45"/>
    <mergeCell ref="E9:F9"/>
    <mergeCell ref="E11:F11"/>
    <mergeCell ref="E12:F12"/>
    <mergeCell ref="E13:F13"/>
    <mergeCell ref="E14:F14"/>
    <mergeCell ref="E4:F4"/>
    <mergeCell ref="E5:F5"/>
    <mergeCell ref="E6:F6"/>
    <mergeCell ref="E7:F7"/>
    <mergeCell ref="E8:F8"/>
    <mergeCell ref="E22:F22"/>
    <mergeCell ref="E23:F23"/>
    <mergeCell ref="E26:F26"/>
    <mergeCell ref="E27:F27"/>
    <mergeCell ref="E33:F33"/>
    <mergeCell ref="E15:F15"/>
    <mergeCell ref="E17:F17"/>
    <mergeCell ref="E18:F18"/>
    <mergeCell ref="E20:F20"/>
    <mergeCell ref="E21:F21"/>
    <mergeCell ref="I11:J11"/>
    <mergeCell ref="G12:H12"/>
    <mergeCell ref="I12:J12"/>
    <mergeCell ref="G13:H13"/>
    <mergeCell ref="I13:J13"/>
    <mergeCell ref="E46:F46"/>
    <mergeCell ref="E47:F47"/>
    <mergeCell ref="E55:F55"/>
    <mergeCell ref="G4:H4"/>
    <mergeCell ref="I4:J4"/>
    <mergeCell ref="G5:H5"/>
    <mergeCell ref="I5:J5"/>
    <mergeCell ref="G6:H6"/>
    <mergeCell ref="I6:J6"/>
    <mergeCell ref="G7:H7"/>
    <mergeCell ref="I7:J7"/>
    <mergeCell ref="G8:H8"/>
    <mergeCell ref="I8:J8"/>
    <mergeCell ref="G9:H9"/>
    <mergeCell ref="I9:J9"/>
    <mergeCell ref="G11:H11"/>
    <mergeCell ref="E34:F34"/>
    <mergeCell ref="E41:F41"/>
    <mergeCell ref="E42:F42"/>
    <mergeCell ref="G18:H18"/>
    <mergeCell ref="I18:J18"/>
    <mergeCell ref="G20:H20"/>
    <mergeCell ref="I20:J20"/>
    <mergeCell ref="G21:H21"/>
    <mergeCell ref="I21:J21"/>
    <mergeCell ref="G14:H14"/>
    <mergeCell ref="I14:J14"/>
    <mergeCell ref="G15:H15"/>
    <mergeCell ref="I15:J15"/>
    <mergeCell ref="G17:H17"/>
    <mergeCell ref="I17:J17"/>
    <mergeCell ref="G27:H27"/>
    <mergeCell ref="I27:J27"/>
    <mergeCell ref="G33:H33"/>
    <mergeCell ref="I33:J33"/>
    <mergeCell ref="G34:H34"/>
    <mergeCell ref="I34:J34"/>
    <mergeCell ref="G22:H22"/>
    <mergeCell ref="I22:J22"/>
    <mergeCell ref="G23:H23"/>
    <mergeCell ref="I23:J23"/>
    <mergeCell ref="G26:H26"/>
    <mergeCell ref="I26:J26"/>
    <mergeCell ref="G55:H55"/>
    <mergeCell ref="I55:J55"/>
    <mergeCell ref="G45:H45"/>
    <mergeCell ref="I45:J45"/>
    <mergeCell ref="G46:H46"/>
    <mergeCell ref="I46:J46"/>
    <mergeCell ref="G47:H47"/>
    <mergeCell ref="I47:J47"/>
    <mergeCell ref="G41:H41"/>
    <mergeCell ref="I41:J41"/>
    <mergeCell ref="G42:H42"/>
    <mergeCell ref="I42:J42"/>
    <mergeCell ref="G43:H43"/>
    <mergeCell ref="I43:J43"/>
    <mergeCell ref="K4:L4"/>
    <mergeCell ref="M4:N4"/>
    <mergeCell ref="O4:P4"/>
    <mergeCell ref="Q4:R4"/>
    <mergeCell ref="K5:L5"/>
    <mergeCell ref="M5:N5"/>
    <mergeCell ref="O5:P5"/>
    <mergeCell ref="Q5:R5"/>
    <mergeCell ref="K6:L6"/>
    <mergeCell ref="M6:N6"/>
    <mergeCell ref="O6:P6"/>
    <mergeCell ref="Q6:R6"/>
    <mergeCell ref="K7:L7"/>
    <mergeCell ref="M7:N7"/>
    <mergeCell ref="O7:P7"/>
    <mergeCell ref="Q7:R7"/>
    <mergeCell ref="K8:L8"/>
    <mergeCell ref="M8:N8"/>
    <mergeCell ref="O8:P8"/>
    <mergeCell ref="Q8:R8"/>
    <mergeCell ref="K9:L9"/>
    <mergeCell ref="M9:N9"/>
    <mergeCell ref="O9:P9"/>
    <mergeCell ref="Q9:R9"/>
    <mergeCell ref="K11:L11"/>
    <mergeCell ref="M11:N11"/>
    <mergeCell ref="O11:P11"/>
    <mergeCell ref="Q11:R11"/>
    <mergeCell ref="K12:L12"/>
    <mergeCell ref="M12:N12"/>
    <mergeCell ref="O12:P12"/>
    <mergeCell ref="Q12:R12"/>
    <mergeCell ref="K13:L13"/>
    <mergeCell ref="M13:N13"/>
    <mergeCell ref="O13:P13"/>
    <mergeCell ref="Q13:R13"/>
    <mergeCell ref="K14:L14"/>
    <mergeCell ref="M14:N14"/>
    <mergeCell ref="O14:P14"/>
    <mergeCell ref="Q14:R14"/>
    <mergeCell ref="K15:L15"/>
    <mergeCell ref="M15:N15"/>
    <mergeCell ref="O15:P15"/>
    <mergeCell ref="Q15:R15"/>
    <mergeCell ref="K17:L17"/>
    <mergeCell ref="M17:N17"/>
    <mergeCell ref="O17:P17"/>
    <mergeCell ref="Q17:R17"/>
    <mergeCell ref="K18:L18"/>
    <mergeCell ref="M18:N18"/>
    <mergeCell ref="O18:P18"/>
    <mergeCell ref="Q18:R18"/>
    <mergeCell ref="K20:L20"/>
    <mergeCell ref="M20:N20"/>
    <mergeCell ref="O20:P20"/>
    <mergeCell ref="Q20:R20"/>
    <mergeCell ref="K21:L21"/>
    <mergeCell ref="M21:N21"/>
    <mergeCell ref="O21:P21"/>
    <mergeCell ref="Q21:R21"/>
    <mergeCell ref="K22:L22"/>
    <mergeCell ref="M22:N22"/>
    <mergeCell ref="O22:P22"/>
    <mergeCell ref="Q22:R22"/>
    <mergeCell ref="K23:L23"/>
    <mergeCell ref="M23:N23"/>
    <mergeCell ref="O23:P23"/>
    <mergeCell ref="Q23:R23"/>
    <mergeCell ref="K26:L26"/>
    <mergeCell ref="M26:N26"/>
    <mergeCell ref="O26:P26"/>
    <mergeCell ref="Q26:R26"/>
    <mergeCell ref="K27:L27"/>
    <mergeCell ref="M27:N27"/>
    <mergeCell ref="O27:P27"/>
    <mergeCell ref="Q27:R27"/>
    <mergeCell ref="K33:L33"/>
    <mergeCell ref="M33:N33"/>
    <mergeCell ref="O33:P33"/>
    <mergeCell ref="Q33:R33"/>
    <mergeCell ref="K34:L34"/>
    <mergeCell ref="M34:N34"/>
    <mergeCell ref="O34:P34"/>
    <mergeCell ref="Q34:R34"/>
    <mergeCell ref="K41:L41"/>
    <mergeCell ref="M41:N41"/>
    <mergeCell ref="O41:P41"/>
    <mergeCell ref="Q41:R41"/>
    <mergeCell ref="K42:L42"/>
    <mergeCell ref="M42:N42"/>
    <mergeCell ref="O42:P42"/>
    <mergeCell ref="Q42:R42"/>
    <mergeCell ref="K43:L43"/>
    <mergeCell ref="M43:N43"/>
    <mergeCell ref="O43:P43"/>
    <mergeCell ref="Q43:R43"/>
    <mergeCell ref="K45:L45"/>
    <mergeCell ref="M45:N45"/>
    <mergeCell ref="O45:P45"/>
    <mergeCell ref="Q45:R45"/>
    <mergeCell ref="K46:L46"/>
    <mergeCell ref="M46:N46"/>
    <mergeCell ref="O46:P46"/>
    <mergeCell ref="Q46:R46"/>
    <mergeCell ref="K47:L47"/>
    <mergeCell ref="M47:N47"/>
    <mergeCell ref="O47:P47"/>
    <mergeCell ref="Q47:R47"/>
    <mergeCell ref="K55:L55"/>
    <mergeCell ref="M55:N55"/>
    <mergeCell ref="O55:P55"/>
    <mergeCell ref="Q55:R55"/>
    <mergeCell ref="S4:T4"/>
    <mergeCell ref="U4:V4"/>
    <mergeCell ref="W4:X4"/>
    <mergeCell ref="Y4:Z4"/>
    <mergeCell ref="AA4:AB4"/>
    <mergeCell ref="S6:T6"/>
    <mergeCell ref="U6:V6"/>
    <mergeCell ref="W6:X6"/>
    <mergeCell ref="Y6:Z6"/>
    <mergeCell ref="AA6:AB6"/>
    <mergeCell ref="S8:T8"/>
    <mergeCell ref="U8:V8"/>
    <mergeCell ref="W8:X8"/>
    <mergeCell ref="Y8:Z8"/>
    <mergeCell ref="AA8:AB8"/>
    <mergeCell ref="S11:T11"/>
    <mergeCell ref="U11:V11"/>
    <mergeCell ref="W11:X11"/>
    <mergeCell ref="Y11:Z11"/>
    <mergeCell ref="AA11:AB11"/>
    <mergeCell ref="AC4:AD4"/>
    <mergeCell ref="AE4:AF4"/>
    <mergeCell ref="S5:T5"/>
    <mergeCell ref="U5:V5"/>
    <mergeCell ref="W5:X5"/>
    <mergeCell ref="Y5:Z5"/>
    <mergeCell ref="AA5:AB5"/>
    <mergeCell ref="AC5:AD5"/>
    <mergeCell ref="AE5:AF5"/>
    <mergeCell ref="AC6:AD6"/>
    <mergeCell ref="AE6:AF6"/>
    <mergeCell ref="S7:T7"/>
    <mergeCell ref="U7:V7"/>
    <mergeCell ref="W7:X7"/>
    <mergeCell ref="Y7:Z7"/>
    <mergeCell ref="AA7:AB7"/>
    <mergeCell ref="AC7:AD7"/>
    <mergeCell ref="AE7:AF7"/>
    <mergeCell ref="AC8:AD8"/>
    <mergeCell ref="AE8:AF8"/>
    <mergeCell ref="S9:T9"/>
    <mergeCell ref="U9:V9"/>
    <mergeCell ref="W9:X9"/>
    <mergeCell ref="Y9:Z9"/>
    <mergeCell ref="AA9:AB9"/>
    <mergeCell ref="AC9:AD9"/>
    <mergeCell ref="AE9:AF9"/>
    <mergeCell ref="AC11:AD11"/>
    <mergeCell ref="AE11:AF11"/>
    <mergeCell ref="S12:T12"/>
    <mergeCell ref="U12:V12"/>
    <mergeCell ref="W12:X12"/>
    <mergeCell ref="Y12:Z12"/>
    <mergeCell ref="AA12:AB12"/>
    <mergeCell ref="AC12:AD12"/>
    <mergeCell ref="AE12:AF12"/>
    <mergeCell ref="S13:T13"/>
    <mergeCell ref="U13:V13"/>
    <mergeCell ref="W13:X13"/>
    <mergeCell ref="Y13:Z13"/>
    <mergeCell ref="AA13:AB13"/>
    <mergeCell ref="AC13:AD13"/>
    <mergeCell ref="AE13:AF13"/>
    <mergeCell ref="S14:T14"/>
    <mergeCell ref="U14:V14"/>
    <mergeCell ref="W14:X14"/>
    <mergeCell ref="Y14:Z14"/>
    <mergeCell ref="AA14:AB14"/>
    <mergeCell ref="AC14:AD14"/>
    <mergeCell ref="AE14:AF14"/>
    <mergeCell ref="S15:T15"/>
    <mergeCell ref="U15:V15"/>
    <mergeCell ref="W15:X15"/>
    <mergeCell ref="Y15:Z15"/>
    <mergeCell ref="AA15:AB15"/>
    <mergeCell ref="AC15:AD15"/>
    <mergeCell ref="AE15:AF15"/>
    <mergeCell ref="S17:T17"/>
    <mergeCell ref="U17:V17"/>
    <mergeCell ref="W17:X17"/>
    <mergeCell ref="Y17:Z17"/>
    <mergeCell ref="AA17:AB17"/>
    <mergeCell ref="AC17:AD17"/>
    <mergeCell ref="AE17:AF17"/>
    <mergeCell ref="S18:T18"/>
    <mergeCell ref="U18:V18"/>
    <mergeCell ref="W18:X18"/>
    <mergeCell ref="Y18:Z18"/>
    <mergeCell ref="AA18:AB18"/>
    <mergeCell ref="AC18:AD18"/>
    <mergeCell ref="AE18:AF18"/>
    <mergeCell ref="S20:T20"/>
    <mergeCell ref="U20:V20"/>
    <mergeCell ref="W20:X20"/>
    <mergeCell ref="Y20:Z20"/>
    <mergeCell ref="AA20:AB20"/>
    <mergeCell ref="AC20:AD20"/>
    <mergeCell ref="AE20:AF20"/>
    <mergeCell ref="S21:T21"/>
    <mergeCell ref="U21:V21"/>
    <mergeCell ref="W21:X21"/>
    <mergeCell ref="Y21:Z21"/>
    <mergeCell ref="AA21:AB21"/>
    <mergeCell ref="AC21:AD21"/>
    <mergeCell ref="AE21:AF21"/>
    <mergeCell ref="S22:T22"/>
    <mergeCell ref="U22:V22"/>
    <mergeCell ref="W22:X22"/>
    <mergeCell ref="Y22:Z22"/>
    <mergeCell ref="AA22:AB22"/>
    <mergeCell ref="AC22:AD22"/>
    <mergeCell ref="AE22:AF22"/>
    <mergeCell ref="S23:T23"/>
    <mergeCell ref="U23:V23"/>
    <mergeCell ref="W23:X23"/>
    <mergeCell ref="Y23:Z23"/>
    <mergeCell ref="AA23:AB23"/>
    <mergeCell ref="AC23:AD23"/>
    <mergeCell ref="AE23:AF23"/>
    <mergeCell ref="S26:T26"/>
    <mergeCell ref="U26:V26"/>
    <mergeCell ref="W26:X26"/>
    <mergeCell ref="Y26:Z26"/>
    <mergeCell ref="AA26:AB26"/>
    <mergeCell ref="AC26:AD26"/>
    <mergeCell ref="AE26:AF26"/>
    <mergeCell ref="S27:T27"/>
    <mergeCell ref="U27:V27"/>
    <mergeCell ref="W27:X27"/>
    <mergeCell ref="Y27:Z27"/>
    <mergeCell ref="AA27:AB27"/>
    <mergeCell ref="AC27:AD27"/>
    <mergeCell ref="AE27:AF27"/>
    <mergeCell ref="S33:T33"/>
    <mergeCell ref="U33:V33"/>
    <mergeCell ref="W33:X33"/>
    <mergeCell ref="Y33:Z33"/>
    <mergeCell ref="AA33:AB33"/>
    <mergeCell ref="AC33:AD33"/>
    <mergeCell ref="AE33:AF33"/>
    <mergeCell ref="S34:T34"/>
    <mergeCell ref="U34:V34"/>
    <mergeCell ref="W34:X34"/>
    <mergeCell ref="Y34:Z34"/>
    <mergeCell ref="AA34:AB34"/>
    <mergeCell ref="AC34:AD34"/>
    <mergeCell ref="AE34:AF34"/>
    <mergeCell ref="S41:T41"/>
    <mergeCell ref="U41:V41"/>
    <mergeCell ref="W41:X41"/>
    <mergeCell ref="Y41:Z41"/>
    <mergeCell ref="AA41:AB41"/>
    <mergeCell ref="AC41:AD41"/>
    <mergeCell ref="AE41:AF41"/>
    <mergeCell ref="S42:T42"/>
    <mergeCell ref="U42:V42"/>
    <mergeCell ref="W42:X42"/>
    <mergeCell ref="Y42:Z42"/>
    <mergeCell ref="AA42:AB42"/>
    <mergeCell ref="AC42:AD42"/>
    <mergeCell ref="AE42:AF42"/>
    <mergeCell ref="S43:T43"/>
    <mergeCell ref="U43:V43"/>
    <mergeCell ref="W43:X43"/>
    <mergeCell ref="Y43:Z43"/>
    <mergeCell ref="AA43:AB43"/>
    <mergeCell ref="AC43:AD43"/>
    <mergeCell ref="AE43:AF43"/>
    <mergeCell ref="S45:T45"/>
    <mergeCell ref="U45:V45"/>
    <mergeCell ref="W45:X45"/>
    <mergeCell ref="Y45:Z45"/>
    <mergeCell ref="AA45:AB45"/>
    <mergeCell ref="AC45:AD45"/>
    <mergeCell ref="AE45:AF45"/>
    <mergeCell ref="S46:T46"/>
    <mergeCell ref="U46:V46"/>
    <mergeCell ref="W46:X46"/>
    <mergeCell ref="Y46:Z46"/>
    <mergeCell ref="AA46:AB46"/>
    <mergeCell ref="AC46:AD46"/>
    <mergeCell ref="AE46:AF46"/>
    <mergeCell ref="S47:T47"/>
    <mergeCell ref="U47:V47"/>
    <mergeCell ref="W47:X47"/>
    <mergeCell ref="Y47:Z47"/>
    <mergeCell ref="AA47:AB47"/>
    <mergeCell ref="AC47:AD47"/>
    <mergeCell ref="AE47:AF47"/>
    <mergeCell ref="S55:T55"/>
    <mergeCell ref="U55:V55"/>
    <mergeCell ref="W55:X55"/>
    <mergeCell ref="Y55:Z55"/>
    <mergeCell ref="AA55:AB55"/>
    <mergeCell ref="AC55:AD55"/>
    <mergeCell ref="AE55:AF55"/>
    <mergeCell ref="AU4:AV4"/>
    <mergeCell ref="AW4:AX4"/>
    <mergeCell ref="AY4:AZ4"/>
    <mergeCell ref="BA4:BB4"/>
    <mergeCell ref="BC4:BD4"/>
    <mergeCell ref="AU5:AV5"/>
    <mergeCell ref="AW5:AX5"/>
    <mergeCell ref="AY5:AZ5"/>
    <mergeCell ref="BA5:BB5"/>
    <mergeCell ref="BC5:BD5"/>
    <mergeCell ref="AU6:AV6"/>
    <mergeCell ref="AW6:AX6"/>
    <mergeCell ref="AY6:AZ6"/>
    <mergeCell ref="BA6:BB6"/>
    <mergeCell ref="BC6:BD6"/>
    <mergeCell ref="AU7:AV7"/>
    <mergeCell ref="AW7:AX7"/>
    <mergeCell ref="AY7:AZ7"/>
    <mergeCell ref="BA7:BB7"/>
    <mergeCell ref="BC7:BD7"/>
    <mergeCell ref="AU8:AV8"/>
    <mergeCell ref="AW8:AX8"/>
    <mergeCell ref="AY8:AZ8"/>
    <mergeCell ref="BA8:BB8"/>
    <mergeCell ref="BC8:BD8"/>
    <mergeCell ref="AU9:AV9"/>
    <mergeCell ref="AW9:AX9"/>
    <mergeCell ref="AY9:AZ9"/>
    <mergeCell ref="BA9:BB9"/>
    <mergeCell ref="BC9:BD9"/>
    <mergeCell ref="AU11:AV11"/>
    <mergeCell ref="AW11:AX11"/>
    <mergeCell ref="AY11:AZ11"/>
    <mergeCell ref="BA11:BB11"/>
    <mergeCell ref="BC11:BD11"/>
    <mergeCell ref="AU12:AV12"/>
    <mergeCell ref="AW12:AX12"/>
    <mergeCell ref="AY12:AZ12"/>
    <mergeCell ref="BA12:BB12"/>
    <mergeCell ref="BC12:BD12"/>
    <mergeCell ref="AU13:AV13"/>
    <mergeCell ref="AW13:AX13"/>
    <mergeCell ref="AY13:AZ13"/>
    <mergeCell ref="BA13:BB13"/>
    <mergeCell ref="BC13:BD13"/>
    <mergeCell ref="AU14:AV14"/>
    <mergeCell ref="AW14:AX14"/>
    <mergeCell ref="AY14:AZ14"/>
    <mergeCell ref="BA14:BB14"/>
    <mergeCell ref="BC14:BD14"/>
    <mergeCell ref="AU15:AV15"/>
    <mergeCell ref="AW15:AX15"/>
    <mergeCell ref="AY15:AZ15"/>
    <mergeCell ref="BA15:BB15"/>
    <mergeCell ref="BC15:BD15"/>
    <mergeCell ref="AU17:AV17"/>
    <mergeCell ref="AW17:AX17"/>
    <mergeCell ref="AY17:AZ17"/>
    <mergeCell ref="BA17:BB17"/>
    <mergeCell ref="BC17:BD17"/>
    <mergeCell ref="AU18:AV18"/>
    <mergeCell ref="AW18:AX18"/>
    <mergeCell ref="AY18:AZ18"/>
    <mergeCell ref="BA18:BB18"/>
    <mergeCell ref="BC18:BD18"/>
    <mergeCell ref="AU20:AV20"/>
    <mergeCell ref="AW20:AX20"/>
    <mergeCell ref="AY20:AZ20"/>
    <mergeCell ref="BA20:BB20"/>
    <mergeCell ref="BC20:BD20"/>
    <mergeCell ref="AU21:AV21"/>
    <mergeCell ref="AW21:AX21"/>
    <mergeCell ref="AY21:AZ21"/>
    <mergeCell ref="BA21:BB21"/>
    <mergeCell ref="BC21:BD21"/>
    <mergeCell ref="AU22:AV22"/>
    <mergeCell ref="AW22:AX22"/>
    <mergeCell ref="AY22:AZ22"/>
    <mergeCell ref="BA22:BB22"/>
    <mergeCell ref="BC22:BD22"/>
    <mergeCell ref="AU23:AV23"/>
    <mergeCell ref="AW23:AX23"/>
    <mergeCell ref="AY23:AZ23"/>
    <mergeCell ref="BA23:BB23"/>
    <mergeCell ref="BC23:BD23"/>
    <mergeCell ref="AU26:AV26"/>
    <mergeCell ref="AW26:AX26"/>
    <mergeCell ref="AY26:AZ26"/>
    <mergeCell ref="BA26:BB26"/>
    <mergeCell ref="BC26:BD26"/>
    <mergeCell ref="AU27:AV27"/>
    <mergeCell ref="AW27:AX27"/>
    <mergeCell ref="AY27:AZ27"/>
    <mergeCell ref="BA27:BB27"/>
    <mergeCell ref="BC27:BD27"/>
    <mergeCell ref="AU33:AV33"/>
    <mergeCell ref="AW33:AX33"/>
    <mergeCell ref="AY33:AZ33"/>
    <mergeCell ref="BA33:BB33"/>
    <mergeCell ref="BC33:BD33"/>
    <mergeCell ref="AU34:AV34"/>
    <mergeCell ref="AW34:AX34"/>
    <mergeCell ref="AY34:AZ34"/>
    <mergeCell ref="BA34:BB34"/>
    <mergeCell ref="BC34:BD34"/>
    <mergeCell ref="AU41:AV41"/>
    <mergeCell ref="AW41:AX41"/>
    <mergeCell ref="AY41:AZ41"/>
    <mergeCell ref="BA41:BB41"/>
    <mergeCell ref="BC41:BD41"/>
    <mergeCell ref="AU42:AV42"/>
    <mergeCell ref="AW42:AX42"/>
    <mergeCell ref="AY42:AZ42"/>
    <mergeCell ref="BA42:BB42"/>
    <mergeCell ref="BC42:BD42"/>
    <mergeCell ref="AU43:AV43"/>
    <mergeCell ref="AW43:AX43"/>
    <mergeCell ref="AY43:AZ43"/>
    <mergeCell ref="BA43:BB43"/>
    <mergeCell ref="BC43:BD43"/>
    <mergeCell ref="AU45:AV45"/>
    <mergeCell ref="AW45:AX45"/>
    <mergeCell ref="AY45:AZ45"/>
    <mergeCell ref="BA45:BB45"/>
    <mergeCell ref="BC45:BD45"/>
    <mergeCell ref="AU46:AV46"/>
    <mergeCell ref="AW46:AX46"/>
    <mergeCell ref="AY46:AZ46"/>
    <mergeCell ref="BA46:BB46"/>
    <mergeCell ref="BC46:BD46"/>
    <mergeCell ref="AU47:AV47"/>
    <mergeCell ref="AW47:AX47"/>
    <mergeCell ref="AY47:AZ47"/>
    <mergeCell ref="BA47:BB47"/>
    <mergeCell ref="BC47:BD47"/>
    <mergeCell ref="AU55:AV55"/>
    <mergeCell ref="AW55:AX55"/>
    <mergeCell ref="AY55:AZ55"/>
    <mergeCell ref="BA55:BB55"/>
    <mergeCell ref="BC55:BD55"/>
    <mergeCell ref="BE4:BF4"/>
    <mergeCell ref="BE5:BF5"/>
    <mergeCell ref="BE6:BF6"/>
    <mergeCell ref="BE7:BF7"/>
    <mergeCell ref="BE8:BF8"/>
    <mergeCell ref="BE9:BF9"/>
    <mergeCell ref="BE11:BF11"/>
    <mergeCell ref="BE12:BF12"/>
    <mergeCell ref="BE13:BF13"/>
    <mergeCell ref="BE14:BF14"/>
    <mergeCell ref="BE15:BF15"/>
    <mergeCell ref="BE17:BF17"/>
    <mergeCell ref="BE18:BF18"/>
    <mergeCell ref="BE20:BF20"/>
    <mergeCell ref="BE21:BF21"/>
    <mergeCell ref="BE22:BF22"/>
    <mergeCell ref="BE23:BF23"/>
    <mergeCell ref="BE26:BF26"/>
    <mergeCell ref="BE55:BF55"/>
    <mergeCell ref="BE27:BF27"/>
    <mergeCell ref="BE33:BF33"/>
    <mergeCell ref="BE34:BF34"/>
    <mergeCell ref="BE41:BF41"/>
    <mergeCell ref="BE42:BF42"/>
    <mergeCell ref="BE43:BF43"/>
    <mergeCell ref="BE45:BF45"/>
    <mergeCell ref="BE46:BF46"/>
    <mergeCell ref="BE47:BF47"/>
  </mergeCells>
  <dataValidations count="5">
    <dataValidation type="list" allowBlank="1" showInputMessage="1" showErrorMessage="1" sqref="C14 E14 G14 I14 K14 M14 O14 Q14 S14 U14 W14 Y14 AA14 AC14 AE14 AG14 AI14 AK14 AM14 AO14 AQ14 AS14 AU14 AW14 AY14 BA14 BC14 BE14">
      <formula1>IMPRESSAOTIPO</formula1>
    </dataValidation>
    <dataValidation type="list" allowBlank="1" showInputMessage="1" showErrorMessage="1" sqref="C15 E15 G15 I15 K15 M15 O15 Q15 S15 U15 W15 Y15 AA15 AC15 AE15 AG15 AI15 AK15 AM15 AO15 AQ15 AS15 AU15 AW15 AY15 BA15 BC15 BE15">
      <formula1>PAPELTIPO</formula1>
    </dataValidation>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BF36"/>
  <sheetViews>
    <sheetView showGridLines="0" workbookViewId="0">
      <selection sqref="A1:D2"/>
    </sheetView>
  </sheetViews>
  <sheetFormatPr defaultRowHeight="15" x14ac:dyDescent="0.25"/>
  <cols>
    <col min="1" max="1" width="15.140625" style="217" customWidth="1"/>
    <col min="2" max="2" width="34.140625" style="217" bestFit="1" customWidth="1"/>
    <col min="3" max="3" width="19.5703125" style="217" bestFit="1" customWidth="1"/>
    <col min="4" max="4" width="20" style="217" customWidth="1"/>
    <col min="5" max="56" width="19.7109375" style="217" customWidth="1"/>
    <col min="57" max="58" width="20"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'!B30</f>
        <v>Pasta com bolsa</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150</v>
      </c>
      <c r="D4" s="430"/>
      <c r="E4" s="430">
        <v>0</v>
      </c>
      <c r="F4" s="430"/>
      <c r="G4" s="430">
        <v>0</v>
      </c>
      <c r="H4" s="430"/>
      <c r="I4" s="430">
        <v>0</v>
      </c>
      <c r="J4" s="430"/>
      <c r="K4" s="430">
        <v>0</v>
      </c>
      <c r="L4" s="430"/>
      <c r="M4" s="430">
        <v>0</v>
      </c>
      <c r="N4" s="430"/>
      <c r="O4" s="430">
        <v>0</v>
      </c>
      <c r="P4" s="430"/>
      <c r="Q4" s="430">
        <v>2000</v>
      </c>
      <c r="R4" s="430"/>
      <c r="S4" s="430">
        <v>500</v>
      </c>
      <c r="T4" s="430"/>
      <c r="U4" s="430">
        <v>600</v>
      </c>
      <c r="V4" s="430"/>
      <c r="W4" s="430">
        <v>250</v>
      </c>
      <c r="X4" s="430"/>
      <c r="Y4" s="430">
        <v>100</v>
      </c>
      <c r="Z4" s="430"/>
      <c r="AA4" s="430">
        <v>0</v>
      </c>
      <c r="AB4" s="430"/>
      <c r="AC4" s="430">
        <v>600</v>
      </c>
      <c r="AD4" s="430"/>
      <c r="AE4" s="430">
        <v>0</v>
      </c>
      <c r="AF4" s="430"/>
      <c r="AG4" s="430">
        <v>250</v>
      </c>
      <c r="AH4" s="430"/>
      <c r="AI4" s="430">
        <v>1000</v>
      </c>
      <c r="AJ4" s="430"/>
      <c r="AK4" s="430">
        <v>0</v>
      </c>
      <c r="AL4" s="430"/>
      <c r="AM4" s="430">
        <v>50</v>
      </c>
      <c r="AN4" s="430"/>
      <c r="AO4" s="430">
        <v>1000</v>
      </c>
      <c r="AP4" s="430"/>
      <c r="AQ4" s="430">
        <v>100</v>
      </c>
      <c r="AR4" s="430"/>
      <c r="AS4" s="430">
        <v>0</v>
      </c>
      <c r="AT4" s="430"/>
      <c r="AU4" s="430">
        <v>0</v>
      </c>
      <c r="AV4" s="430"/>
      <c r="AW4" s="430">
        <v>0</v>
      </c>
      <c r="AX4" s="430"/>
      <c r="AY4" s="430">
        <v>0</v>
      </c>
      <c r="AZ4" s="430"/>
      <c r="BA4" s="430">
        <v>200</v>
      </c>
      <c r="BB4" s="430"/>
      <c r="BC4" s="430">
        <v>250</v>
      </c>
      <c r="BD4" s="430"/>
      <c r="BE4" s="430">
        <v>4000</v>
      </c>
      <c r="BF4" s="430"/>
    </row>
    <row r="5" spans="1:58" x14ac:dyDescent="0.25">
      <c r="A5" s="444" t="s">
        <v>77</v>
      </c>
      <c r="B5" s="47" t="s">
        <v>78</v>
      </c>
      <c r="C5" s="431">
        <v>32</v>
      </c>
      <c r="D5" s="432"/>
      <c r="E5" s="431">
        <v>32</v>
      </c>
      <c r="F5" s="432"/>
      <c r="G5" s="431">
        <v>32</v>
      </c>
      <c r="H5" s="432"/>
      <c r="I5" s="431">
        <v>32</v>
      </c>
      <c r="J5" s="432"/>
      <c r="K5" s="431">
        <v>32</v>
      </c>
      <c r="L5" s="432"/>
      <c r="M5" s="431">
        <v>32</v>
      </c>
      <c r="N5" s="432"/>
      <c r="O5" s="431">
        <v>32</v>
      </c>
      <c r="P5" s="432"/>
      <c r="Q5" s="431">
        <v>32</v>
      </c>
      <c r="R5" s="432"/>
      <c r="S5" s="431">
        <v>32</v>
      </c>
      <c r="T5" s="432"/>
      <c r="U5" s="431">
        <v>32</v>
      </c>
      <c r="V5" s="432"/>
      <c r="W5" s="431">
        <v>32</v>
      </c>
      <c r="X5" s="432"/>
      <c r="Y5" s="431">
        <v>32</v>
      </c>
      <c r="Z5" s="432"/>
      <c r="AA5" s="431">
        <v>32</v>
      </c>
      <c r="AB5" s="432"/>
      <c r="AC5" s="431">
        <v>32</v>
      </c>
      <c r="AD5" s="432"/>
      <c r="AE5" s="431">
        <v>32</v>
      </c>
      <c r="AF5" s="432"/>
      <c r="AG5" s="431">
        <v>36.200000000000003</v>
      </c>
      <c r="AH5" s="432"/>
      <c r="AI5" s="431">
        <v>32</v>
      </c>
      <c r="AJ5" s="432"/>
      <c r="AK5" s="431">
        <v>32</v>
      </c>
      <c r="AL5" s="432"/>
      <c r="AM5" s="431">
        <v>32</v>
      </c>
      <c r="AN5" s="432"/>
      <c r="AO5" s="431">
        <v>32</v>
      </c>
      <c r="AP5" s="432"/>
      <c r="AQ5" s="431">
        <v>32</v>
      </c>
      <c r="AR5" s="432"/>
      <c r="AS5" s="431">
        <v>32</v>
      </c>
      <c r="AT5" s="432"/>
      <c r="AU5" s="431">
        <v>32</v>
      </c>
      <c r="AV5" s="432"/>
      <c r="AW5" s="431">
        <v>32</v>
      </c>
      <c r="AX5" s="432"/>
      <c r="AY5" s="431">
        <v>32</v>
      </c>
      <c r="AZ5" s="432"/>
      <c r="BA5" s="431">
        <v>32</v>
      </c>
      <c r="BB5" s="432"/>
      <c r="BC5" s="431">
        <v>32</v>
      </c>
      <c r="BD5" s="432"/>
      <c r="BE5" s="431">
        <v>32</v>
      </c>
      <c r="BF5" s="432"/>
    </row>
    <row r="6" spans="1:58" x14ac:dyDescent="0.25">
      <c r="A6" s="447"/>
      <c r="B6" s="48" t="s">
        <v>79</v>
      </c>
      <c r="C6" s="433">
        <v>49</v>
      </c>
      <c r="D6" s="434"/>
      <c r="E6" s="433">
        <v>49</v>
      </c>
      <c r="F6" s="434"/>
      <c r="G6" s="433">
        <v>49</v>
      </c>
      <c r="H6" s="434"/>
      <c r="I6" s="433">
        <v>49</v>
      </c>
      <c r="J6" s="434"/>
      <c r="K6" s="433">
        <v>49</v>
      </c>
      <c r="L6" s="434"/>
      <c r="M6" s="433">
        <v>49</v>
      </c>
      <c r="N6" s="434"/>
      <c r="O6" s="433">
        <v>49</v>
      </c>
      <c r="P6" s="434"/>
      <c r="Q6" s="433">
        <v>49</v>
      </c>
      <c r="R6" s="434"/>
      <c r="S6" s="433">
        <v>49</v>
      </c>
      <c r="T6" s="434"/>
      <c r="U6" s="433">
        <v>49</v>
      </c>
      <c r="V6" s="434"/>
      <c r="W6" s="433">
        <v>49</v>
      </c>
      <c r="X6" s="434"/>
      <c r="Y6" s="433">
        <v>49</v>
      </c>
      <c r="Z6" s="434"/>
      <c r="AA6" s="433">
        <v>49</v>
      </c>
      <c r="AB6" s="434"/>
      <c r="AC6" s="433">
        <v>49</v>
      </c>
      <c r="AD6" s="434"/>
      <c r="AE6" s="433">
        <v>49</v>
      </c>
      <c r="AF6" s="434"/>
      <c r="AG6" s="433">
        <v>46</v>
      </c>
      <c r="AH6" s="434"/>
      <c r="AI6" s="433">
        <v>49</v>
      </c>
      <c r="AJ6" s="434"/>
      <c r="AK6" s="433">
        <v>49</v>
      </c>
      <c r="AL6" s="434"/>
      <c r="AM6" s="433">
        <v>49</v>
      </c>
      <c r="AN6" s="434"/>
      <c r="AO6" s="433">
        <v>49</v>
      </c>
      <c r="AP6" s="434"/>
      <c r="AQ6" s="433">
        <v>49</v>
      </c>
      <c r="AR6" s="434"/>
      <c r="AS6" s="433">
        <v>49</v>
      </c>
      <c r="AT6" s="434"/>
      <c r="AU6" s="433">
        <v>49</v>
      </c>
      <c r="AV6" s="434"/>
      <c r="AW6" s="433">
        <v>49</v>
      </c>
      <c r="AX6" s="434"/>
      <c r="AY6" s="433">
        <v>49</v>
      </c>
      <c r="AZ6" s="434"/>
      <c r="BA6" s="433">
        <v>49</v>
      </c>
      <c r="BB6" s="434"/>
      <c r="BC6" s="433">
        <v>49</v>
      </c>
      <c r="BD6" s="434"/>
      <c r="BE6" s="433">
        <v>49</v>
      </c>
      <c r="BF6" s="434"/>
    </row>
    <row r="7" spans="1:58" ht="15.75" thickBot="1" x14ac:dyDescent="0.3">
      <c r="A7" s="448"/>
      <c r="B7" s="49" t="s">
        <v>80</v>
      </c>
      <c r="C7" s="505">
        <v>1</v>
      </c>
      <c r="D7" s="506"/>
      <c r="E7" s="505">
        <v>1</v>
      </c>
      <c r="F7" s="506"/>
      <c r="G7" s="505">
        <v>1</v>
      </c>
      <c r="H7" s="506"/>
      <c r="I7" s="505">
        <v>1</v>
      </c>
      <c r="J7" s="506"/>
      <c r="K7" s="505">
        <v>1</v>
      </c>
      <c r="L7" s="506"/>
      <c r="M7" s="505">
        <v>1</v>
      </c>
      <c r="N7" s="506"/>
      <c r="O7" s="505">
        <v>1</v>
      </c>
      <c r="P7" s="506"/>
      <c r="Q7" s="505">
        <v>1</v>
      </c>
      <c r="R7" s="506"/>
      <c r="S7" s="505">
        <v>1</v>
      </c>
      <c r="T7" s="506"/>
      <c r="U7" s="505">
        <v>1</v>
      </c>
      <c r="V7" s="506"/>
      <c r="W7" s="505">
        <v>1</v>
      </c>
      <c r="X7" s="506"/>
      <c r="Y7" s="505">
        <v>1</v>
      </c>
      <c r="Z7" s="506"/>
      <c r="AA7" s="505">
        <v>1</v>
      </c>
      <c r="AB7" s="506"/>
      <c r="AC7" s="505">
        <v>1</v>
      </c>
      <c r="AD7" s="506"/>
      <c r="AE7" s="505">
        <v>1</v>
      </c>
      <c r="AF7" s="506"/>
      <c r="AG7" s="505">
        <v>1</v>
      </c>
      <c r="AH7" s="506"/>
      <c r="AI7" s="505">
        <v>1</v>
      </c>
      <c r="AJ7" s="506"/>
      <c r="AK7" s="505">
        <v>1</v>
      </c>
      <c r="AL7" s="506"/>
      <c r="AM7" s="505">
        <v>1</v>
      </c>
      <c r="AN7" s="506"/>
      <c r="AO7" s="505">
        <v>1</v>
      </c>
      <c r="AP7" s="506"/>
      <c r="AQ7" s="505">
        <v>1</v>
      </c>
      <c r="AR7" s="506"/>
      <c r="AS7" s="505">
        <v>1</v>
      </c>
      <c r="AT7" s="506"/>
      <c r="AU7" s="505">
        <v>1</v>
      </c>
      <c r="AV7" s="506"/>
      <c r="AW7" s="505">
        <v>1</v>
      </c>
      <c r="AX7" s="506"/>
      <c r="AY7" s="505">
        <v>1</v>
      </c>
      <c r="AZ7" s="506"/>
      <c r="BA7" s="505">
        <v>1</v>
      </c>
      <c r="BB7" s="506"/>
      <c r="BC7" s="505">
        <v>1</v>
      </c>
      <c r="BD7" s="506"/>
      <c r="BE7" s="505">
        <v>1</v>
      </c>
      <c r="BF7" s="506"/>
    </row>
    <row r="8" spans="1:58"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12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48" t="s">
        <v>83</v>
      </c>
      <c r="C9" s="439" t="s">
        <v>27</v>
      </c>
      <c r="D9" s="440"/>
      <c r="E9" s="439" t="s">
        <v>27</v>
      </c>
      <c r="F9" s="440"/>
      <c r="G9" s="439" t="s">
        <v>27</v>
      </c>
      <c r="H9" s="440"/>
      <c r="I9" s="439" t="s">
        <v>27</v>
      </c>
      <c r="J9" s="440"/>
      <c r="K9" s="439" t="s">
        <v>27</v>
      </c>
      <c r="L9" s="440"/>
      <c r="M9" s="439" t="s">
        <v>27</v>
      </c>
      <c r="N9" s="440"/>
      <c r="O9" s="439" t="s">
        <v>27</v>
      </c>
      <c r="P9" s="440"/>
      <c r="Q9" s="439" t="s">
        <v>27</v>
      </c>
      <c r="R9" s="440"/>
      <c r="S9" s="439" t="s">
        <v>27</v>
      </c>
      <c r="T9" s="440"/>
      <c r="U9" s="439" t="s">
        <v>27</v>
      </c>
      <c r="V9" s="440"/>
      <c r="W9" s="439" t="s">
        <v>27</v>
      </c>
      <c r="X9" s="440"/>
      <c r="Y9" s="439" t="s">
        <v>27</v>
      </c>
      <c r="Z9" s="440"/>
      <c r="AA9" s="439" t="s">
        <v>27</v>
      </c>
      <c r="AB9" s="440"/>
      <c r="AC9" s="439" t="s">
        <v>27</v>
      </c>
      <c r="AD9" s="440"/>
      <c r="AE9" s="439" t="s">
        <v>27</v>
      </c>
      <c r="AF9" s="440"/>
      <c r="AG9" s="439" t="s">
        <v>27</v>
      </c>
      <c r="AH9" s="440"/>
      <c r="AI9" s="439" t="s">
        <v>27</v>
      </c>
      <c r="AJ9" s="440"/>
      <c r="AK9" s="439" t="s">
        <v>27</v>
      </c>
      <c r="AL9" s="440"/>
      <c r="AM9" s="439" t="s">
        <v>27</v>
      </c>
      <c r="AN9" s="440"/>
      <c r="AO9" s="439" t="s">
        <v>27</v>
      </c>
      <c r="AP9" s="440"/>
      <c r="AQ9" s="439" t="s">
        <v>27</v>
      </c>
      <c r="AR9" s="440"/>
      <c r="AS9" s="439" t="s">
        <v>27</v>
      </c>
      <c r="AT9" s="440"/>
      <c r="AU9" s="439" t="s">
        <v>27</v>
      </c>
      <c r="AV9" s="440"/>
      <c r="AW9" s="439" t="s">
        <v>27</v>
      </c>
      <c r="AX9" s="440"/>
      <c r="AY9" s="439" t="s">
        <v>27</v>
      </c>
      <c r="AZ9" s="440"/>
      <c r="BA9" s="439" t="s">
        <v>27</v>
      </c>
      <c r="BB9" s="440"/>
      <c r="BC9" s="439" t="s">
        <v>27</v>
      </c>
      <c r="BD9" s="440"/>
      <c r="BE9" s="439" t="s">
        <v>27</v>
      </c>
      <c r="BF9" s="440"/>
    </row>
    <row r="10" spans="1:58" ht="15.75" thickBot="1" x14ac:dyDescent="0.3">
      <c r="A10" s="448"/>
      <c r="B10" s="49" t="s">
        <v>84</v>
      </c>
      <c r="C10" s="9" t="s">
        <v>42</v>
      </c>
      <c r="D10" s="315">
        <f>IF(C10=Tabelas!$F$23,Tabelas!$C$39,0%)</f>
        <v>0</v>
      </c>
      <c r="E10" s="9" t="s">
        <v>42</v>
      </c>
      <c r="F10" s="315">
        <f>IF(E10=Tabelas!$F$23,Tabelas!$C$39,0%)</f>
        <v>0</v>
      </c>
      <c r="G10" s="9" t="s">
        <v>42</v>
      </c>
      <c r="H10" s="315">
        <f>IF(G10=Tabelas!$F$23,Tabelas!$C$39,0%)</f>
        <v>0</v>
      </c>
      <c r="I10" s="9" t="s">
        <v>42</v>
      </c>
      <c r="J10" s="315">
        <f>IF(I10=Tabelas!$F$23,Tabelas!$C$39,0%)</f>
        <v>0</v>
      </c>
      <c r="K10" s="9" t="s">
        <v>42</v>
      </c>
      <c r="L10" s="315">
        <f>IF(K10=Tabelas!$F$23,Tabelas!$C$39,0%)</f>
        <v>0</v>
      </c>
      <c r="M10" s="9" t="s">
        <v>42</v>
      </c>
      <c r="N10" s="315">
        <f>IF(M10=Tabelas!$F$23,Tabelas!$C$39,0%)</f>
        <v>0</v>
      </c>
      <c r="O10" s="9" t="s">
        <v>42</v>
      </c>
      <c r="P10" s="315">
        <f>IF(O10=Tabelas!$F$23,Tabelas!$C$39,0%)</f>
        <v>0</v>
      </c>
      <c r="Q10" s="9" t="s">
        <v>42</v>
      </c>
      <c r="R10" s="315">
        <f>IF(Q10=Tabelas!$F$23,Tabelas!$C$39,0%)</f>
        <v>0</v>
      </c>
      <c r="S10" s="9" t="s">
        <v>42</v>
      </c>
      <c r="T10" s="315">
        <f>IF(S10=Tabelas!$F$23,Tabelas!$C$39,0%)</f>
        <v>0</v>
      </c>
      <c r="U10" s="9" t="s">
        <v>42</v>
      </c>
      <c r="V10" s="315">
        <f>IF(U10=Tabelas!$F$23,Tabelas!$C$39,0%)</f>
        <v>0</v>
      </c>
      <c r="W10" s="9" t="s">
        <v>42</v>
      </c>
      <c r="X10" s="315">
        <f>IF(W10=Tabelas!$F$23,Tabelas!$C$39,0%)</f>
        <v>0</v>
      </c>
      <c r="Y10" s="9" t="s">
        <v>42</v>
      </c>
      <c r="Z10" s="315">
        <f>IF(Y10=Tabelas!$F$23,Tabelas!$C$39,0%)</f>
        <v>0</v>
      </c>
      <c r="AA10" s="9" t="s">
        <v>42</v>
      </c>
      <c r="AB10" s="315">
        <f>IF(AA10=Tabelas!$F$23,Tabelas!$C$39,0%)</f>
        <v>0</v>
      </c>
      <c r="AC10" s="9" t="s">
        <v>42</v>
      </c>
      <c r="AD10" s="315">
        <f>IF(AC10=Tabelas!$F$23,Tabelas!$C$39,0%)</f>
        <v>0</v>
      </c>
      <c r="AE10" s="9" t="s">
        <v>42</v>
      </c>
      <c r="AF10" s="315">
        <f>IF(AE10=Tabelas!$F$23,Tabelas!$C$39,0%)</f>
        <v>0</v>
      </c>
      <c r="AG10" s="9" t="s">
        <v>42</v>
      </c>
      <c r="AH10" s="315">
        <f>IF(AG10=Tabelas!$F$23,Tabelas!$C$39,0%)</f>
        <v>0</v>
      </c>
      <c r="AI10" s="9" t="s">
        <v>42</v>
      </c>
      <c r="AJ10" s="315">
        <f>IF(AI10=Tabelas!$F$23,Tabelas!$C$39,0%)</f>
        <v>0</v>
      </c>
      <c r="AK10" s="9" t="s">
        <v>42</v>
      </c>
      <c r="AL10" s="315">
        <f>IF(AK10=Tabelas!$F$23,Tabelas!$C$39,0%)</f>
        <v>0</v>
      </c>
      <c r="AM10" s="9" t="s">
        <v>42</v>
      </c>
      <c r="AN10" s="315">
        <f>IF(AM10=Tabelas!$F$23,Tabelas!$C$39,0%)</f>
        <v>0</v>
      </c>
      <c r="AO10" s="9" t="s">
        <v>42</v>
      </c>
      <c r="AP10" s="315">
        <f>IF(AO10=Tabelas!$F$23,Tabelas!$C$39,0%)</f>
        <v>0</v>
      </c>
      <c r="AQ10" s="9" t="s">
        <v>42</v>
      </c>
      <c r="AR10" s="315">
        <f>IF(AQ10=Tabelas!$F$23,Tabelas!$C$39,0%)</f>
        <v>0</v>
      </c>
      <c r="AS10" s="9" t="s">
        <v>42</v>
      </c>
      <c r="AT10" s="315">
        <f>IF(AS10=Tabelas!$F$23,Tabelas!$C$39,0%)</f>
        <v>0</v>
      </c>
      <c r="AU10" s="9" t="s">
        <v>42</v>
      </c>
      <c r="AV10" s="315">
        <f>IF(AU10=Tabelas!$F$23,Tabelas!$C$39,0%)</f>
        <v>0</v>
      </c>
      <c r="AW10" s="9" t="s">
        <v>42</v>
      </c>
      <c r="AX10" s="315">
        <f>IF(AW10=Tabelas!$F$23,Tabelas!$C$39,0%)</f>
        <v>0</v>
      </c>
      <c r="AY10" s="9" t="s">
        <v>42</v>
      </c>
      <c r="AZ10" s="315">
        <f>IF(AY10=Tabelas!$F$23,Tabelas!$C$39,0%)</f>
        <v>0</v>
      </c>
      <c r="BA10" s="9" t="s">
        <v>42</v>
      </c>
      <c r="BB10" s="315">
        <f>IF(BA10=Tabelas!$F$23,Tabelas!$C$39,0%)</f>
        <v>0</v>
      </c>
      <c r="BC10" s="9" t="s">
        <v>42</v>
      </c>
      <c r="BD10" s="315">
        <f>IF(BC10=Tabelas!$F$23,Tabelas!$C$39,0%)</f>
        <v>0</v>
      </c>
      <c r="BE10" s="9" t="s">
        <v>42</v>
      </c>
      <c r="BF10" s="315">
        <f>IF(BE10=Tabelas!$F$23,Tabelas!$C$39,0%)</f>
        <v>0</v>
      </c>
    </row>
    <row r="11" spans="1:58" x14ac:dyDescent="0.25">
      <c r="A11" s="224"/>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4"/>
      <c r="B12" s="6" t="s">
        <v>49</v>
      </c>
      <c r="C12" s="498">
        <f>'REQUISIÇÃO DE SERVIÇOS '!$J$19</f>
        <v>265.26666666666665</v>
      </c>
      <c r="D12" s="499"/>
      <c r="E12" s="498">
        <f>'REQUISIÇÃO DE SERVIÇOS '!$J$19</f>
        <v>265.26666666666665</v>
      </c>
      <c r="F12" s="499"/>
      <c r="G12" s="498">
        <f>'REQUISIÇÃO DE SERVIÇOS '!$J$19</f>
        <v>265.26666666666665</v>
      </c>
      <c r="H12" s="499"/>
      <c r="I12" s="498">
        <f>'REQUISIÇÃO DE SERVIÇOS '!$J$19</f>
        <v>265.26666666666665</v>
      </c>
      <c r="J12" s="499"/>
      <c r="K12" s="498">
        <f>'REQUISIÇÃO DE SERVIÇOS '!$J$19</f>
        <v>265.26666666666665</v>
      </c>
      <c r="L12" s="499"/>
      <c r="M12" s="498">
        <f>'REQUISIÇÃO DE SERVIÇOS '!$J$19</f>
        <v>265.26666666666665</v>
      </c>
      <c r="N12" s="499"/>
      <c r="O12" s="498">
        <f>'REQUISIÇÃO DE SERVIÇOS '!$J$19</f>
        <v>265.26666666666665</v>
      </c>
      <c r="P12" s="499"/>
      <c r="Q12" s="498">
        <f>'REQUISIÇÃO DE SERVIÇOS '!$J$19</f>
        <v>265.26666666666665</v>
      </c>
      <c r="R12" s="499"/>
      <c r="S12" s="498">
        <f>'REQUISIÇÃO DE SERVIÇOS '!$J$19</f>
        <v>265.26666666666665</v>
      </c>
      <c r="T12" s="499"/>
      <c r="U12" s="498">
        <f>'REQUISIÇÃO DE SERVIÇOS '!$J$19</f>
        <v>265.26666666666665</v>
      </c>
      <c r="V12" s="499"/>
      <c r="W12" s="498">
        <f>'REQUISIÇÃO DE SERVIÇOS '!$J$19</f>
        <v>265.26666666666665</v>
      </c>
      <c r="X12" s="499"/>
      <c r="Y12" s="498">
        <f>'REQUISIÇÃO DE SERVIÇOS '!$J$19</f>
        <v>265.26666666666665</v>
      </c>
      <c r="Z12" s="499"/>
      <c r="AA12" s="498">
        <f>'REQUISIÇÃO DE SERVIÇOS '!$J$19</f>
        <v>265.26666666666665</v>
      </c>
      <c r="AB12" s="499"/>
      <c r="AC12" s="498">
        <f>'REQUISIÇÃO DE SERVIÇOS '!$J$19</f>
        <v>265.26666666666665</v>
      </c>
      <c r="AD12" s="499"/>
      <c r="AE12" s="498">
        <f>'REQUISIÇÃO DE SERVIÇOS '!$J$19</f>
        <v>265.26666666666665</v>
      </c>
      <c r="AF12" s="499"/>
      <c r="AG12" s="498">
        <f>'REQUISIÇÃO DE SERVIÇOS '!$J$19</f>
        <v>265.26666666666665</v>
      </c>
      <c r="AH12" s="499"/>
      <c r="AI12" s="498">
        <f>'REQUISIÇÃO DE SERVIÇOS '!$J$19</f>
        <v>265.26666666666665</v>
      </c>
      <c r="AJ12" s="499"/>
      <c r="AK12" s="498">
        <f>'REQUISIÇÃO DE SERVIÇOS '!$J$19</f>
        <v>265.26666666666665</v>
      </c>
      <c r="AL12" s="499"/>
      <c r="AM12" s="498">
        <f>'REQUISIÇÃO DE SERVIÇOS '!$J$19</f>
        <v>265.26666666666665</v>
      </c>
      <c r="AN12" s="499"/>
      <c r="AO12" s="498">
        <f>'REQUISIÇÃO DE SERVIÇOS '!$J$19</f>
        <v>265.26666666666665</v>
      </c>
      <c r="AP12" s="499"/>
      <c r="AQ12" s="498">
        <f>'REQUISIÇÃO DE SERVIÇOS '!$J$19</f>
        <v>265.26666666666665</v>
      </c>
      <c r="AR12" s="499"/>
      <c r="AS12" s="498">
        <f>'REQUISIÇÃO DE SERVIÇOS '!$J$19</f>
        <v>265.26666666666665</v>
      </c>
      <c r="AT12" s="499"/>
      <c r="AU12" s="498">
        <f>'REQUISIÇÃO DE SERVIÇOS '!$J$19</f>
        <v>265.26666666666665</v>
      </c>
      <c r="AV12" s="499"/>
      <c r="AW12" s="498">
        <f>'REQUISIÇÃO DE SERVIÇOS '!$J$19</f>
        <v>265.26666666666665</v>
      </c>
      <c r="AX12" s="499"/>
      <c r="AY12" s="498">
        <f>'REQUISIÇÃO DE SERVIÇOS '!$J$19</f>
        <v>265.26666666666665</v>
      </c>
      <c r="AZ12" s="499"/>
      <c r="BA12" s="498">
        <f>'REQUISIÇÃO DE SERVIÇOS '!$J$19</f>
        <v>265.26666666666665</v>
      </c>
      <c r="BB12" s="499"/>
      <c r="BC12" s="498">
        <f>'REQUISIÇÃO DE SERVIÇOS '!$J$19</f>
        <v>265.26666666666665</v>
      </c>
      <c r="BD12" s="499"/>
      <c r="BE12" s="498">
        <f>'REQUISIÇÃO DE SERVIÇOS '!$J$19</f>
        <v>265.26666666666665</v>
      </c>
      <c r="BF12" s="499"/>
    </row>
    <row r="13" spans="1:58" x14ac:dyDescent="0.25">
      <c r="A13" s="224"/>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4"/>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18"/>
      <c r="B15" s="48" t="s">
        <v>86</v>
      </c>
      <c r="C15" s="492">
        <f>C5*C6</f>
        <v>1568</v>
      </c>
      <c r="D15" s="492"/>
      <c r="E15" s="492">
        <f>E5*E6</f>
        <v>1568</v>
      </c>
      <c r="F15" s="492"/>
      <c r="G15" s="492">
        <f>G5*G6</f>
        <v>1568</v>
      </c>
      <c r="H15" s="492"/>
      <c r="I15" s="492">
        <f>I5*I6</f>
        <v>1568</v>
      </c>
      <c r="J15" s="492"/>
      <c r="K15" s="492">
        <f>K5*K6</f>
        <v>1568</v>
      </c>
      <c r="L15" s="492"/>
      <c r="M15" s="492">
        <f>M5*M6</f>
        <v>1568</v>
      </c>
      <c r="N15" s="492"/>
      <c r="O15" s="492">
        <f>O5*O6</f>
        <v>1568</v>
      </c>
      <c r="P15" s="492"/>
      <c r="Q15" s="492">
        <f>Q5*Q6</f>
        <v>1568</v>
      </c>
      <c r="R15" s="492"/>
      <c r="S15" s="492">
        <f>S5*S6</f>
        <v>1568</v>
      </c>
      <c r="T15" s="492"/>
      <c r="U15" s="492">
        <f>U5*U6</f>
        <v>1568</v>
      </c>
      <c r="V15" s="492"/>
      <c r="W15" s="492">
        <f>W5*W6</f>
        <v>1568</v>
      </c>
      <c r="X15" s="492"/>
      <c r="Y15" s="492">
        <f>Y5*Y6</f>
        <v>1568</v>
      </c>
      <c r="Z15" s="492"/>
      <c r="AA15" s="492">
        <f>AA5*AA6</f>
        <v>1568</v>
      </c>
      <c r="AB15" s="492"/>
      <c r="AC15" s="492">
        <f>AC5*AC6</f>
        <v>1568</v>
      </c>
      <c r="AD15" s="492"/>
      <c r="AE15" s="492">
        <f>AE5*AE6</f>
        <v>1568</v>
      </c>
      <c r="AF15" s="492"/>
      <c r="AG15" s="492">
        <f>AG5*AG6</f>
        <v>1665.2</v>
      </c>
      <c r="AH15" s="492"/>
      <c r="AI15" s="492">
        <f>AI5*AI6</f>
        <v>1568</v>
      </c>
      <c r="AJ15" s="492"/>
      <c r="AK15" s="492">
        <f>AK5*AK6</f>
        <v>1568</v>
      </c>
      <c r="AL15" s="492"/>
      <c r="AM15" s="492">
        <f>AM5*AM6</f>
        <v>1568</v>
      </c>
      <c r="AN15" s="492"/>
      <c r="AO15" s="492">
        <f>AO5*AO6</f>
        <v>1568</v>
      </c>
      <c r="AP15" s="492"/>
      <c r="AQ15" s="492">
        <f>AQ5*AQ6</f>
        <v>1568</v>
      </c>
      <c r="AR15" s="492"/>
      <c r="AS15" s="492">
        <f>AS5*AS6</f>
        <v>1568</v>
      </c>
      <c r="AT15" s="492"/>
      <c r="AU15" s="492">
        <f>AU5*AU6</f>
        <v>1568</v>
      </c>
      <c r="AV15" s="492"/>
      <c r="AW15" s="492">
        <f>AW5*AW6</f>
        <v>1568</v>
      </c>
      <c r="AX15" s="492"/>
      <c r="AY15" s="492">
        <f>AY5*AY6</f>
        <v>1568</v>
      </c>
      <c r="AZ15" s="492"/>
      <c r="BA15" s="492">
        <f>BA5*BA6</f>
        <v>1568</v>
      </c>
      <c r="BB15" s="492"/>
      <c r="BC15" s="492">
        <f>BC5*BC6</f>
        <v>1568</v>
      </c>
      <c r="BD15" s="492"/>
      <c r="BE15" s="492">
        <f>BE5*BE6</f>
        <v>1568</v>
      </c>
      <c r="BF15" s="492"/>
    </row>
    <row r="16" spans="1:58" x14ac:dyDescent="0.25">
      <c r="A16" s="218"/>
      <c r="B16" s="48" t="s">
        <v>87</v>
      </c>
      <c r="C16" s="504">
        <f>C13*C15</f>
        <v>525.17441077441072</v>
      </c>
      <c r="D16" s="504"/>
      <c r="E16" s="504">
        <f>E13*E15</f>
        <v>525.17441077441072</v>
      </c>
      <c r="F16" s="504"/>
      <c r="G16" s="504">
        <f>G13*G15</f>
        <v>525.17441077441072</v>
      </c>
      <c r="H16" s="504"/>
      <c r="I16" s="504">
        <f>I13*I15</f>
        <v>525.17441077441072</v>
      </c>
      <c r="J16" s="504"/>
      <c r="K16" s="504">
        <f>K13*K15</f>
        <v>525.17441077441072</v>
      </c>
      <c r="L16" s="504"/>
      <c r="M16" s="504">
        <f>M13*M15</f>
        <v>525.17441077441072</v>
      </c>
      <c r="N16" s="504"/>
      <c r="O16" s="504">
        <f>O13*O15</f>
        <v>525.17441077441072</v>
      </c>
      <c r="P16" s="504"/>
      <c r="Q16" s="504">
        <f>Q13*Q15</f>
        <v>525.17441077441072</v>
      </c>
      <c r="R16" s="504"/>
      <c r="S16" s="504">
        <f>S13*S15</f>
        <v>525.17441077441072</v>
      </c>
      <c r="T16" s="504"/>
      <c r="U16" s="504">
        <f>U13*U15</f>
        <v>525.17441077441072</v>
      </c>
      <c r="V16" s="504"/>
      <c r="W16" s="504">
        <f>W13*W15</f>
        <v>525.17441077441072</v>
      </c>
      <c r="X16" s="504"/>
      <c r="Y16" s="504">
        <f>Y13*Y15</f>
        <v>525.17441077441072</v>
      </c>
      <c r="Z16" s="504"/>
      <c r="AA16" s="504">
        <f>AA13*AA15</f>
        <v>525.17441077441072</v>
      </c>
      <c r="AB16" s="504"/>
      <c r="AC16" s="504">
        <f>AC13*AC15</f>
        <v>525.17441077441072</v>
      </c>
      <c r="AD16" s="504"/>
      <c r="AE16" s="504">
        <f>AE13*AE15</f>
        <v>525.17441077441072</v>
      </c>
      <c r="AF16" s="504"/>
      <c r="AG16" s="504">
        <f>AG13*AG15</f>
        <v>557.72986531986533</v>
      </c>
      <c r="AH16" s="504"/>
      <c r="AI16" s="504">
        <f>AI13*AI15</f>
        <v>525.17441077441072</v>
      </c>
      <c r="AJ16" s="504"/>
      <c r="AK16" s="504">
        <f>AK13*AK15</f>
        <v>525.17441077441072</v>
      </c>
      <c r="AL16" s="504"/>
      <c r="AM16" s="504">
        <f>AM13*AM15</f>
        <v>525.17441077441072</v>
      </c>
      <c r="AN16" s="504"/>
      <c r="AO16" s="504">
        <f>AO13*AO15</f>
        <v>525.17441077441072</v>
      </c>
      <c r="AP16" s="504"/>
      <c r="AQ16" s="504">
        <f>AQ13*AQ15</f>
        <v>525.17441077441072</v>
      </c>
      <c r="AR16" s="504"/>
      <c r="AS16" s="504">
        <f>AS13*AS15</f>
        <v>525.17441077441072</v>
      </c>
      <c r="AT16" s="504"/>
      <c r="AU16" s="504">
        <f>AU13*AU15</f>
        <v>525.17441077441072</v>
      </c>
      <c r="AV16" s="504"/>
      <c r="AW16" s="504">
        <f>AW13*AW15</f>
        <v>525.17441077441072</v>
      </c>
      <c r="AX16" s="504"/>
      <c r="AY16" s="504">
        <f>AY13*AY15</f>
        <v>525.17441077441072</v>
      </c>
      <c r="AZ16" s="504"/>
      <c r="BA16" s="504">
        <f>BA13*BA15</f>
        <v>525.17441077441072</v>
      </c>
      <c r="BB16" s="504"/>
      <c r="BC16" s="504">
        <f>BC13*BC15</f>
        <v>525.17441077441072</v>
      </c>
      <c r="BD16" s="504"/>
      <c r="BE16" s="504">
        <f>BE13*BE15</f>
        <v>525.17441077441072</v>
      </c>
      <c r="BF16" s="504"/>
    </row>
    <row r="17" spans="1:58" ht="15.75" thickBot="1" x14ac:dyDescent="0.3">
      <c r="A17" s="218"/>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44" t="s">
        <v>88</v>
      </c>
      <c r="B18" s="47" t="s">
        <v>89</v>
      </c>
      <c r="C18" s="469">
        <f>IF(OR(C8=Tabelas!$F$14,C8=Tabelas!$F$16),C4*C7,2*C4*C7)</f>
        <v>150</v>
      </c>
      <c r="D18" s="470"/>
      <c r="E18" s="469">
        <f>IF(OR(E8=Tabelas!$F$14,E8=Tabelas!$F$16),E4*E7,2*E4*E7)</f>
        <v>0</v>
      </c>
      <c r="F18" s="470"/>
      <c r="G18" s="469">
        <f>IF(OR(G8=Tabelas!$F$14,G8=Tabelas!$F$16),G4*G7,2*G4*G7)</f>
        <v>0</v>
      </c>
      <c r="H18" s="470"/>
      <c r="I18" s="469">
        <f>IF(OR(I8=Tabelas!$F$14,I8=Tabelas!$F$16),I4*I7,2*I4*I7)</f>
        <v>0</v>
      </c>
      <c r="J18" s="470"/>
      <c r="K18" s="469">
        <f>IF(OR(K8=Tabelas!$F$14,K8=Tabelas!$F$16),K4*K7,2*K4*K7)</f>
        <v>0</v>
      </c>
      <c r="L18" s="470"/>
      <c r="M18" s="469">
        <f>IF(OR(M8=Tabelas!$F$14,M8=Tabelas!$F$16),M4*M7,2*M4*M7)</f>
        <v>0</v>
      </c>
      <c r="N18" s="470"/>
      <c r="O18" s="469">
        <f>IF(OR(O8=Tabelas!$F$14,O8=Tabelas!$F$16),O4*O7,2*O4*O7)</f>
        <v>0</v>
      </c>
      <c r="P18" s="470"/>
      <c r="Q18" s="469">
        <f>IF(OR(Q8=Tabelas!$F$14,Q8=Tabelas!$F$16),Q4*Q7,2*Q4*Q7)</f>
        <v>2000</v>
      </c>
      <c r="R18" s="470"/>
      <c r="S18" s="469">
        <f>IF(OR(S8=Tabelas!$F$14,S8=Tabelas!$F$16),S4*S7,2*S4*S7)</f>
        <v>500</v>
      </c>
      <c r="T18" s="470"/>
      <c r="U18" s="469">
        <f>IF(OR(U8=Tabelas!$F$14,U8=Tabelas!$F$16),U4*U7,2*U4*U7)</f>
        <v>600</v>
      </c>
      <c r="V18" s="470"/>
      <c r="W18" s="469">
        <f>IF(OR(W8=Tabelas!$F$14,W8=Tabelas!$F$16),W4*W7,2*W4*W7)</f>
        <v>250</v>
      </c>
      <c r="X18" s="470"/>
      <c r="Y18" s="469">
        <f>IF(OR(Y8=Tabelas!$F$14,Y8=Tabelas!$F$16),Y4*Y7,2*Y4*Y7)</f>
        <v>100</v>
      </c>
      <c r="Z18" s="470"/>
      <c r="AA18" s="469">
        <f>IF(OR(AA8=Tabelas!$F$14,AA8=Tabelas!$F$16),AA4*AA7,2*AA4*AA7)</f>
        <v>0</v>
      </c>
      <c r="AB18" s="470"/>
      <c r="AC18" s="469">
        <f>IF(OR(AC8=Tabelas!$F$14,AC8=Tabelas!$F$16),AC4*AC7,2*AC4*AC7)</f>
        <v>600</v>
      </c>
      <c r="AD18" s="470"/>
      <c r="AE18" s="469">
        <f>IF(OR(AE8=Tabelas!$F$14,AE8=Tabelas!$F$16),AE4*AE7,2*AE4*AE7)</f>
        <v>0</v>
      </c>
      <c r="AF18" s="470"/>
      <c r="AG18" s="469">
        <f>IF(OR(AG8=Tabelas!$F$14,AG8=Tabelas!$F$16),AG4*AG7,2*AG4*AG7)</f>
        <v>500</v>
      </c>
      <c r="AH18" s="470"/>
      <c r="AI18" s="469">
        <f>IF(OR(AI8=Tabelas!$F$14,AI8=Tabelas!$F$16),AI4*AI7,2*AI4*AI7)</f>
        <v>1000</v>
      </c>
      <c r="AJ18" s="470"/>
      <c r="AK18" s="469">
        <f>IF(OR(AK8=Tabelas!$F$14,AK8=Tabelas!$F$16),AK4*AK7,2*AK4*AK7)</f>
        <v>0</v>
      </c>
      <c r="AL18" s="470"/>
      <c r="AM18" s="469">
        <f>IF(OR(AM8=Tabelas!$F$14,AM8=Tabelas!$F$16),AM4*AM7,2*AM4*AM7)</f>
        <v>50</v>
      </c>
      <c r="AN18" s="470"/>
      <c r="AO18" s="469">
        <f>IF(OR(AO8=Tabelas!$F$14,AO8=Tabelas!$F$16),AO4*AO7,2*AO4*AO7)</f>
        <v>1000</v>
      </c>
      <c r="AP18" s="470"/>
      <c r="AQ18" s="469">
        <f>IF(OR(AQ8=Tabelas!$F$14,AQ8=Tabelas!$F$16),AQ4*AQ7,2*AQ4*AQ7)</f>
        <v>100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200</v>
      </c>
      <c r="BB18" s="470"/>
      <c r="BC18" s="469">
        <f>IF(OR(BC8=Tabelas!$F$14,BC8=Tabelas!$F$16),BC4*BC7,2*BC4*BC7)</f>
        <v>250</v>
      </c>
      <c r="BD18" s="470"/>
      <c r="BE18" s="469">
        <f>IF(OR(BE8=Tabelas!$F$14,BE8=Tabelas!$F$16),BE4*BE7,2*BE4*BE7)</f>
        <v>4000</v>
      </c>
      <c r="BF18" s="470"/>
    </row>
    <row r="19" spans="1:58" x14ac:dyDescent="0.25">
      <c r="A19" s="445"/>
      <c r="B19" s="48" t="s">
        <v>90</v>
      </c>
      <c r="C19" s="471">
        <f>IF(C8=Tabelas!$B$4,0,IF(OR(C8=Tabelas!$F$14,C8=Tabelas!$F$15),VLOOKUP(C9,matrizpapel,2,0),VLOOKUP(C9,matrizpapel,3,0)))</f>
        <v>5.08</v>
      </c>
      <c r="D19" s="472"/>
      <c r="E19" s="471">
        <f>IF(E8=Tabelas!$B$4,0,IF(OR(E8=Tabelas!$F$14,E8=Tabelas!$F$15),VLOOKUP(E9,matrizpapel,2,0),VLOOKUP(E9,matrizpapel,3,0)))</f>
        <v>5.08</v>
      </c>
      <c r="F19" s="472"/>
      <c r="G19" s="471">
        <f>IF(G8=Tabelas!$B$4,0,IF(OR(G8=Tabelas!$F$14,G8=Tabelas!$F$15),VLOOKUP(G9,matrizpapel,2,0),VLOOKUP(G9,matrizpapel,3,0)))</f>
        <v>5.08</v>
      </c>
      <c r="H19" s="472"/>
      <c r="I19" s="471">
        <f>IF(I8=Tabelas!$B$4,0,IF(OR(I8=Tabelas!$F$14,I8=Tabelas!$F$15),VLOOKUP(I9,matrizpapel,2,0),VLOOKUP(I9,matrizpapel,3,0)))</f>
        <v>5.08</v>
      </c>
      <c r="J19" s="472"/>
      <c r="K19" s="471">
        <f>IF(K8=Tabelas!$B$4,0,IF(OR(K8=Tabelas!$F$14,K8=Tabelas!$F$15),VLOOKUP(K9,matrizpapel,2,0),VLOOKUP(K9,matrizpapel,3,0)))</f>
        <v>5.08</v>
      </c>
      <c r="L19" s="472"/>
      <c r="M19" s="471">
        <f>IF(M8=Tabelas!$B$4,0,IF(OR(M8=Tabelas!$F$14,M8=Tabelas!$F$15),VLOOKUP(M9,matrizpapel,2,0),VLOOKUP(M9,matrizpapel,3,0)))</f>
        <v>5.08</v>
      </c>
      <c r="N19" s="472"/>
      <c r="O19" s="471">
        <f>IF(O8=Tabelas!$B$4,0,IF(OR(O8=Tabelas!$F$14,O8=Tabelas!$F$15),VLOOKUP(O9,matrizpapel,2,0),VLOOKUP(O9,matrizpapel,3,0)))</f>
        <v>5.08</v>
      </c>
      <c r="P19" s="472"/>
      <c r="Q19" s="471">
        <f>IF(Q8=Tabelas!$B$4,0,IF(OR(Q8=Tabelas!$F$14,Q8=Tabelas!$F$15),VLOOKUP(Q9,matrizpapel,2,0),VLOOKUP(Q9,matrizpapel,3,0)))</f>
        <v>5.08</v>
      </c>
      <c r="R19" s="472"/>
      <c r="S19" s="471">
        <f>IF(S8=Tabelas!$B$4,0,IF(OR(S8=Tabelas!$F$14,S8=Tabelas!$F$15),VLOOKUP(S9,matrizpapel,2,0),VLOOKUP(S9,matrizpapel,3,0)))</f>
        <v>5.08</v>
      </c>
      <c r="T19" s="472"/>
      <c r="U19" s="471">
        <f>IF(U8=Tabelas!$B$4,0,IF(OR(U8=Tabelas!$F$14,U8=Tabelas!$F$15),VLOOKUP(U9,matrizpapel,2,0),VLOOKUP(U9,matrizpapel,3,0)))</f>
        <v>5.08</v>
      </c>
      <c r="V19" s="472"/>
      <c r="W19" s="471">
        <f>IF(W8=Tabelas!$B$4,0,IF(OR(W8=Tabelas!$F$14,W8=Tabelas!$F$15),VLOOKUP(W9,matrizpapel,2,0),VLOOKUP(W9,matrizpapel,3,0)))</f>
        <v>5.08</v>
      </c>
      <c r="X19" s="472"/>
      <c r="Y19" s="471">
        <f>IF(Y8=Tabelas!$B$4,0,IF(OR(Y8=Tabelas!$F$14,Y8=Tabelas!$F$15),VLOOKUP(Y9,matrizpapel,2,0),VLOOKUP(Y9,matrizpapel,3,0)))</f>
        <v>5.08</v>
      </c>
      <c r="Z19" s="472"/>
      <c r="AA19" s="471">
        <f>IF(AA8=Tabelas!$B$4,0,IF(OR(AA8=Tabelas!$F$14,AA8=Tabelas!$F$15),VLOOKUP(AA9,matrizpapel,2,0),VLOOKUP(AA9,matrizpapel,3,0)))</f>
        <v>5.08</v>
      </c>
      <c r="AB19" s="472"/>
      <c r="AC19" s="471">
        <f>IF(AC8=Tabelas!$B$4,0,IF(OR(AC8=Tabelas!$F$14,AC8=Tabelas!$F$15),VLOOKUP(AC9,matrizpapel,2,0),VLOOKUP(AC9,matrizpapel,3,0)))</f>
        <v>5.08</v>
      </c>
      <c r="AD19" s="472"/>
      <c r="AE19" s="471">
        <f>IF(AE8=Tabelas!$B$4,0,IF(OR(AE8=Tabelas!$F$14,AE8=Tabelas!$F$15),VLOOKUP(AE9,matrizpapel,2,0),VLOOKUP(AE9,matrizpapel,3,0)))</f>
        <v>5.08</v>
      </c>
      <c r="AF19" s="472"/>
      <c r="AG19" s="471">
        <f>IF(AG8=Tabelas!$B$4,0,IF(OR(AG8=Tabelas!$F$14,AG8=Tabelas!$F$15),VLOOKUP(AG9,matrizpapel,2,0),VLOOKUP(AG9,matrizpapel,3,0)))</f>
        <v>0</v>
      </c>
      <c r="AH19" s="472"/>
      <c r="AI19" s="471">
        <f>IF(AI8=Tabelas!$B$4,0,IF(OR(AI8=Tabelas!$F$14,AI8=Tabelas!$F$15),VLOOKUP(AI9,matrizpapel,2,0),VLOOKUP(AI9,matrizpapel,3,0)))</f>
        <v>5.08</v>
      </c>
      <c r="AJ19" s="472"/>
      <c r="AK19" s="471">
        <f>IF(AK8=Tabelas!$B$4,0,IF(OR(AK8=Tabelas!$F$14,AK8=Tabelas!$F$15),VLOOKUP(AK9,matrizpapel,2,0),VLOOKUP(AK9,matrizpapel,3,0)))</f>
        <v>5.08</v>
      </c>
      <c r="AL19" s="472"/>
      <c r="AM19" s="471">
        <f>IF(AM8=Tabelas!$B$4,0,IF(OR(AM8=Tabelas!$F$14,AM8=Tabelas!$F$15),VLOOKUP(AM9,matrizpapel,2,0),VLOOKUP(AM9,matrizpapel,3,0)))</f>
        <v>5.08</v>
      </c>
      <c r="AN19" s="472"/>
      <c r="AO19" s="471">
        <f>IF(AO8=Tabelas!$B$4,0,IF(OR(AO8=Tabelas!$F$14,AO8=Tabelas!$F$15),VLOOKUP(AO9,matrizpapel,2,0),VLOOKUP(AO9,matrizpapel,3,0)))</f>
        <v>5.08</v>
      </c>
      <c r="AP19" s="472"/>
      <c r="AQ19" s="471">
        <f>IF(AQ8=Tabelas!$B$4,0,IF(OR(AQ8=Tabelas!$F$14,AQ8=Tabelas!$F$15),VLOOKUP(AQ9,matrizpapel,2,0),VLOOKUP(AQ9,matrizpapel,3,0)))</f>
        <v>5.08</v>
      </c>
      <c r="AR19" s="472"/>
      <c r="AS19" s="471">
        <f>IF(AS8=Tabelas!$B$4,0,IF(OR(AS8=Tabelas!$F$14,AS8=Tabelas!$F$15),VLOOKUP(AS9,matrizpapel,2,0),VLOOKUP(AS9,matrizpapel,3,0)))</f>
        <v>5.08</v>
      </c>
      <c r="AT19" s="472"/>
      <c r="AU19" s="471">
        <f>IF(AU8=Tabelas!$B$4,0,IF(OR(AU8=Tabelas!$F$14,AU8=Tabelas!$F$15),VLOOKUP(AU9,matrizpapel,2,0),VLOOKUP(AU9,matrizpapel,3,0)))</f>
        <v>5.08</v>
      </c>
      <c r="AV19" s="472"/>
      <c r="AW19" s="471">
        <f>IF(AW8=Tabelas!$B$4,0,IF(OR(AW8=Tabelas!$F$14,AW8=Tabelas!$F$15),VLOOKUP(AW9,matrizpapel,2,0),VLOOKUP(AW9,matrizpapel,3,0)))</f>
        <v>5.08</v>
      </c>
      <c r="AX19" s="472"/>
      <c r="AY19" s="471">
        <f>IF(AY8=Tabelas!$B$4,0,IF(OR(AY8=Tabelas!$F$14,AY8=Tabelas!$F$15),VLOOKUP(AY9,matrizpapel,2,0),VLOOKUP(AY9,matrizpapel,3,0)))</f>
        <v>5.08</v>
      </c>
      <c r="AZ19" s="472"/>
      <c r="BA19" s="471">
        <f>IF(BA8=Tabelas!$B$4,0,IF(OR(BA8=Tabelas!$F$14,BA8=Tabelas!$F$15),VLOOKUP(BA9,matrizpapel,2,0),VLOOKUP(BA9,matrizpapel,3,0)))</f>
        <v>5.08</v>
      </c>
      <c r="BB19" s="472"/>
      <c r="BC19" s="471">
        <f>IF(BC8=Tabelas!$B$4,0,IF(OR(BC8=Tabelas!$F$14,BC8=Tabelas!$F$15),VLOOKUP(BC9,matrizpapel,2,0),VLOOKUP(BC9,matrizpapel,3,0)))</f>
        <v>5.08</v>
      </c>
      <c r="BD19" s="472"/>
      <c r="BE19" s="471">
        <f>IF(BE8=Tabelas!$B$4,0,IF(OR(BE8=Tabelas!$F$14,BE8=Tabelas!$F$15),VLOOKUP(BE9,matrizpapel,2,0),VLOOKUP(BE9,matrizpapel,3,0)))</f>
        <v>5.08</v>
      </c>
      <c r="BF19" s="472"/>
    </row>
    <row r="20" spans="1:58" x14ac:dyDescent="0.25">
      <c r="A20" s="445"/>
      <c r="B20" s="6" t="s">
        <v>91</v>
      </c>
      <c r="C20" s="48">
        <f>IF(C18&gt;1000,1,C18/1000)</f>
        <v>0.15</v>
      </c>
      <c r="D20" s="70">
        <f>IF(C10=Tabelas!$F$23,C16*C20*(C19+Tabelas!$C$39),C16*C20*C19)</f>
        <v>400.18290101010092</v>
      </c>
      <c r="E20" s="48">
        <f>IF(E18&gt;1000,1,E18/1000)</f>
        <v>0</v>
      </c>
      <c r="F20" s="70">
        <f>IF(E10=Tabelas!$F$23,E16*E20*(E19+Tabelas!$C$39),E16*E20*E19)</f>
        <v>0</v>
      </c>
      <c r="G20" s="48">
        <f>IF(G18&gt;1000,1,G18/1000)</f>
        <v>0</v>
      </c>
      <c r="H20" s="70">
        <f>IF(G10=Tabelas!$F$23,G16*G20*(G19+Tabelas!$C$39),G16*G20*G19)</f>
        <v>0</v>
      </c>
      <c r="I20" s="48">
        <f>IF(I18&gt;1000,1,I18/1000)</f>
        <v>0</v>
      </c>
      <c r="J20" s="70">
        <f>IF(I10=Tabelas!$F$23,I16*I20*(I19+Tabelas!$C$39),I16*I20*I19)</f>
        <v>0</v>
      </c>
      <c r="K20" s="48">
        <f>IF(K18&gt;1000,1,K18/1000)</f>
        <v>0</v>
      </c>
      <c r="L20" s="70">
        <f>IF(K10=Tabelas!$F$23,K16*K20*(K19+Tabelas!$C$39),K16*K20*K19)</f>
        <v>0</v>
      </c>
      <c r="M20" s="48">
        <f>IF(M18&gt;1000,1,M18/1000)</f>
        <v>0</v>
      </c>
      <c r="N20" s="70">
        <f>IF(M10=Tabelas!$F$23,M16*M20*(M19+Tabelas!$C$39),M16*M20*M19)</f>
        <v>0</v>
      </c>
      <c r="O20" s="48">
        <f>IF(O18&gt;1000,1,O18/1000)</f>
        <v>0</v>
      </c>
      <c r="P20" s="70">
        <f>IF(O10=Tabelas!$F$23,O16*O20*(O19+Tabelas!$C$39),O16*O20*O19)</f>
        <v>0</v>
      </c>
      <c r="Q20" s="48">
        <f>IF(Q18&gt;1000,1,Q18/1000)</f>
        <v>1</v>
      </c>
      <c r="R20" s="70">
        <f>IF(Q10=Tabelas!$F$23,Q16*Q20*(Q19+Tabelas!$C$39),Q16*Q20*Q19)</f>
        <v>2667.8860067340065</v>
      </c>
      <c r="S20" s="48">
        <f>IF(S18&gt;1000,1,S18/1000)</f>
        <v>0.5</v>
      </c>
      <c r="T20" s="70">
        <f>IF(S10=Tabelas!$F$23,S16*S20*(S19+Tabelas!$C$39),S16*S20*S19)</f>
        <v>1333.9430033670033</v>
      </c>
      <c r="U20" s="48">
        <f>IF(U18&gt;1000,1,U18/1000)</f>
        <v>0.6</v>
      </c>
      <c r="V20" s="70">
        <f>IF(U10=Tabelas!$F$23,U16*U20*(U19+Tabelas!$C$39),U16*U20*U19)</f>
        <v>1600.7316040404037</v>
      </c>
      <c r="W20" s="48">
        <f>IF(W18&gt;1000,1,W18/1000)</f>
        <v>0.25</v>
      </c>
      <c r="X20" s="70">
        <f>IF(W10=Tabelas!$F$23,W16*W20*(W19+Tabelas!$C$39),W16*W20*W19)</f>
        <v>666.97150168350163</v>
      </c>
      <c r="Y20" s="48">
        <f>IF(Y18&gt;1000,1,Y18/1000)</f>
        <v>0.1</v>
      </c>
      <c r="Z20" s="70">
        <f>IF(Y10=Tabelas!$F$23,Y16*Y20*(Y19+Tabelas!$C$39),Y16*Y20*Y19)</f>
        <v>266.78860067340065</v>
      </c>
      <c r="AA20" s="48">
        <f>IF(AA18&gt;1000,1,AA18/1000)</f>
        <v>0</v>
      </c>
      <c r="AB20" s="70">
        <f>IF(AA10=Tabelas!$F$23,AA16*AA20*(AA19+Tabelas!$C$39),AA16*AA20*AA19)</f>
        <v>0</v>
      </c>
      <c r="AC20" s="48">
        <f>IF(AC18&gt;1000,1,AC18/1000)</f>
        <v>0.6</v>
      </c>
      <c r="AD20" s="70">
        <f>IF(AC10=Tabelas!$F$23,AC16*AC20*(AC19+Tabelas!$C$39),AC16*AC20*AC19)</f>
        <v>1600.7316040404037</v>
      </c>
      <c r="AE20" s="48">
        <f>IF(AE18&gt;1000,1,AE18/1000)</f>
        <v>0</v>
      </c>
      <c r="AF20" s="70">
        <f>IF(AE10=Tabelas!$F$23,AE16*AE20*(AE19+Tabelas!$C$39),AE16*AE20*AE19)</f>
        <v>0</v>
      </c>
      <c r="AG20" s="48">
        <f>IF(AG18&gt;1000,1,AG18/1000)</f>
        <v>0.5</v>
      </c>
      <c r="AH20" s="70">
        <f>IF(AG10=Tabelas!$F$23,AG16*AG20*(AG19+Tabelas!$C$39),AG16*AG20*AG19)</f>
        <v>0</v>
      </c>
      <c r="AI20" s="48">
        <f>IF(AI18&gt;1000,1,AI18/1000)</f>
        <v>1</v>
      </c>
      <c r="AJ20" s="70">
        <f>IF(AI10=Tabelas!$F$23,AI16*AI20*(AI19+Tabelas!$C$39),AI16*AI20*AI19)</f>
        <v>2667.8860067340065</v>
      </c>
      <c r="AK20" s="48">
        <f>IF(AK18&gt;1000,1,AK18/1000)</f>
        <v>0</v>
      </c>
      <c r="AL20" s="70">
        <f>IF(AK10=Tabelas!$F$23,AK16*AK20*(AK19+Tabelas!$C$39),AK16*AK20*AK19)</f>
        <v>0</v>
      </c>
      <c r="AM20" s="48">
        <f>IF(AM18&gt;1000,1,AM18/1000)</f>
        <v>0.05</v>
      </c>
      <c r="AN20" s="70">
        <f>IF(AM10=Tabelas!$F$23,AM16*AM20*(AM19+Tabelas!$C$39),AM16*AM20*AM19)</f>
        <v>133.39430033670033</v>
      </c>
      <c r="AO20" s="48">
        <f>IF(AO18&gt;1000,1,AO18/1000)</f>
        <v>1</v>
      </c>
      <c r="AP20" s="70">
        <f>IF(AO10=Tabelas!$F$23,AO16*AO20*(AO19+Tabelas!$C$39),AO16*AO20*AO19)</f>
        <v>2667.8860067340065</v>
      </c>
      <c r="AQ20" s="48">
        <f>IF(AQ18&gt;1000,1,AQ18/1000)</f>
        <v>0.1</v>
      </c>
      <c r="AR20" s="70">
        <f>IF(AQ10=Tabelas!$F$23,AQ16*AQ20*(AQ19+Tabelas!$C$39),AQ16*AQ20*AQ19)</f>
        <v>266.78860067340065</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0.2</v>
      </c>
      <c r="BB20" s="70">
        <f>IF(BA10=Tabelas!$F$23,BA16*BA20*(BA19+Tabelas!$C$39),BA16*BA20*BA19)</f>
        <v>533.5772013468013</v>
      </c>
      <c r="BC20" s="48">
        <f>IF(BC18&gt;1000,1,BC18/1000)</f>
        <v>0.25</v>
      </c>
      <c r="BD20" s="70">
        <f>IF(BC10=Tabelas!$F$23,BC16*BC20*(BC19+Tabelas!$C$39),BC16*BC20*BC19)</f>
        <v>666.97150168350163</v>
      </c>
      <c r="BE20" s="48">
        <f>IF(BE18&gt;1000,1,BE18/1000)</f>
        <v>1</v>
      </c>
      <c r="BF20" s="70">
        <f>IF(BE10=Tabelas!$F$23,BE16*BE20*(BE19+Tabelas!$C$39),BE16*BE20*BE19)</f>
        <v>2667.8860067340065</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1</v>
      </c>
      <c r="R21" s="70">
        <f>IF(Q10=Tabelas!$F$23,IF(OR(Q8=Tabelas!$F$14,Q8=Tabelas!$F$15),Q16*Q21*(Q19+Tabelas!$C$39)*Tabelas!$H$3,Q16*Q21*(Q19+Tabelas!$C$39)*Tabelas!$H$7),IF(OR(Q8=Tabelas!$F$14,Q8=Tabelas!$F$15),Q16*Q21*Q19*Tabelas!$H$3,Q16*Q21*Q19*Tabelas!$H$7))</f>
        <v>1574.0527439730638</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3</v>
      </c>
      <c r="BF21" s="70">
        <f>IF(BE10=Tabelas!$F$23,IF(OR(BE8=Tabelas!$F$14,BE8=Tabelas!$F$15),BE16*BE21*(BE19+Tabelas!$C$39)*Tabelas!$H$3,BE16*BE21*(BE19+Tabelas!$C$39)*Tabelas!$H$7),IF(OR(BE8=Tabelas!$F$14,BE8=Tabelas!$F$15),BE16*BE21*BE19*Tabelas!$H$3,BE16*BE21*BE19*Tabelas!$H$7))</f>
        <v>4722.1582319191912</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224"/>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493" t="s">
        <v>161</v>
      </c>
      <c r="B26" s="67" t="s">
        <v>153</v>
      </c>
      <c r="C26" s="473">
        <f>Tabelas!$G$37</f>
        <v>1.89</v>
      </c>
      <c r="D26" s="474"/>
      <c r="E26" s="473">
        <f>Tabelas!$G$37</f>
        <v>1.89</v>
      </c>
      <c r="F26" s="474"/>
      <c r="G26" s="473">
        <f>Tabelas!$G$37</f>
        <v>1.89</v>
      </c>
      <c r="H26" s="474"/>
      <c r="I26" s="473">
        <f>Tabelas!$G$37</f>
        <v>1.89</v>
      </c>
      <c r="J26" s="474"/>
      <c r="K26" s="473">
        <f>Tabelas!$G$37</f>
        <v>1.89</v>
      </c>
      <c r="L26" s="474"/>
      <c r="M26" s="473">
        <f>Tabelas!$G$37</f>
        <v>1.89</v>
      </c>
      <c r="N26" s="474"/>
      <c r="O26" s="473">
        <f>Tabelas!$G$37</f>
        <v>1.89</v>
      </c>
      <c r="P26" s="474"/>
      <c r="Q26" s="473">
        <f>Tabelas!$G$37</f>
        <v>1.89</v>
      </c>
      <c r="R26" s="474"/>
      <c r="S26" s="473">
        <f>Tabelas!$G$37</f>
        <v>1.89</v>
      </c>
      <c r="T26" s="474"/>
      <c r="U26" s="473">
        <f>Tabelas!$G$37</f>
        <v>1.89</v>
      </c>
      <c r="V26" s="474"/>
      <c r="W26" s="473">
        <f>Tabelas!$G$37</f>
        <v>1.89</v>
      </c>
      <c r="X26" s="474"/>
      <c r="Y26" s="473">
        <f>Tabelas!$G$37</f>
        <v>1.89</v>
      </c>
      <c r="Z26" s="474"/>
      <c r="AA26" s="473">
        <f>Tabelas!$G$37</f>
        <v>1.89</v>
      </c>
      <c r="AB26" s="474"/>
      <c r="AC26" s="473">
        <f>Tabelas!$G$37</f>
        <v>1.89</v>
      </c>
      <c r="AD26" s="474"/>
      <c r="AE26" s="473">
        <f>Tabelas!$G$37</f>
        <v>1.89</v>
      </c>
      <c r="AF26" s="474"/>
      <c r="AG26" s="473">
        <f>Tabelas!$G$37</f>
        <v>1.89</v>
      </c>
      <c r="AH26" s="474"/>
      <c r="AI26" s="473">
        <f>Tabelas!$G$37</f>
        <v>1.89</v>
      </c>
      <c r="AJ26" s="474"/>
      <c r="AK26" s="473">
        <f>Tabelas!$G$37</f>
        <v>1.89</v>
      </c>
      <c r="AL26" s="474"/>
      <c r="AM26" s="473">
        <f>Tabelas!$G$37</f>
        <v>1.89</v>
      </c>
      <c r="AN26" s="474"/>
      <c r="AO26" s="473">
        <f>Tabelas!$G$37</f>
        <v>1.89</v>
      </c>
      <c r="AP26" s="474"/>
      <c r="AQ26" s="473">
        <f>Tabelas!$G$37</f>
        <v>1.89</v>
      </c>
      <c r="AR26" s="474"/>
      <c r="AS26" s="473">
        <f>Tabelas!$G$37</f>
        <v>1.89</v>
      </c>
      <c r="AT26" s="474"/>
      <c r="AU26" s="473">
        <f>Tabelas!$G$37</f>
        <v>1.89</v>
      </c>
      <c r="AV26" s="474"/>
      <c r="AW26" s="473">
        <f>Tabelas!$G$37</f>
        <v>1.89</v>
      </c>
      <c r="AX26" s="474"/>
      <c r="AY26" s="473">
        <f>Tabelas!$G$37</f>
        <v>1.89</v>
      </c>
      <c r="AZ26" s="474"/>
      <c r="BA26" s="473">
        <f>Tabelas!$G$37</f>
        <v>1.89</v>
      </c>
      <c r="BB26" s="474"/>
      <c r="BC26" s="473">
        <f>Tabelas!$G$37</f>
        <v>1.89</v>
      </c>
      <c r="BD26" s="474"/>
      <c r="BE26" s="473">
        <f>Tabelas!$G$37</f>
        <v>1.89</v>
      </c>
      <c r="BF26" s="474"/>
    </row>
    <row r="27" spans="1:58" x14ac:dyDescent="0.25">
      <c r="A27" s="494"/>
      <c r="B27" s="68" t="s">
        <v>155</v>
      </c>
      <c r="C27" s="475">
        <f>C16*C26/1000</f>
        <v>0.99257963636363611</v>
      </c>
      <c r="D27" s="476"/>
      <c r="E27" s="475">
        <f>E16*E26/1000</f>
        <v>0.99257963636363611</v>
      </c>
      <c r="F27" s="476"/>
      <c r="G27" s="475">
        <f>G16*G26/1000</f>
        <v>0.99257963636363611</v>
      </c>
      <c r="H27" s="476"/>
      <c r="I27" s="475">
        <f>I16*I26/1000</f>
        <v>0.99257963636363611</v>
      </c>
      <c r="J27" s="476"/>
      <c r="K27" s="475">
        <f>K16*K26/1000</f>
        <v>0.99257963636363611</v>
      </c>
      <c r="L27" s="476"/>
      <c r="M27" s="475">
        <f>M16*M26/1000</f>
        <v>0.99257963636363611</v>
      </c>
      <c r="N27" s="476"/>
      <c r="O27" s="475">
        <f>O16*O26/1000</f>
        <v>0.99257963636363611</v>
      </c>
      <c r="P27" s="476"/>
      <c r="Q27" s="475">
        <f>Q16*Q26/1000</f>
        <v>0.99257963636363611</v>
      </c>
      <c r="R27" s="476"/>
      <c r="S27" s="475">
        <f>S16*S26/1000</f>
        <v>0.99257963636363611</v>
      </c>
      <c r="T27" s="476"/>
      <c r="U27" s="475">
        <f>U16*U26/1000</f>
        <v>0.99257963636363611</v>
      </c>
      <c r="V27" s="476"/>
      <c r="W27" s="475">
        <f>W16*W26/1000</f>
        <v>0.99257963636363611</v>
      </c>
      <c r="X27" s="476"/>
      <c r="Y27" s="475">
        <f>Y16*Y26/1000</f>
        <v>0.99257963636363611</v>
      </c>
      <c r="Z27" s="476"/>
      <c r="AA27" s="475">
        <f>AA16*AA26/1000</f>
        <v>0.99257963636363611</v>
      </c>
      <c r="AB27" s="476"/>
      <c r="AC27" s="475">
        <f>AC16*AC26/1000</f>
        <v>0.99257963636363611</v>
      </c>
      <c r="AD27" s="476"/>
      <c r="AE27" s="475">
        <f>AE16*AE26/1000</f>
        <v>0.99257963636363611</v>
      </c>
      <c r="AF27" s="476"/>
      <c r="AG27" s="475">
        <f>AG16*AG26/1000</f>
        <v>1.0541094454545454</v>
      </c>
      <c r="AH27" s="476"/>
      <c r="AI27" s="475">
        <f>AI16*AI26/1000</f>
        <v>0.99257963636363611</v>
      </c>
      <c r="AJ27" s="476"/>
      <c r="AK27" s="475">
        <f>AK16*AK26/1000</f>
        <v>0.99257963636363611</v>
      </c>
      <c r="AL27" s="476"/>
      <c r="AM27" s="475">
        <f>AM16*AM26/1000</f>
        <v>0.99257963636363611</v>
      </c>
      <c r="AN27" s="476"/>
      <c r="AO27" s="475">
        <f>AO16*AO26/1000</f>
        <v>0.99257963636363611</v>
      </c>
      <c r="AP27" s="476"/>
      <c r="AQ27" s="475">
        <f>AQ16*AQ26/1000</f>
        <v>0.99257963636363611</v>
      </c>
      <c r="AR27" s="476"/>
      <c r="AS27" s="475">
        <f>AS16*AS26/1000</f>
        <v>0.99257963636363611</v>
      </c>
      <c r="AT27" s="476"/>
      <c r="AU27" s="475">
        <f>AU16*AU26/1000</f>
        <v>0.99257963636363611</v>
      </c>
      <c r="AV27" s="476"/>
      <c r="AW27" s="475">
        <f>AW16*AW26/1000</f>
        <v>0.99257963636363611</v>
      </c>
      <c r="AX27" s="476"/>
      <c r="AY27" s="475">
        <f>AY16*AY26/1000</f>
        <v>0.99257963636363611</v>
      </c>
      <c r="AZ27" s="476"/>
      <c r="BA27" s="475">
        <f>BA16*BA26/1000</f>
        <v>0.99257963636363611</v>
      </c>
      <c r="BB27" s="476"/>
      <c r="BC27" s="475">
        <f>BC16*BC26/1000</f>
        <v>0.99257963636363611</v>
      </c>
      <c r="BD27" s="476"/>
      <c r="BE27" s="475">
        <f>BE16*BE26/1000</f>
        <v>0.99257963636363611</v>
      </c>
      <c r="BF27" s="476"/>
    </row>
    <row r="28" spans="1:58" ht="15.75" thickBot="1" x14ac:dyDescent="0.3">
      <c r="A28" s="495"/>
      <c r="B28" s="69" t="s">
        <v>156</v>
      </c>
      <c r="C28" s="477">
        <f>C4*C27</f>
        <v>148.88694545454541</v>
      </c>
      <c r="D28" s="478"/>
      <c r="E28" s="477">
        <f>E4*E27</f>
        <v>0</v>
      </c>
      <c r="F28" s="478"/>
      <c r="G28" s="477">
        <f>G4*G27</f>
        <v>0</v>
      </c>
      <c r="H28" s="478"/>
      <c r="I28" s="477">
        <f>I4*I27</f>
        <v>0</v>
      </c>
      <c r="J28" s="478"/>
      <c r="K28" s="477">
        <f>K4*K27</f>
        <v>0</v>
      </c>
      <c r="L28" s="478"/>
      <c r="M28" s="477">
        <f>M4*M27</f>
        <v>0</v>
      </c>
      <c r="N28" s="478"/>
      <c r="O28" s="477">
        <f>O4*O27</f>
        <v>0</v>
      </c>
      <c r="P28" s="478"/>
      <c r="Q28" s="477">
        <f>Q4*Q27</f>
        <v>1985.1592727272723</v>
      </c>
      <c r="R28" s="478"/>
      <c r="S28" s="477">
        <f>S4*S27</f>
        <v>496.28981818181808</v>
      </c>
      <c r="T28" s="478"/>
      <c r="U28" s="477">
        <f>U4*U27</f>
        <v>595.54778181818165</v>
      </c>
      <c r="V28" s="478"/>
      <c r="W28" s="477">
        <f>W4*W27</f>
        <v>248.14490909090904</v>
      </c>
      <c r="X28" s="478"/>
      <c r="Y28" s="477">
        <f>Y4*Y27</f>
        <v>99.257963636363613</v>
      </c>
      <c r="Z28" s="478"/>
      <c r="AA28" s="477">
        <f>AA4*AA27</f>
        <v>0</v>
      </c>
      <c r="AB28" s="478"/>
      <c r="AC28" s="477">
        <f>AC4*AC27</f>
        <v>595.54778181818165</v>
      </c>
      <c r="AD28" s="478"/>
      <c r="AE28" s="477">
        <f>AE4*AE27</f>
        <v>0</v>
      </c>
      <c r="AF28" s="478"/>
      <c r="AG28" s="477">
        <f>AG4*AG27</f>
        <v>263.52736136363637</v>
      </c>
      <c r="AH28" s="478"/>
      <c r="AI28" s="477">
        <f>AI4*AI27</f>
        <v>992.57963636363615</v>
      </c>
      <c r="AJ28" s="478"/>
      <c r="AK28" s="477">
        <f>AK4*AK27</f>
        <v>0</v>
      </c>
      <c r="AL28" s="478"/>
      <c r="AM28" s="477">
        <f>AM4*AM27</f>
        <v>49.628981818181806</v>
      </c>
      <c r="AN28" s="478"/>
      <c r="AO28" s="477">
        <f>AO4*AO27</f>
        <v>992.57963636363615</v>
      </c>
      <c r="AP28" s="478"/>
      <c r="AQ28" s="477">
        <f>AQ4*AQ27</f>
        <v>99.257963636363613</v>
      </c>
      <c r="AR28" s="478"/>
      <c r="AS28" s="477">
        <f>AS4*AS27</f>
        <v>0</v>
      </c>
      <c r="AT28" s="478"/>
      <c r="AU28" s="477">
        <f>AU4*AU27</f>
        <v>0</v>
      </c>
      <c r="AV28" s="478"/>
      <c r="AW28" s="477">
        <f>AW4*AW27</f>
        <v>0</v>
      </c>
      <c r="AX28" s="478"/>
      <c r="AY28" s="477">
        <f>AY4*AY27</f>
        <v>0</v>
      </c>
      <c r="AZ28" s="478"/>
      <c r="BA28" s="477">
        <f>BA4*BA27</f>
        <v>198.51592727272723</v>
      </c>
      <c r="BB28" s="478"/>
      <c r="BC28" s="477">
        <f>BC4*BC27</f>
        <v>248.14490909090904</v>
      </c>
      <c r="BD28" s="478"/>
      <c r="BE28" s="477">
        <f>BE4*BE27</f>
        <v>3970.3185454545446</v>
      </c>
      <c r="BF28" s="478"/>
    </row>
    <row r="29" spans="1:58" ht="15.75" thickBot="1" x14ac:dyDescent="0.3">
      <c r="A29" s="320" t="s">
        <v>72</v>
      </c>
      <c r="B29" s="330" t="str">
        <f>'REQUISIÇÃO DE SERVIÇOS '!D30</f>
        <v>Laminação Fosca, faca e cola</v>
      </c>
      <c r="C29" s="233"/>
      <c r="D29" s="234"/>
      <c r="E29" s="233"/>
      <c r="F29" s="234"/>
      <c r="G29" s="233"/>
      <c r="H29" s="234"/>
      <c r="I29" s="233"/>
      <c r="J29" s="234"/>
      <c r="K29" s="233"/>
      <c r="L29" s="234"/>
      <c r="M29" s="233"/>
      <c r="N29" s="234"/>
      <c r="O29" s="233"/>
      <c r="P29" s="234"/>
      <c r="Q29" s="233"/>
      <c r="R29" s="234"/>
      <c r="S29" s="233"/>
      <c r="T29" s="234"/>
      <c r="U29" s="233"/>
      <c r="V29" s="234"/>
      <c r="W29" s="233"/>
      <c r="X29" s="234"/>
      <c r="Y29" s="233"/>
      <c r="Z29" s="234"/>
      <c r="AA29" s="233"/>
      <c r="AB29" s="234"/>
      <c r="AC29" s="233"/>
      <c r="AD29" s="234"/>
      <c r="AE29" s="233"/>
      <c r="AF29" s="234"/>
      <c r="AG29" s="233"/>
      <c r="AH29" s="234"/>
      <c r="AI29" s="233"/>
      <c r="AJ29" s="234"/>
      <c r="AK29" s="233"/>
      <c r="AL29" s="234"/>
      <c r="AM29" s="233"/>
      <c r="AN29" s="234"/>
      <c r="AO29" s="233"/>
      <c r="AP29" s="234"/>
      <c r="AQ29" s="233"/>
      <c r="AR29" s="234"/>
      <c r="AS29" s="233"/>
      <c r="AT29" s="234"/>
      <c r="AU29" s="233"/>
      <c r="AV29" s="234"/>
      <c r="AW29" s="233"/>
      <c r="AX29" s="234"/>
      <c r="AY29" s="233"/>
      <c r="AZ29" s="234"/>
      <c r="BA29" s="233"/>
      <c r="BB29" s="234"/>
      <c r="BC29" s="233"/>
      <c r="BD29" s="234"/>
      <c r="BE29" s="233"/>
      <c r="BF29" s="234"/>
    </row>
    <row r="30" spans="1:58" x14ac:dyDescent="0.25">
      <c r="A30" s="231"/>
      <c r="B30" s="232"/>
      <c r="C30" s="81" t="s">
        <v>160</v>
      </c>
      <c r="D30" s="82">
        <f>C28</f>
        <v>148.88694545454541</v>
      </c>
      <c r="E30" s="81" t="s">
        <v>160</v>
      </c>
      <c r="F30" s="82">
        <f>E28</f>
        <v>0</v>
      </c>
      <c r="G30" s="81" t="s">
        <v>160</v>
      </c>
      <c r="H30" s="82">
        <f>G28</f>
        <v>0</v>
      </c>
      <c r="I30" s="81" t="s">
        <v>160</v>
      </c>
      <c r="J30" s="82">
        <f>I28</f>
        <v>0</v>
      </c>
      <c r="K30" s="81" t="s">
        <v>160</v>
      </c>
      <c r="L30" s="82">
        <f>K28</f>
        <v>0</v>
      </c>
      <c r="M30" s="81" t="s">
        <v>160</v>
      </c>
      <c r="N30" s="82">
        <f>M28</f>
        <v>0</v>
      </c>
      <c r="O30" s="81" t="s">
        <v>160</v>
      </c>
      <c r="P30" s="82">
        <f>O28</f>
        <v>0</v>
      </c>
      <c r="Q30" s="81" t="s">
        <v>160</v>
      </c>
      <c r="R30" s="82">
        <f>Q28</f>
        <v>1985.1592727272723</v>
      </c>
      <c r="S30" s="81" t="s">
        <v>160</v>
      </c>
      <c r="T30" s="82">
        <f>S28</f>
        <v>496.28981818181808</v>
      </c>
      <c r="U30" s="81" t="s">
        <v>160</v>
      </c>
      <c r="V30" s="82">
        <f>U28</f>
        <v>595.54778181818165</v>
      </c>
      <c r="W30" s="81" t="s">
        <v>160</v>
      </c>
      <c r="X30" s="82">
        <f>W28</f>
        <v>248.14490909090904</v>
      </c>
      <c r="Y30" s="81" t="s">
        <v>160</v>
      </c>
      <c r="Z30" s="82">
        <f>Y28</f>
        <v>99.257963636363613</v>
      </c>
      <c r="AA30" s="81" t="s">
        <v>160</v>
      </c>
      <c r="AB30" s="82">
        <f>AA28</f>
        <v>0</v>
      </c>
      <c r="AC30" s="81" t="s">
        <v>160</v>
      </c>
      <c r="AD30" s="82">
        <f>AC28</f>
        <v>595.54778181818165</v>
      </c>
      <c r="AE30" s="81" t="s">
        <v>160</v>
      </c>
      <c r="AF30" s="82">
        <f>AE28</f>
        <v>0</v>
      </c>
      <c r="AG30" s="81" t="s">
        <v>160</v>
      </c>
      <c r="AH30" s="82">
        <f>AG28</f>
        <v>263.52736136363637</v>
      </c>
      <c r="AI30" s="81" t="s">
        <v>160</v>
      </c>
      <c r="AJ30" s="82">
        <f>AI28</f>
        <v>992.57963636363615</v>
      </c>
      <c r="AK30" s="81" t="s">
        <v>160</v>
      </c>
      <c r="AL30" s="82">
        <f>AK28</f>
        <v>0</v>
      </c>
      <c r="AM30" s="81" t="s">
        <v>160</v>
      </c>
      <c r="AN30" s="82">
        <f>AM28</f>
        <v>49.628981818181806</v>
      </c>
      <c r="AO30" s="81" t="s">
        <v>160</v>
      </c>
      <c r="AP30" s="82">
        <f>AO28</f>
        <v>992.57963636363615</v>
      </c>
      <c r="AQ30" s="81" t="s">
        <v>160</v>
      </c>
      <c r="AR30" s="82">
        <f>AQ28</f>
        <v>99.257963636363613</v>
      </c>
      <c r="AS30" s="81" t="s">
        <v>160</v>
      </c>
      <c r="AT30" s="82">
        <f>AS28</f>
        <v>0</v>
      </c>
      <c r="AU30" s="81" t="s">
        <v>160</v>
      </c>
      <c r="AV30" s="82">
        <f>AU28</f>
        <v>0</v>
      </c>
      <c r="AW30" s="81" t="s">
        <v>160</v>
      </c>
      <c r="AX30" s="82">
        <f>AW28</f>
        <v>0</v>
      </c>
      <c r="AY30" s="81" t="s">
        <v>160</v>
      </c>
      <c r="AZ30" s="82">
        <f>AY28</f>
        <v>0</v>
      </c>
      <c r="BA30" s="81" t="s">
        <v>160</v>
      </c>
      <c r="BB30" s="82">
        <f>BA28</f>
        <v>198.51592727272723</v>
      </c>
      <c r="BC30" s="81" t="s">
        <v>160</v>
      </c>
      <c r="BD30" s="82">
        <f>BC28</f>
        <v>248.14490909090904</v>
      </c>
      <c r="BE30" s="81" t="s">
        <v>160</v>
      </c>
      <c r="BF30" s="82">
        <f>BE28</f>
        <v>3970.3185454545446</v>
      </c>
    </row>
    <row r="31" spans="1:58" x14ac:dyDescent="0.25">
      <c r="A31" s="224"/>
      <c r="B31" s="120"/>
      <c r="C31" s="51" t="s">
        <v>96</v>
      </c>
      <c r="D31" s="74">
        <f>IF(OR(C8=Tabelas!$F$14,C8=Tabelas!$F$16),SUM(D20:D24)+D30,SUM(D20:D24)+D30*87.5%)</f>
        <v>549.06984646464639</v>
      </c>
      <c r="E31" s="51" t="s">
        <v>96</v>
      </c>
      <c r="F31" s="74">
        <f>IF(OR(E8=Tabelas!$F$14,E8=Tabelas!$F$16),SUM(F20:F24)+F30,SUM(F20:F24)+F30*87.5%)</f>
        <v>0</v>
      </c>
      <c r="G31" s="51" t="s">
        <v>96</v>
      </c>
      <c r="H31" s="74">
        <f>IF(OR(G8=Tabelas!$F$14,G8=Tabelas!$F$16),SUM(H20:H24)+H30,SUM(H20:H24)+H30*87.5%)</f>
        <v>0</v>
      </c>
      <c r="I31" s="51" t="s">
        <v>96</v>
      </c>
      <c r="J31" s="74">
        <f>IF(OR(I8=Tabelas!$F$14,I8=Tabelas!$F$16),SUM(J20:J24)+J30,SUM(J20:J24)+J30*87.5%)</f>
        <v>0</v>
      </c>
      <c r="K31" s="51" t="s">
        <v>96</v>
      </c>
      <c r="L31" s="74">
        <f>IF(OR(K8=Tabelas!$F$14,K8=Tabelas!$F$16),SUM(L20:L24)+L30,SUM(L20:L24)+L30*87.5%)</f>
        <v>0</v>
      </c>
      <c r="M31" s="51" t="s">
        <v>96</v>
      </c>
      <c r="N31" s="74">
        <f>IF(OR(M8=Tabelas!$F$14,M8=Tabelas!$F$16),SUM(N20:N24)+N30,SUM(N20:N24)+N30*87.5%)</f>
        <v>0</v>
      </c>
      <c r="O31" s="51" t="s">
        <v>96</v>
      </c>
      <c r="P31" s="74">
        <f>IF(OR(O8=Tabelas!$F$14,O8=Tabelas!$F$16),SUM(P20:P24)+P30,SUM(P20:P24)+P30*87.5%)</f>
        <v>0</v>
      </c>
      <c r="Q31" s="51" t="s">
        <v>96</v>
      </c>
      <c r="R31" s="74">
        <f>IF(OR(Q8=Tabelas!$F$14,Q8=Tabelas!$F$16),SUM(R20:R24)+R30,SUM(R20:R24)+R30*87.5%)</f>
        <v>6227.0980234343424</v>
      </c>
      <c r="S31" s="51" t="s">
        <v>96</v>
      </c>
      <c r="T31" s="74">
        <f>IF(OR(S8=Tabelas!$F$14,S8=Tabelas!$F$16),SUM(T20:T24)+T30,SUM(T20:T24)+T30*87.5%)</f>
        <v>1830.2328215488214</v>
      </c>
      <c r="U31" s="51" t="s">
        <v>96</v>
      </c>
      <c r="V31" s="74">
        <f>IF(OR(U8=Tabelas!$F$14,U8=Tabelas!$F$16),SUM(V20:V24)+V30,SUM(V20:V24)+V30*87.5%)</f>
        <v>2196.2793858585856</v>
      </c>
      <c r="W31" s="51" t="s">
        <v>96</v>
      </c>
      <c r="X31" s="74">
        <f>IF(OR(W8=Tabelas!$F$14,W8=Tabelas!$F$16),SUM(X20:X24)+X30,SUM(X20:X24)+X30*87.5%)</f>
        <v>915.11641077441072</v>
      </c>
      <c r="Y31" s="51" t="s">
        <v>96</v>
      </c>
      <c r="Z31" s="74">
        <f>IF(OR(Y8=Tabelas!$F$14,Y8=Tabelas!$F$16),SUM(Z20:Z24)+Z30,SUM(Z20:Z24)+Z30*87.5%)</f>
        <v>366.04656430976428</v>
      </c>
      <c r="AA31" s="51" t="s">
        <v>96</v>
      </c>
      <c r="AB31" s="74">
        <f>IF(OR(AA8=Tabelas!$F$14,AA8=Tabelas!$F$16),SUM(AB20:AB24)+AB30,SUM(AB20:AB24)+AB30*87.5%)</f>
        <v>0</v>
      </c>
      <c r="AC31" s="51" t="s">
        <v>96</v>
      </c>
      <c r="AD31" s="74">
        <f>IF(OR(AC8=Tabelas!$F$14,AC8=Tabelas!$F$16),SUM(AD20:AD24)+AD30,SUM(AD20:AD24)+AD30*87.5%)</f>
        <v>2196.2793858585856</v>
      </c>
      <c r="AE31" s="51" t="s">
        <v>96</v>
      </c>
      <c r="AF31" s="74">
        <f>IF(OR(AE8=Tabelas!$F$14,AE8=Tabelas!$F$16),SUM(AF20:AF24)+AF30,SUM(AF20:AF24)+AF30*87.5%)</f>
        <v>0</v>
      </c>
      <c r="AG31" s="51" t="s">
        <v>96</v>
      </c>
      <c r="AH31" s="74">
        <f>IF(OR(AG8=Tabelas!$F$14,AG8=Tabelas!$F$16),SUM(AH20:AH24)+AH30,SUM(AH20:AH24)+AH30*87.5%)</f>
        <v>230.58644119318183</v>
      </c>
      <c r="AI31" s="51" t="s">
        <v>96</v>
      </c>
      <c r="AJ31" s="74">
        <f>IF(OR(AI8=Tabelas!$F$14,AI8=Tabelas!$F$16),SUM(AJ20:AJ24)+AJ30,SUM(AJ20:AJ24)+AJ30*87.5%)</f>
        <v>3660.4656430976429</v>
      </c>
      <c r="AK31" s="51" t="s">
        <v>96</v>
      </c>
      <c r="AL31" s="74">
        <f>IF(OR(AK8=Tabelas!$F$14,AK8=Tabelas!$F$16),SUM(AL20:AL24)+AL30,SUM(AL20:AL24)+AL30*87.5%)</f>
        <v>0</v>
      </c>
      <c r="AM31" s="51" t="s">
        <v>96</v>
      </c>
      <c r="AN31" s="74">
        <f>IF(OR(AM8=Tabelas!$F$14,AM8=Tabelas!$F$16),SUM(AN20:AN24)+AN30,SUM(AN20:AN24)+AN30*87.5%)</f>
        <v>183.02328215488214</v>
      </c>
      <c r="AO31" s="51" t="s">
        <v>96</v>
      </c>
      <c r="AP31" s="74">
        <f>IF(OR(AO8=Tabelas!$F$14,AO8=Tabelas!$F$16),SUM(AP20:AP24)+AP30,SUM(AP20:AP24)+AP30*87.5%)</f>
        <v>3660.4656430976429</v>
      </c>
      <c r="AQ31" s="51" t="s">
        <v>96</v>
      </c>
      <c r="AR31" s="74">
        <f>IF(OR(AQ8=Tabelas!$F$14,AQ8=Tabelas!$F$16),SUM(AR20:AR24)+AR30,SUM(AR20:AR24)+AR30*87.5%)</f>
        <v>366.04656430976428</v>
      </c>
      <c r="AS31" s="51" t="s">
        <v>96</v>
      </c>
      <c r="AT31" s="74">
        <f>IF(OR(AS8=Tabelas!$F$14,AS8=Tabelas!$F$16),SUM(AT20:AT24)+AT30,SUM(AT20:AT24)+AT30*87.5%)</f>
        <v>0</v>
      </c>
      <c r="AU31" s="51" t="s">
        <v>96</v>
      </c>
      <c r="AV31" s="74">
        <f>IF(OR(AU8=Tabelas!$F$14,AU8=Tabelas!$F$16),SUM(AV20:AV24)+AV30,SUM(AV20:AV24)+AV30*87.5%)</f>
        <v>0</v>
      </c>
      <c r="AW31" s="51" t="s">
        <v>96</v>
      </c>
      <c r="AX31" s="74">
        <f>IF(OR(AW8=Tabelas!$F$14,AW8=Tabelas!$F$16),SUM(AX20:AX24)+AX30,SUM(AX20:AX24)+AX30*87.5%)</f>
        <v>0</v>
      </c>
      <c r="AY31" s="51" t="s">
        <v>96</v>
      </c>
      <c r="AZ31" s="74">
        <f>IF(OR(AY8=Tabelas!$F$14,AY8=Tabelas!$F$16),SUM(AZ20:AZ24)+AZ30,SUM(AZ20:AZ24)+AZ30*87.5%)</f>
        <v>0</v>
      </c>
      <c r="BA31" s="51" t="s">
        <v>96</v>
      </c>
      <c r="BB31" s="74">
        <f>IF(OR(BA8=Tabelas!$F$14,BA8=Tabelas!$F$16),SUM(BB20:BB24)+BB30,SUM(BB20:BB24)+BB30*87.5%)</f>
        <v>732.09312861952856</v>
      </c>
      <c r="BC31" s="51" t="s">
        <v>96</v>
      </c>
      <c r="BD31" s="74">
        <f>IF(OR(BC8=Tabelas!$F$14,BC8=Tabelas!$F$16),SUM(BD20:BD24)+BD30,SUM(BD20:BD24)+BD30*87.5%)</f>
        <v>915.11641077441072</v>
      </c>
      <c r="BE31" s="51" t="s">
        <v>96</v>
      </c>
      <c r="BF31" s="74">
        <f>IF(OR(BE8=Tabelas!$F$14,BE8=Tabelas!$F$16),SUM(BF20:BF24)+BF30,SUM(BF20:BF24)+BF30*87.5%)</f>
        <v>11360.362784107743</v>
      </c>
    </row>
    <row r="32" spans="1:58" x14ac:dyDescent="0.25">
      <c r="A32" s="224"/>
      <c r="B32" s="120"/>
      <c r="C32" s="51" t="s">
        <v>97</v>
      </c>
      <c r="D32" s="79">
        <f>D31/C4</f>
        <v>3.6604656430976426</v>
      </c>
      <c r="E32" s="51" t="s">
        <v>97</v>
      </c>
      <c r="F32" s="79" t="e">
        <f>F31/E4</f>
        <v>#DIV/0!</v>
      </c>
      <c r="G32" s="51" t="s">
        <v>97</v>
      </c>
      <c r="H32" s="79" t="e">
        <f>H31/G4</f>
        <v>#DIV/0!</v>
      </c>
      <c r="I32" s="51" t="s">
        <v>97</v>
      </c>
      <c r="J32" s="79" t="e">
        <f>J31/I4</f>
        <v>#DIV/0!</v>
      </c>
      <c r="K32" s="51" t="s">
        <v>97</v>
      </c>
      <c r="L32" s="79" t="e">
        <f>L31/K4</f>
        <v>#DIV/0!</v>
      </c>
      <c r="M32" s="51" t="s">
        <v>97</v>
      </c>
      <c r="N32" s="79" t="e">
        <f>N31/M4</f>
        <v>#DIV/0!</v>
      </c>
      <c r="O32" s="51" t="s">
        <v>97</v>
      </c>
      <c r="P32" s="79" t="e">
        <f>P31/O4</f>
        <v>#DIV/0!</v>
      </c>
      <c r="Q32" s="51" t="s">
        <v>97</v>
      </c>
      <c r="R32" s="79">
        <f>R31/Q4</f>
        <v>3.1135490117171711</v>
      </c>
      <c r="S32" s="51" t="s">
        <v>97</v>
      </c>
      <c r="T32" s="79">
        <f>T31/S4</f>
        <v>3.660465643097643</v>
      </c>
      <c r="U32" s="51" t="s">
        <v>97</v>
      </c>
      <c r="V32" s="79">
        <f>V31/U4</f>
        <v>3.6604656430976426</v>
      </c>
      <c r="W32" s="51" t="s">
        <v>97</v>
      </c>
      <c r="X32" s="79">
        <f>X31/W4</f>
        <v>3.660465643097643</v>
      </c>
      <c r="Y32" s="51" t="s">
        <v>97</v>
      </c>
      <c r="Z32" s="79">
        <f>Z31/Y4</f>
        <v>3.660465643097643</v>
      </c>
      <c r="AA32" s="51" t="s">
        <v>97</v>
      </c>
      <c r="AB32" s="79" t="e">
        <f>AB31/AA4</f>
        <v>#DIV/0!</v>
      </c>
      <c r="AC32" s="51" t="s">
        <v>97</v>
      </c>
      <c r="AD32" s="79">
        <f>AD31/AC4</f>
        <v>3.6604656430976426</v>
      </c>
      <c r="AE32" s="51" t="s">
        <v>97</v>
      </c>
      <c r="AF32" s="79" t="e">
        <f>AF31/AE4</f>
        <v>#DIV/0!</v>
      </c>
      <c r="AG32" s="51" t="s">
        <v>97</v>
      </c>
      <c r="AH32" s="79">
        <f>AH31/AG4</f>
        <v>0.92234576477272734</v>
      </c>
      <c r="AI32" s="51" t="s">
        <v>97</v>
      </c>
      <c r="AJ32" s="79">
        <f>AJ31/AI4</f>
        <v>3.660465643097643</v>
      </c>
      <c r="AK32" s="51" t="s">
        <v>97</v>
      </c>
      <c r="AL32" s="79" t="e">
        <f>AL31/AK4</f>
        <v>#DIV/0!</v>
      </c>
      <c r="AM32" s="51" t="s">
        <v>97</v>
      </c>
      <c r="AN32" s="79">
        <f>AN31/AM4</f>
        <v>3.660465643097643</v>
      </c>
      <c r="AO32" s="51" t="s">
        <v>97</v>
      </c>
      <c r="AP32" s="79">
        <f>AP31/AO4</f>
        <v>3.660465643097643</v>
      </c>
      <c r="AQ32" s="51" t="s">
        <v>97</v>
      </c>
      <c r="AR32" s="79">
        <f>AR31/AQ4</f>
        <v>3.660465643097643</v>
      </c>
      <c r="AS32" s="51" t="s">
        <v>97</v>
      </c>
      <c r="AT32" s="79" t="e">
        <f>AT31/AS4</f>
        <v>#DIV/0!</v>
      </c>
      <c r="AU32" s="51" t="s">
        <v>97</v>
      </c>
      <c r="AV32" s="79" t="e">
        <f>AV31/AU4</f>
        <v>#DIV/0!</v>
      </c>
      <c r="AW32" s="51" t="s">
        <v>97</v>
      </c>
      <c r="AX32" s="79" t="e">
        <f>AX31/AW4</f>
        <v>#DIV/0!</v>
      </c>
      <c r="AY32" s="51" t="s">
        <v>97</v>
      </c>
      <c r="AZ32" s="79" t="e">
        <f>AZ31/AY4</f>
        <v>#DIV/0!</v>
      </c>
      <c r="BA32" s="51" t="s">
        <v>97</v>
      </c>
      <c r="BB32" s="79">
        <f>BB31/BA4</f>
        <v>3.660465643097643</v>
      </c>
      <c r="BC32" s="51" t="s">
        <v>97</v>
      </c>
      <c r="BD32" s="79">
        <f>BD31/BC4</f>
        <v>3.660465643097643</v>
      </c>
      <c r="BE32" s="51" t="s">
        <v>97</v>
      </c>
      <c r="BF32" s="79">
        <f>BF31/BE4</f>
        <v>2.8400906960269356</v>
      </c>
    </row>
    <row r="33" spans="1:58" ht="15.75" thickBot="1" x14ac:dyDescent="0.3">
      <c r="A33" s="224"/>
      <c r="B33" s="12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row>
    <row r="34" spans="1:58" x14ac:dyDescent="0.25">
      <c r="A34" s="224"/>
      <c r="B34" s="120"/>
      <c r="C34" s="428" t="s">
        <v>98</v>
      </c>
      <c r="D34" s="429"/>
      <c r="E34" s="428" t="s">
        <v>98</v>
      </c>
      <c r="F34" s="429"/>
      <c r="G34" s="428" t="s">
        <v>98</v>
      </c>
      <c r="H34" s="429"/>
      <c r="I34" s="428" t="s">
        <v>98</v>
      </c>
      <c r="J34" s="429"/>
      <c r="K34" s="428" t="s">
        <v>98</v>
      </c>
      <c r="L34" s="429"/>
      <c r="M34" s="428" t="s">
        <v>98</v>
      </c>
      <c r="N34" s="429"/>
      <c r="O34" s="428" t="s">
        <v>98</v>
      </c>
      <c r="P34" s="429"/>
      <c r="Q34" s="428" t="s">
        <v>98</v>
      </c>
      <c r="R34" s="429"/>
      <c r="S34" s="428" t="s">
        <v>98</v>
      </c>
      <c r="T34" s="429"/>
      <c r="U34" s="428" t="s">
        <v>98</v>
      </c>
      <c r="V34" s="429"/>
      <c r="W34" s="428" t="s">
        <v>98</v>
      </c>
      <c r="X34" s="429"/>
      <c r="Y34" s="428" t="s">
        <v>98</v>
      </c>
      <c r="Z34" s="429"/>
      <c r="AA34" s="428" t="s">
        <v>98</v>
      </c>
      <c r="AB34" s="429"/>
      <c r="AC34" s="428" t="s">
        <v>98</v>
      </c>
      <c r="AD34" s="429"/>
      <c r="AE34" s="428" t="s">
        <v>98</v>
      </c>
      <c r="AF34" s="429"/>
      <c r="AG34" s="428" t="s">
        <v>98</v>
      </c>
      <c r="AH34" s="429"/>
      <c r="AI34" s="428" t="s">
        <v>98</v>
      </c>
      <c r="AJ34" s="429"/>
      <c r="AK34" s="428" t="s">
        <v>98</v>
      </c>
      <c r="AL34" s="429"/>
      <c r="AM34" s="428" t="s">
        <v>98</v>
      </c>
      <c r="AN34" s="429"/>
      <c r="AO34" s="428" t="s">
        <v>98</v>
      </c>
      <c r="AP34" s="429"/>
      <c r="AQ34" s="428" t="s">
        <v>98</v>
      </c>
      <c r="AR34" s="429"/>
      <c r="AS34" s="428" t="s">
        <v>98</v>
      </c>
      <c r="AT34" s="429"/>
      <c r="AU34" s="428" t="s">
        <v>98</v>
      </c>
      <c r="AV34" s="429"/>
      <c r="AW34" s="428" t="s">
        <v>98</v>
      </c>
      <c r="AX34" s="429"/>
      <c r="AY34" s="428" t="s">
        <v>98</v>
      </c>
      <c r="AZ34" s="429"/>
      <c r="BA34" s="428" t="s">
        <v>98</v>
      </c>
      <c r="BB34" s="429"/>
      <c r="BC34" s="428" t="s">
        <v>98</v>
      </c>
      <c r="BD34" s="429"/>
      <c r="BE34" s="428" t="s">
        <v>98</v>
      </c>
      <c r="BF34" s="429"/>
    </row>
    <row r="35" spans="1:58" x14ac:dyDescent="0.25">
      <c r="A35" s="224"/>
      <c r="B35" s="120"/>
      <c r="C35" s="54" t="s">
        <v>99</v>
      </c>
      <c r="D35" s="55">
        <f>D36*C4</f>
        <v>549</v>
      </c>
      <c r="E35" s="54" t="s">
        <v>99</v>
      </c>
      <c r="F35" s="55" t="e">
        <f>F36*E4</f>
        <v>#DIV/0!</v>
      </c>
      <c r="G35" s="54" t="s">
        <v>99</v>
      </c>
      <c r="H35" s="55" t="e">
        <f>H36*G4</f>
        <v>#DIV/0!</v>
      </c>
      <c r="I35" s="54" t="s">
        <v>99</v>
      </c>
      <c r="J35" s="55" t="e">
        <f>J36*I4</f>
        <v>#DIV/0!</v>
      </c>
      <c r="K35" s="54" t="s">
        <v>99</v>
      </c>
      <c r="L35" s="55" t="e">
        <f>L36*K4</f>
        <v>#DIV/0!</v>
      </c>
      <c r="M35" s="54" t="s">
        <v>99</v>
      </c>
      <c r="N35" s="55" t="e">
        <f>N36*M4</f>
        <v>#DIV/0!</v>
      </c>
      <c r="O35" s="54" t="s">
        <v>99</v>
      </c>
      <c r="P35" s="55" t="e">
        <f>P36*O4</f>
        <v>#DIV/0!</v>
      </c>
      <c r="Q35" s="54" t="s">
        <v>99</v>
      </c>
      <c r="R35" s="55">
        <f>R36*Q4</f>
        <v>6220</v>
      </c>
      <c r="S35" s="54" t="s">
        <v>99</v>
      </c>
      <c r="T35" s="55">
        <f>T36*S4</f>
        <v>1830</v>
      </c>
      <c r="U35" s="54" t="s">
        <v>99</v>
      </c>
      <c r="V35" s="55">
        <f>V36*U4</f>
        <v>2196</v>
      </c>
      <c r="W35" s="54" t="s">
        <v>99</v>
      </c>
      <c r="X35" s="55">
        <f>X36*W4</f>
        <v>915</v>
      </c>
      <c r="Y35" s="54" t="s">
        <v>99</v>
      </c>
      <c r="Z35" s="55">
        <f>Z36*Y4</f>
        <v>366</v>
      </c>
      <c r="AA35" s="54" t="s">
        <v>99</v>
      </c>
      <c r="AB35" s="55" t="e">
        <f>AB36*AA4</f>
        <v>#DIV/0!</v>
      </c>
      <c r="AC35" s="54" t="s">
        <v>99</v>
      </c>
      <c r="AD35" s="55">
        <f>AD36*AC4</f>
        <v>2196</v>
      </c>
      <c r="AE35" s="54" t="s">
        <v>99</v>
      </c>
      <c r="AF35" s="55" t="e">
        <f>AF36*AE4</f>
        <v>#DIV/0!</v>
      </c>
      <c r="AG35" s="54" t="s">
        <v>99</v>
      </c>
      <c r="AH35" s="55">
        <f>AH36*AG4</f>
        <v>230</v>
      </c>
      <c r="AI35" s="54" t="s">
        <v>99</v>
      </c>
      <c r="AJ35" s="55">
        <f>AJ36*AI4</f>
        <v>3660</v>
      </c>
      <c r="AK35" s="54" t="s">
        <v>99</v>
      </c>
      <c r="AL35" s="55" t="e">
        <f>AL36*AK4</f>
        <v>#DIV/0!</v>
      </c>
      <c r="AM35" s="54" t="s">
        <v>99</v>
      </c>
      <c r="AN35" s="55">
        <f>AN36*AM4</f>
        <v>183</v>
      </c>
      <c r="AO35" s="54" t="s">
        <v>99</v>
      </c>
      <c r="AP35" s="55">
        <f>AP36*AO4</f>
        <v>3660</v>
      </c>
      <c r="AQ35" s="54" t="s">
        <v>99</v>
      </c>
      <c r="AR35" s="55">
        <f>AR36*AQ4</f>
        <v>366</v>
      </c>
      <c r="AS35" s="54" t="s">
        <v>99</v>
      </c>
      <c r="AT35" s="55" t="e">
        <f>AT36*AS4</f>
        <v>#DIV/0!</v>
      </c>
      <c r="AU35" s="54" t="s">
        <v>99</v>
      </c>
      <c r="AV35" s="55" t="e">
        <f>AV36*AU4</f>
        <v>#DIV/0!</v>
      </c>
      <c r="AW35" s="54" t="s">
        <v>99</v>
      </c>
      <c r="AX35" s="55" t="e">
        <f>AX36*AW4</f>
        <v>#DIV/0!</v>
      </c>
      <c r="AY35" s="54" t="s">
        <v>99</v>
      </c>
      <c r="AZ35" s="55" t="e">
        <f>AZ36*AY4</f>
        <v>#DIV/0!</v>
      </c>
      <c r="BA35" s="54" t="s">
        <v>99</v>
      </c>
      <c r="BB35" s="55">
        <f>BB36*BA4</f>
        <v>732</v>
      </c>
      <c r="BC35" s="54" t="s">
        <v>99</v>
      </c>
      <c r="BD35" s="55">
        <f>BD36*BC4</f>
        <v>915</v>
      </c>
      <c r="BE35" s="54" t="s">
        <v>99</v>
      </c>
      <c r="BF35" s="55">
        <f>BF36*BE4</f>
        <v>11360</v>
      </c>
    </row>
    <row r="36" spans="1:58" ht="15.75" thickBot="1" x14ac:dyDescent="0.3">
      <c r="A36" s="224"/>
      <c r="B36" s="120"/>
      <c r="C36" s="56" t="s">
        <v>97</v>
      </c>
      <c r="D36" s="57">
        <f>ROUND(D32,2)</f>
        <v>3.66</v>
      </c>
      <c r="E36" s="56" t="s">
        <v>97</v>
      </c>
      <c r="F36" s="57" t="e">
        <f>ROUND(F32,2)</f>
        <v>#DIV/0!</v>
      </c>
      <c r="G36" s="56" t="s">
        <v>97</v>
      </c>
      <c r="H36" s="57" t="e">
        <f>ROUND(H32,2)</f>
        <v>#DIV/0!</v>
      </c>
      <c r="I36" s="56" t="s">
        <v>97</v>
      </c>
      <c r="J36" s="57" t="e">
        <f>ROUND(J32,2)</f>
        <v>#DIV/0!</v>
      </c>
      <c r="K36" s="56" t="s">
        <v>97</v>
      </c>
      <c r="L36" s="57" t="e">
        <f>ROUND(L32,2)</f>
        <v>#DIV/0!</v>
      </c>
      <c r="M36" s="56" t="s">
        <v>97</v>
      </c>
      <c r="N36" s="57" t="e">
        <f>ROUND(N32,2)</f>
        <v>#DIV/0!</v>
      </c>
      <c r="O36" s="56" t="s">
        <v>97</v>
      </c>
      <c r="P36" s="57" t="e">
        <f>ROUND(P32,2)</f>
        <v>#DIV/0!</v>
      </c>
      <c r="Q36" s="56" t="s">
        <v>97</v>
      </c>
      <c r="R36" s="57">
        <f>ROUND(R32,2)</f>
        <v>3.11</v>
      </c>
      <c r="S36" s="56" t="s">
        <v>97</v>
      </c>
      <c r="T36" s="57">
        <f>ROUND(T32,2)</f>
        <v>3.66</v>
      </c>
      <c r="U36" s="56" t="s">
        <v>97</v>
      </c>
      <c r="V36" s="57">
        <f>ROUND(V32,2)</f>
        <v>3.66</v>
      </c>
      <c r="W36" s="56" t="s">
        <v>97</v>
      </c>
      <c r="X36" s="57">
        <f>ROUND(X32,2)</f>
        <v>3.66</v>
      </c>
      <c r="Y36" s="56" t="s">
        <v>97</v>
      </c>
      <c r="Z36" s="57">
        <f>ROUND(Z32,2)</f>
        <v>3.66</v>
      </c>
      <c r="AA36" s="56" t="s">
        <v>97</v>
      </c>
      <c r="AB36" s="57" t="e">
        <f>ROUND(AB32,2)</f>
        <v>#DIV/0!</v>
      </c>
      <c r="AC36" s="56" t="s">
        <v>97</v>
      </c>
      <c r="AD36" s="57">
        <f>ROUND(AD32,2)</f>
        <v>3.66</v>
      </c>
      <c r="AE36" s="56" t="s">
        <v>97</v>
      </c>
      <c r="AF36" s="57" t="e">
        <f>ROUND(AF32,2)</f>
        <v>#DIV/0!</v>
      </c>
      <c r="AG36" s="56" t="s">
        <v>97</v>
      </c>
      <c r="AH36" s="57">
        <f>ROUND(AH32,2)</f>
        <v>0.92</v>
      </c>
      <c r="AI36" s="56" t="s">
        <v>97</v>
      </c>
      <c r="AJ36" s="57">
        <f>ROUND(AJ32,2)</f>
        <v>3.66</v>
      </c>
      <c r="AK36" s="56" t="s">
        <v>97</v>
      </c>
      <c r="AL36" s="57" t="e">
        <f>ROUND(AL32,2)</f>
        <v>#DIV/0!</v>
      </c>
      <c r="AM36" s="56" t="s">
        <v>97</v>
      </c>
      <c r="AN36" s="57">
        <f>ROUND(AN32,2)</f>
        <v>3.66</v>
      </c>
      <c r="AO36" s="56" t="s">
        <v>97</v>
      </c>
      <c r="AP36" s="57">
        <f>ROUND(AP32,2)</f>
        <v>3.66</v>
      </c>
      <c r="AQ36" s="56" t="s">
        <v>97</v>
      </c>
      <c r="AR36" s="57">
        <f>ROUND(AR32,2)</f>
        <v>3.66</v>
      </c>
      <c r="AS36" s="56" t="s">
        <v>97</v>
      </c>
      <c r="AT36" s="57" t="e">
        <f>ROUND(AT32,2)</f>
        <v>#DIV/0!</v>
      </c>
      <c r="AU36" s="56" t="s">
        <v>97</v>
      </c>
      <c r="AV36" s="57" t="e">
        <f>ROUND(AV32,2)</f>
        <v>#DIV/0!</v>
      </c>
      <c r="AW36" s="56" t="s">
        <v>97</v>
      </c>
      <c r="AX36" s="57" t="e">
        <f>ROUND(AX32,2)</f>
        <v>#DIV/0!</v>
      </c>
      <c r="AY36" s="56" t="s">
        <v>97</v>
      </c>
      <c r="AZ36" s="57" t="e">
        <f>ROUND(AZ32,2)</f>
        <v>#DIV/0!</v>
      </c>
      <c r="BA36" s="56" t="s">
        <v>97</v>
      </c>
      <c r="BB36" s="57">
        <f>ROUND(BB32,2)</f>
        <v>3.66</v>
      </c>
      <c r="BC36" s="56" t="s">
        <v>97</v>
      </c>
      <c r="BD36" s="57">
        <f>ROUND(BD32,2)</f>
        <v>3.66</v>
      </c>
      <c r="BE36" s="56" t="s">
        <v>97</v>
      </c>
      <c r="BF36" s="57">
        <f>ROUND(BF32,2)</f>
        <v>2.84</v>
      </c>
    </row>
  </sheetData>
  <sheetProtection password="D886" sheet="1" objects="1" scenarios="1"/>
  <dataConsolidate/>
  <mergeCells count="454">
    <mergeCell ref="AI28:AJ28"/>
    <mergeCell ref="AK28:AL28"/>
    <mergeCell ref="AM28:AN28"/>
    <mergeCell ref="AO28:AP28"/>
    <mergeCell ref="AQ28:AR28"/>
    <mergeCell ref="AS28:AT28"/>
    <mergeCell ref="AU28:AV28"/>
    <mergeCell ref="AW28:AX28"/>
    <mergeCell ref="AI34:AJ34"/>
    <mergeCell ref="AK34:AL34"/>
    <mergeCell ref="AM34:AN34"/>
    <mergeCell ref="AO34:AP34"/>
    <mergeCell ref="AQ34:AR34"/>
    <mergeCell ref="AS34:AT34"/>
    <mergeCell ref="AU34:AV34"/>
    <mergeCell ref="AW34:AX34"/>
    <mergeCell ref="AI26:AJ26"/>
    <mergeCell ref="AK26:AL26"/>
    <mergeCell ref="AM26:AN26"/>
    <mergeCell ref="AO26:AP26"/>
    <mergeCell ref="AQ26:AR26"/>
    <mergeCell ref="AS26:AT26"/>
    <mergeCell ref="AU26:AV26"/>
    <mergeCell ref="AW26:AX26"/>
    <mergeCell ref="AI27:AJ27"/>
    <mergeCell ref="AK27:AL27"/>
    <mergeCell ref="AM27:AN27"/>
    <mergeCell ref="AO27:AP27"/>
    <mergeCell ref="AQ27:AR27"/>
    <mergeCell ref="AS27:AT27"/>
    <mergeCell ref="AU27:AV27"/>
    <mergeCell ref="AW27:AX27"/>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I15:AJ15"/>
    <mergeCell ref="AK15:AL15"/>
    <mergeCell ref="AM15:AN15"/>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I12:AJ12"/>
    <mergeCell ref="AK12:AL12"/>
    <mergeCell ref="AM12:AN12"/>
    <mergeCell ref="AO12:AP12"/>
    <mergeCell ref="AQ12:AR12"/>
    <mergeCell ref="AS12:AT12"/>
    <mergeCell ref="AU12:AV12"/>
    <mergeCell ref="AW12:AX12"/>
    <mergeCell ref="AI13:AJ13"/>
    <mergeCell ref="AK13:AL13"/>
    <mergeCell ref="AM13:AN13"/>
    <mergeCell ref="AO13:AP13"/>
    <mergeCell ref="AQ13:AR13"/>
    <mergeCell ref="AS13:AT13"/>
    <mergeCell ref="AU13:AV13"/>
    <mergeCell ref="AW13:AX13"/>
    <mergeCell ref="AI8:AJ8"/>
    <mergeCell ref="AK8:AL8"/>
    <mergeCell ref="AM8:AN8"/>
    <mergeCell ref="AO8:AP8"/>
    <mergeCell ref="AQ8:AR8"/>
    <mergeCell ref="AS8:AT8"/>
    <mergeCell ref="AU8:AV8"/>
    <mergeCell ref="AW8:AX8"/>
    <mergeCell ref="AI9:AJ9"/>
    <mergeCell ref="AK9:AL9"/>
    <mergeCell ref="AM9:AN9"/>
    <mergeCell ref="AO9:AP9"/>
    <mergeCell ref="AQ9:AR9"/>
    <mergeCell ref="AS9:AT9"/>
    <mergeCell ref="AU9:AV9"/>
    <mergeCell ref="AW9:AX9"/>
    <mergeCell ref="AI6:AJ6"/>
    <mergeCell ref="AK6:AL6"/>
    <mergeCell ref="AM6:AN6"/>
    <mergeCell ref="AO6:AP6"/>
    <mergeCell ref="AQ6:AR6"/>
    <mergeCell ref="AS6:AT6"/>
    <mergeCell ref="AU6:AV6"/>
    <mergeCell ref="AW6:AX6"/>
    <mergeCell ref="AI7:AJ7"/>
    <mergeCell ref="AK7:AL7"/>
    <mergeCell ref="AM7:AN7"/>
    <mergeCell ref="AO7:AP7"/>
    <mergeCell ref="AQ7:AR7"/>
    <mergeCell ref="AS7:AT7"/>
    <mergeCell ref="AU7:AV7"/>
    <mergeCell ref="AW7:AX7"/>
    <mergeCell ref="AI4:AJ4"/>
    <mergeCell ref="AK4:AL4"/>
    <mergeCell ref="AM4:AN4"/>
    <mergeCell ref="AO4:AP4"/>
    <mergeCell ref="AQ4:AR4"/>
    <mergeCell ref="AS4:AT4"/>
    <mergeCell ref="AU4:AV4"/>
    <mergeCell ref="AW4:AX4"/>
    <mergeCell ref="AI5:AJ5"/>
    <mergeCell ref="AK5:AL5"/>
    <mergeCell ref="AM5:AN5"/>
    <mergeCell ref="AO5:AP5"/>
    <mergeCell ref="AQ5:AR5"/>
    <mergeCell ref="AS5:AT5"/>
    <mergeCell ref="AU5:AV5"/>
    <mergeCell ref="AW5:AX5"/>
    <mergeCell ref="A5:A7"/>
    <mergeCell ref="C5:D5"/>
    <mergeCell ref="C6:D6"/>
    <mergeCell ref="C7:D7"/>
    <mergeCell ref="C34:D34"/>
    <mergeCell ref="B1:C1"/>
    <mergeCell ref="B2:D2"/>
    <mergeCell ref="C4:D4"/>
    <mergeCell ref="C15:D15"/>
    <mergeCell ref="C12:D12"/>
    <mergeCell ref="C13:D13"/>
    <mergeCell ref="A26:A28"/>
    <mergeCell ref="C26:D26"/>
    <mergeCell ref="C27:D27"/>
    <mergeCell ref="C28:D28"/>
    <mergeCell ref="C16:D16"/>
    <mergeCell ref="A18:A24"/>
    <mergeCell ref="C18:D18"/>
    <mergeCell ref="C19:D19"/>
    <mergeCell ref="A8:A10"/>
    <mergeCell ref="C8:D8"/>
    <mergeCell ref="C9:D9"/>
    <mergeCell ref="E27:F27"/>
    <mergeCell ref="E28:F28"/>
    <mergeCell ref="E9:F9"/>
    <mergeCell ref="E12:F12"/>
    <mergeCell ref="E13:F13"/>
    <mergeCell ref="E15:F15"/>
    <mergeCell ref="E16:F16"/>
    <mergeCell ref="E4:F4"/>
    <mergeCell ref="E5:F5"/>
    <mergeCell ref="E6:F6"/>
    <mergeCell ref="E7:F7"/>
    <mergeCell ref="E8:F8"/>
    <mergeCell ref="I13:J13"/>
    <mergeCell ref="G15:H15"/>
    <mergeCell ref="I15:J15"/>
    <mergeCell ref="G16:H16"/>
    <mergeCell ref="I16:J16"/>
    <mergeCell ref="E34:F34"/>
    <mergeCell ref="G4:H4"/>
    <mergeCell ref="I4:J4"/>
    <mergeCell ref="G5:H5"/>
    <mergeCell ref="I5:J5"/>
    <mergeCell ref="G6:H6"/>
    <mergeCell ref="I6:J6"/>
    <mergeCell ref="G7:H7"/>
    <mergeCell ref="I7:J7"/>
    <mergeCell ref="G8:H8"/>
    <mergeCell ref="I8:J8"/>
    <mergeCell ref="G9:H9"/>
    <mergeCell ref="I9:J9"/>
    <mergeCell ref="G12:H12"/>
    <mergeCell ref="I12:J12"/>
    <mergeCell ref="G13:H13"/>
    <mergeCell ref="E18:F18"/>
    <mergeCell ref="E19:F19"/>
    <mergeCell ref="E26:F26"/>
    <mergeCell ref="G27:H27"/>
    <mergeCell ref="I27:J27"/>
    <mergeCell ref="G28:H28"/>
    <mergeCell ref="I28:J28"/>
    <mergeCell ref="G34:H34"/>
    <mergeCell ref="I34:J34"/>
    <mergeCell ref="G18:H18"/>
    <mergeCell ref="I18:J18"/>
    <mergeCell ref="G19:H19"/>
    <mergeCell ref="I19:J19"/>
    <mergeCell ref="G26:H26"/>
    <mergeCell ref="I26:J26"/>
    <mergeCell ref="K6:L6"/>
    <mergeCell ref="M6:N6"/>
    <mergeCell ref="O6:P6"/>
    <mergeCell ref="Q6:R6"/>
    <mergeCell ref="K7:L7"/>
    <mergeCell ref="M7:N7"/>
    <mergeCell ref="O7:P7"/>
    <mergeCell ref="Q7:R7"/>
    <mergeCell ref="K4:L4"/>
    <mergeCell ref="M4:N4"/>
    <mergeCell ref="O4:P4"/>
    <mergeCell ref="Q4:R4"/>
    <mergeCell ref="K5:L5"/>
    <mergeCell ref="M5:N5"/>
    <mergeCell ref="O5:P5"/>
    <mergeCell ref="Q5:R5"/>
    <mergeCell ref="K12:L12"/>
    <mergeCell ref="M12:N12"/>
    <mergeCell ref="O12:P12"/>
    <mergeCell ref="Q12:R12"/>
    <mergeCell ref="K13:L13"/>
    <mergeCell ref="M13:N13"/>
    <mergeCell ref="O13:P13"/>
    <mergeCell ref="Q13:R13"/>
    <mergeCell ref="K8:L8"/>
    <mergeCell ref="M8:N8"/>
    <mergeCell ref="O8:P8"/>
    <mergeCell ref="Q8:R8"/>
    <mergeCell ref="K9:L9"/>
    <mergeCell ref="M9:N9"/>
    <mergeCell ref="O9:P9"/>
    <mergeCell ref="Q9:R9"/>
    <mergeCell ref="K18:L18"/>
    <mergeCell ref="M18:N18"/>
    <mergeCell ref="O18:P18"/>
    <mergeCell ref="Q18:R18"/>
    <mergeCell ref="K19:L19"/>
    <mergeCell ref="M19:N19"/>
    <mergeCell ref="O19:P19"/>
    <mergeCell ref="Q19:R19"/>
    <mergeCell ref="K15:L15"/>
    <mergeCell ref="M15:N15"/>
    <mergeCell ref="O15:P15"/>
    <mergeCell ref="Q15:R15"/>
    <mergeCell ref="K16:L16"/>
    <mergeCell ref="M16:N16"/>
    <mergeCell ref="O16:P16"/>
    <mergeCell ref="Q16:R16"/>
    <mergeCell ref="K28:L28"/>
    <mergeCell ref="M28:N28"/>
    <mergeCell ref="O28:P28"/>
    <mergeCell ref="Q28:R28"/>
    <mergeCell ref="K34:L34"/>
    <mergeCell ref="M34:N34"/>
    <mergeCell ref="O34:P34"/>
    <mergeCell ref="Q34:R34"/>
    <mergeCell ref="K26:L26"/>
    <mergeCell ref="M26:N26"/>
    <mergeCell ref="O26:P26"/>
    <mergeCell ref="Q26:R26"/>
    <mergeCell ref="K27:L27"/>
    <mergeCell ref="M27:N27"/>
    <mergeCell ref="O27:P27"/>
    <mergeCell ref="Q27:R27"/>
    <mergeCell ref="AC4:AD4"/>
    <mergeCell ref="AE4:AF4"/>
    <mergeCell ref="AG4:AH4"/>
    <mergeCell ref="S5:T5"/>
    <mergeCell ref="U5:V5"/>
    <mergeCell ref="W5:X5"/>
    <mergeCell ref="Y5:Z5"/>
    <mergeCell ref="AA5:AB5"/>
    <mergeCell ref="AC5:AD5"/>
    <mergeCell ref="AE5:AF5"/>
    <mergeCell ref="AG5:AH5"/>
    <mergeCell ref="S4:T4"/>
    <mergeCell ref="U4:V4"/>
    <mergeCell ref="W4:X4"/>
    <mergeCell ref="Y4:Z4"/>
    <mergeCell ref="AA4:AB4"/>
    <mergeCell ref="AC6:AD6"/>
    <mergeCell ref="AE6:AF6"/>
    <mergeCell ref="AG6:AH6"/>
    <mergeCell ref="S7:T7"/>
    <mergeCell ref="U7:V7"/>
    <mergeCell ref="W7:X7"/>
    <mergeCell ref="Y7:Z7"/>
    <mergeCell ref="AA7:AB7"/>
    <mergeCell ref="AC7:AD7"/>
    <mergeCell ref="AE7:AF7"/>
    <mergeCell ref="AG7:AH7"/>
    <mergeCell ref="S6:T6"/>
    <mergeCell ref="U6:V6"/>
    <mergeCell ref="W6:X6"/>
    <mergeCell ref="Y6:Z6"/>
    <mergeCell ref="AA6:AB6"/>
    <mergeCell ref="AC8:AD8"/>
    <mergeCell ref="AE8:AF8"/>
    <mergeCell ref="AG8:AH8"/>
    <mergeCell ref="S9:T9"/>
    <mergeCell ref="U9:V9"/>
    <mergeCell ref="W9:X9"/>
    <mergeCell ref="Y9:Z9"/>
    <mergeCell ref="AA9:AB9"/>
    <mergeCell ref="AC9:AD9"/>
    <mergeCell ref="AE9:AF9"/>
    <mergeCell ref="AG9:AH9"/>
    <mergeCell ref="S8:T8"/>
    <mergeCell ref="U8:V8"/>
    <mergeCell ref="W8:X8"/>
    <mergeCell ref="Y8:Z8"/>
    <mergeCell ref="AA8:AB8"/>
    <mergeCell ref="AC12:AD12"/>
    <mergeCell ref="AE12:AF12"/>
    <mergeCell ref="AG12:AH12"/>
    <mergeCell ref="S13:T13"/>
    <mergeCell ref="U13:V13"/>
    <mergeCell ref="W13:X13"/>
    <mergeCell ref="Y13:Z13"/>
    <mergeCell ref="AA13:AB13"/>
    <mergeCell ref="AC13:AD13"/>
    <mergeCell ref="AE13:AF13"/>
    <mergeCell ref="AG13:AH13"/>
    <mergeCell ref="S12:T12"/>
    <mergeCell ref="U12:V12"/>
    <mergeCell ref="W12:X12"/>
    <mergeCell ref="Y12:Z12"/>
    <mergeCell ref="AA12:AB12"/>
    <mergeCell ref="AC15:AD15"/>
    <mergeCell ref="AE15:AF15"/>
    <mergeCell ref="AG15:AH15"/>
    <mergeCell ref="S16:T16"/>
    <mergeCell ref="U16:V16"/>
    <mergeCell ref="W16:X16"/>
    <mergeCell ref="Y16:Z16"/>
    <mergeCell ref="AA16:AB16"/>
    <mergeCell ref="AC16:AD16"/>
    <mergeCell ref="AE16:AF16"/>
    <mergeCell ref="AG16:AH16"/>
    <mergeCell ref="S15:T15"/>
    <mergeCell ref="U15:V15"/>
    <mergeCell ref="W15:X15"/>
    <mergeCell ref="Y15:Z15"/>
    <mergeCell ref="AA15:AB15"/>
    <mergeCell ref="AC18:AD18"/>
    <mergeCell ref="AE18:AF18"/>
    <mergeCell ref="AG18:AH18"/>
    <mergeCell ref="S19:T19"/>
    <mergeCell ref="U19:V19"/>
    <mergeCell ref="W19:X19"/>
    <mergeCell ref="Y19:Z19"/>
    <mergeCell ref="AA19:AB19"/>
    <mergeCell ref="AC19:AD19"/>
    <mergeCell ref="AE19:AF19"/>
    <mergeCell ref="AG19:AH19"/>
    <mergeCell ref="S18:T18"/>
    <mergeCell ref="U18:V18"/>
    <mergeCell ref="W18:X18"/>
    <mergeCell ref="Y18:Z18"/>
    <mergeCell ref="AA18:AB18"/>
    <mergeCell ref="AC26:AD26"/>
    <mergeCell ref="AE26:AF26"/>
    <mergeCell ref="AG26:AH26"/>
    <mergeCell ref="S27:T27"/>
    <mergeCell ref="U27:V27"/>
    <mergeCell ref="W27:X27"/>
    <mergeCell ref="Y27:Z27"/>
    <mergeCell ref="AA27:AB27"/>
    <mergeCell ref="AC27:AD27"/>
    <mergeCell ref="AE27:AF27"/>
    <mergeCell ref="AG27:AH27"/>
    <mergeCell ref="S26:T26"/>
    <mergeCell ref="U26:V26"/>
    <mergeCell ref="W26:X26"/>
    <mergeCell ref="Y26:Z26"/>
    <mergeCell ref="AA26:AB26"/>
    <mergeCell ref="AC28:AD28"/>
    <mergeCell ref="AE28:AF28"/>
    <mergeCell ref="AG28:AH28"/>
    <mergeCell ref="S34:T34"/>
    <mergeCell ref="U34:V34"/>
    <mergeCell ref="W34:X34"/>
    <mergeCell ref="Y34:Z34"/>
    <mergeCell ref="AA34:AB34"/>
    <mergeCell ref="AC34:AD34"/>
    <mergeCell ref="AE34:AF34"/>
    <mergeCell ref="AG34:AH34"/>
    <mergeCell ref="S28:T28"/>
    <mergeCell ref="U28:V28"/>
    <mergeCell ref="W28:X28"/>
    <mergeCell ref="Y28:Z28"/>
    <mergeCell ref="AA28:AB2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16:AZ16"/>
    <mergeCell ref="BA16:BB16"/>
    <mergeCell ref="BC16:BD16"/>
    <mergeCell ref="AY18:AZ18"/>
    <mergeCell ref="BA18:BB18"/>
    <mergeCell ref="BC18:BD18"/>
    <mergeCell ref="AY19:AZ19"/>
    <mergeCell ref="BA19:BB19"/>
    <mergeCell ref="BC19:BD19"/>
    <mergeCell ref="AY34:AZ34"/>
    <mergeCell ref="BA34:BB34"/>
    <mergeCell ref="BC34:BD34"/>
    <mergeCell ref="AY26:AZ26"/>
    <mergeCell ref="BA26:BB26"/>
    <mergeCell ref="BC26:BD26"/>
    <mergeCell ref="AY27:AZ27"/>
    <mergeCell ref="BA27:BB27"/>
    <mergeCell ref="BC27:BD27"/>
    <mergeCell ref="AY28:AZ28"/>
    <mergeCell ref="BA28:BB28"/>
    <mergeCell ref="BC28:BD28"/>
    <mergeCell ref="BE16:BF16"/>
    <mergeCell ref="BE18:BF18"/>
    <mergeCell ref="BE19:BF19"/>
    <mergeCell ref="BE26:BF26"/>
    <mergeCell ref="BE27:BF27"/>
    <mergeCell ref="BE28:BF28"/>
    <mergeCell ref="BE34:BF34"/>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A1:BF25"/>
  <sheetViews>
    <sheetView showGridLines="0" workbookViewId="0">
      <selection sqref="A1:D2"/>
    </sheetView>
  </sheetViews>
  <sheetFormatPr defaultRowHeight="15" x14ac:dyDescent="0.25"/>
  <cols>
    <col min="1" max="1" width="13.7109375" style="217" customWidth="1"/>
    <col min="2" max="2" width="32.28515625" style="217" customWidth="1"/>
    <col min="3" max="4" width="15.7109375" style="217" customWidth="1"/>
    <col min="5" max="35" width="19.7109375" style="217" customWidth="1"/>
    <col min="36" max="36" width="10.140625" style="217" bestFit="1" customWidth="1"/>
    <col min="37"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'!B31</f>
        <v>Envelope Pequeno</v>
      </c>
      <c r="C2" s="452"/>
      <c r="D2" s="453"/>
    </row>
    <row r="3" spans="1:58" x14ac:dyDescent="0.25">
      <c r="A3" s="239"/>
      <c r="B3" s="240"/>
      <c r="C3" s="241" t="s">
        <v>198</v>
      </c>
      <c r="D3" s="241"/>
      <c r="E3" s="217" t="s">
        <v>199</v>
      </c>
      <c r="G3" s="241" t="s">
        <v>202</v>
      </c>
      <c r="H3" s="241"/>
      <c r="I3" s="217" t="s">
        <v>203</v>
      </c>
      <c r="K3" s="241" t="s">
        <v>207</v>
      </c>
      <c r="L3" s="241"/>
      <c r="M3" s="217" t="s">
        <v>205</v>
      </c>
      <c r="O3" s="241" t="s">
        <v>208</v>
      </c>
      <c r="P3" s="241"/>
      <c r="Q3" s="217" t="s">
        <v>209</v>
      </c>
      <c r="S3" s="241" t="s">
        <v>210</v>
      </c>
      <c r="T3" s="241"/>
      <c r="U3" s="217" t="s">
        <v>211</v>
      </c>
      <c r="W3" s="220" t="s">
        <v>212</v>
      </c>
      <c r="X3" s="220"/>
      <c r="Y3" s="217" t="s">
        <v>214</v>
      </c>
      <c r="AA3" s="220" t="s">
        <v>215</v>
      </c>
      <c r="AB3" s="220"/>
      <c r="AC3" s="217" t="s">
        <v>216</v>
      </c>
      <c r="AE3" s="220" t="s">
        <v>217</v>
      </c>
      <c r="AF3" s="241"/>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42"/>
      <c r="B4" s="86" t="s">
        <v>76</v>
      </c>
      <c r="C4" s="513">
        <v>300</v>
      </c>
      <c r="D4" s="513"/>
      <c r="E4" s="513">
        <v>450</v>
      </c>
      <c r="F4" s="513"/>
      <c r="G4" s="513">
        <v>50</v>
      </c>
      <c r="H4" s="513"/>
      <c r="I4" s="513">
        <v>0</v>
      </c>
      <c r="J4" s="513"/>
      <c r="K4" s="513">
        <v>0</v>
      </c>
      <c r="L4" s="513"/>
      <c r="M4" s="513">
        <v>0</v>
      </c>
      <c r="N4" s="513"/>
      <c r="O4" s="513">
        <v>0</v>
      </c>
      <c r="P4" s="513"/>
      <c r="Q4" s="513">
        <v>0</v>
      </c>
      <c r="R4" s="513"/>
      <c r="S4" s="513">
        <v>0</v>
      </c>
      <c r="T4" s="513"/>
      <c r="U4" s="513">
        <v>100</v>
      </c>
      <c r="V4" s="513"/>
      <c r="W4" s="513">
        <v>100</v>
      </c>
      <c r="X4" s="513"/>
      <c r="Y4" s="513">
        <v>1000</v>
      </c>
      <c r="Z4" s="513"/>
      <c r="AA4" s="513">
        <v>0</v>
      </c>
      <c r="AB4" s="513"/>
      <c r="AC4" s="513">
        <v>0</v>
      </c>
      <c r="AD4" s="513"/>
      <c r="AE4" s="513">
        <v>0</v>
      </c>
      <c r="AF4" s="513"/>
      <c r="AG4" s="513">
        <v>200</v>
      </c>
      <c r="AH4" s="513"/>
      <c r="AI4" s="513">
        <v>1500</v>
      </c>
      <c r="AJ4" s="513"/>
      <c r="AK4" s="513">
        <v>1000</v>
      </c>
      <c r="AL4" s="513"/>
      <c r="AM4" s="513">
        <v>0</v>
      </c>
      <c r="AN4" s="513"/>
      <c r="AO4" s="513">
        <v>1000</v>
      </c>
      <c r="AP4" s="513"/>
      <c r="AQ4" s="513">
        <v>50</v>
      </c>
      <c r="AR4" s="513"/>
      <c r="AS4" s="513">
        <v>0</v>
      </c>
      <c r="AT4" s="513"/>
      <c r="AU4" s="513">
        <v>0</v>
      </c>
      <c r="AV4" s="513"/>
      <c r="AW4" s="513">
        <v>0</v>
      </c>
      <c r="AX4" s="513"/>
      <c r="AY4" s="513">
        <v>0</v>
      </c>
      <c r="AZ4" s="513"/>
      <c r="BA4" s="513">
        <v>1000</v>
      </c>
      <c r="BB4" s="513"/>
      <c r="BC4" s="513">
        <v>100</v>
      </c>
      <c r="BD4" s="513"/>
      <c r="BE4" s="513">
        <v>500</v>
      </c>
      <c r="BF4" s="513"/>
    </row>
    <row r="5" spans="1:58" ht="15" customHeight="1" x14ac:dyDescent="0.25">
      <c r="A5" s="526" t="s">
        <v>77</v>
      </c>
      <c r="B5" s="83" t="s">
        <v>78</v>
      </c>
      <c r="C5" s="514">
        <v>27</v>
      </c>
      <c r="D5" s="515"/>
      <c r="E5" s="514">
        <v>27</v>
      </c>
      <c r="F5" s="515"/>
      <c r="G5" s="514">
        <v>27</v>
      </c>
      <c r="H5" s="515"/>
      <c r="I5" s="514">
        <v>27</v>
      </c>
      <c r="J5" s="515"/>
      <c r="K5" s="514">
        <v>27</v>
      </c>
      <c r="L5" s="515"/>
      <c r="M5" s="514">
        <v>27</v>
      </c>
      <c r="N5" s="515"/>
      <c r="O5" s="514">
        <v>27</v>
      </c>
      <c r="P5" s="515"/>
      <c r="Q5" s="514">
        <v>27</v>
      </c>
      <c r="R5" s="515"/>
      <c r="S5" s="514">
        <v>27</v>
      </c>
      <c r="T5" s="515"/>
      <c r="U5" s="514">
        <v>27</v>
      </c>
      <c r="V5" s="515"/>
      <c r="W5" s="514">
        <v>27</v>
      </c>
      <c r="X5" s="515"/>
      <c r="Y5" s="514">
        <v>27</v>
      </c>
      <c r="Z5" s="515"/>
      <c r="AA5" s="514">
        <v>27</v>
      </c>
      <c r="AB5" s="515"/>
      <c r="AC5" s="514">
        <v>27</v>
      </c>
      <c r="AD5" s="515"/>
      <c r="AE5" s="514">
        <v>27</v>
      </c>
      <c r="AF5" s="515"/>
      <c r="AG5" s="514">
        <v>27</v>
      </c>
      <c r="AH5" s="515"/>
      <c r="AI5" s="514">
        <v>27</v>
      </c>
      <c r="AJ5" s="515"/>
      <c r="AK5" s="514">
        <v>27</v>
      </c>
      <c r="AL5" s="515"/>
      <c r="AM5" s="514">
        <v>27</v>
      </c>
      <c r="AN5" s="515"/>
      <c r="AO5" s="514">
        <v>27</v>
      </c>
      <c r="AP5" s="515"/>
      <c r="AQ5" s="514">
        <v>27</v>
      </c>
      <c r="AR5" s="515"/>
      <c r="AS5" s="514">
        <v>27</v>
      </c>
      <c r="AT5" s="515"/>
      <c r="AU5" s="514">
        <v>27</v>
      </c>
      <c r="AV5" s="515"/>
      <c r="AW5" s="514">
        <v>27</v>
      </c>
      <c r="AX5" s="515"/>
      <c r="AY5" s="514">
        <v>27</v>
      </c>
      <c r="AZ5" s="515"/>
      <c r="BA5" s="514">
        <v>27</v>
      </c>
      <c r="BB5" s="515"/>
      <c r="BC5" s="514">
        <v>27</v>
      </c>
      <c r="BD5" s="515"/>
      <c r="BE5" s="514">
        <v>27</v>
      </c>
      <c r="BF5" s="515"/>
    </row>
    <row r="6" spans="1:58" ht="15.75" thickBot="1" x14ac:dyDescent="0.3">
      <c r="A6" s="527"/>
      <c r="B6" s="84" t="s">
        <v>79</v>
      </c>
      <c r="C6" s="516">
        <v>24</v>
      </c>
      <c r="D6" s="517"/>
      <c r="E6" s="516">
        <v>24</v>
      </c>
      <c r="F6" s="517"/>
      <c r="G6" s="516">
        <v>24</v>
      </c>
      <c r="H6" s="517"/>
      <c r="I6" s="516">
        <v>24</v>
      </c>
      <c r="J6" s="517"/>
      <c r="K6" s="516">
        <v>24</v>
      </c>
      <c r="L6" s="517"/>
      <c r="M6" s="516">
        <v>24</v>
      </c>
      <c r="N6" s="517"/>
      <c r="O6" s="516">
        <v>24</v>
      </c>
      <c r="P6" s="517"/>
      <c r="Q6" s="516">
        <v>24</v>
      </c>
      <c r="R6" s="517"/>
      <c r="S6" s="516">
        <v>24</v>
      </c>
      <c r="T6" s="517"/>
      <c r="U6" s="516">
        <v>24</v>
      </c>
      <c r="V6" s="517"/>
      <c r="W6" s="516">
        <v>24</v>
      </c>
      <c r="X6" s="517"/>
      <c r="Y6" s="516">
        <v>24</v>
      </c>
      <c r="Z6" s="517"/>
      <c r="AA6" s="516">
        <v>24</v>
      </c>
      <c r="AB6" s="517"/>
      <c r="AC6" s="516">
        <v>24</v>
      </c>
      <c r="AD6" s="517"/>
      <c r="AE6" s="516">
        <v>24</v>
      </c>
      <c r="AF6" s="517"/>
      <c r="AG6" s="516">
        <v>24</v>
      </c>
      <c r="AH6" s="517"/>
      <c r="AI6" s="516">
        <v>24</v>
      </c>
      <c r="AJ6" s="517"/>
      <c r="AK6" s="516">
        <v>24</v>
      </c>
      <c r="AL6" s="517"/>
      <c r="AM6" s="516">
        <v>24</v>
      </c>
      <c r="AN6" s="517"/>
      <c r="AO6" s="516">
        <v>24</v>
      </c>
      <c r="AP6" s="517"/>
      <c r="AQ6" s="516">
        <v>24</v>
      </c>
      <c r="AR6" s="517"/>
      <c r="AS6" s="516">
        <v>24</v>
      </c>
      <c r="AT6" s="517"/>
      <c r="AU6" s="516">
        <v>24</v>
      </c>
      <c r="AV6" s="517"/>
      <c r="AW6" s="516">
        <v>24</v>
      </c>
      <c r="AX6" s="517"/>
      <c r="AY6" s="516">
        <v>24</v>
      </c>
      <c r="AZ6" s="517"/>
      <c r="BA6" s="516">
        <v>24</v>
      </c>
      <c r="BB6" s="517"/>
      <c r="BC6" s="516">
        <v>24</v>
      </c>
      <c r="BD6" s="517"/>
      <c r="BE6" s="516">
        <v>24</v>
      </c>
      <c r="BF6" s="517"/>
    </row>
    <row r="7" spans="1:58" ht="15" customHeight="1" x14ac:dyDescent="0.25">
      <c r="A7" s="526" t="s">
        <v>81</v>
      </c>
      <c r="B7" s="85" t="s">
        <v>82</v>
      </c>
      <c r="C7" s="518" t="s">
        <v>32</v>
      </c>
      <c r="D7" s="519"/>
      <c r="E7" s="518" t="s">
        <v>32</v>
      </c>
      <c r="F7" s="519"/>
      <c r="G7" s="518" t="s">
        <v>32</v>
      </c>
      <c r="H7" s="519"/>
      <c r="I7" s="518" t="s">
        <v>32</v>
      </c>
      <c r="J7" s="519"/>
      <c r="K7" s="518" t="s">
        <v>32</v>
      </c>
      <c r="L7" s="519"/>
      <c r="M7" s="518" t="s">
        <v>32</v>
      </c>
      <c r="N7" s="519"/>
      <c r="O7" s="518" t="s">
        <v>32</v>
      </c>
      <c r="P7" s="519"/>
      <c r="Q7" s="518" t="s">
        <v>32</v>
      </c>
      <c r="R7" s="519"/>
      <c r="S7" s="518" t="s">
        <v>32</v>
      </c>
      <c r="T7" s="519"/>
      <c r="U7" s="518" t="s">
        <v>32</v>
      </c>
      <c r="V7" s="519"/>
      <c r="W7" s="518" t="s">
        <v>32</v>
      </c>
      <c r="X7" s="519"/>
      <c r="Y7" s="518" t="s">
        <v>32</v>
      </c>
      <c r="Z7" s="519"/>
      <c r="AA7" s="518" t="s">
        <v>32</v>
      </c>
      <c r="AB7" s="519"/>
      <c r="AC7" s="518" t="s">
        <v>32</v>
      </c>
      <c r="AD7" s="519"/>
      <c r="AE7" s="518" t="s">
        <v>32</v>
      </c>
      <c r="AF7" s="519"/>
      <c r="AG7" s="518" t="s">
        <v>32</v>
      </c>
      <c r="AH7" s="519"/>
      <c r="AI7" s="518" t="s">
        <v>32</v>
      </c>
      <c r="AJ7" s="519"/>
      <c r="AK7" s="518" t="s">
        <v>32</v>
      </c>
      <c r="AL7" s="519"/>
      <c r="AM7" s="518" t="s">
        <v>32</v>
      </c>
      <c r="AN7" s="519"/>
      <c r="AO7" s="518" t="s">
        <v>32</v>
      </c>
      <c r="AP7" s="519"/>
      <c r="AQ7" s="518" t="s">
        <v>32</v>
      </c>
      <c r="AR7" s="519"/>
      <c r="AS7" s="518" t="s">
        <v>32</v>
      </c>
      <c r="AT7" s="519"/>
      <c r="AU7" s="518" t="s">
        <v>32</v>
      </c>
      <c r="AV7" s="519"/>
      <c r="AW7" s="518" t="s">
        <v>32</v>
      </c>
      <c r="AX7" s="519"/>
      <c r="AY7" s="518" t="s">
        <v>32</v>
      </c>
      <c r="AZ7" s="519"/>
      <c r="BA7" s="518" t="s">
        <v>32</v>
      </c>
      <c r="BB7" s="519"/>
      <c r="BC7" s="518" t="s">
        <v>32</v>
      </c>
      <c r="BD7" s="519"/>
      <c r="BE7" s="518" t="s">
        <v>32</v>
      </c>
      <c r="BF7" s="519"/>
    </row>
    <row r="8" spans="1:58" x14ac:dyDescent="0.25">
      <c r="A8" s="528"/>
      <c r="B8" s="318" t="s">
        <v>83</v>
      </c>
      <c r="C8" s="520" t="s">
        <v>55</v>
      </c>
      <c r="D8" s="521"/>
      <c r="E8" s="520" t="s">
        <v>55</v>
      </c>
      <c r="F8" s="521"/>
      <c r="G8" s="520" t="s">
        <v>55</v>
      </c>
      <c r="H8" s="521"/>
      <c r="I8" s="520" t="s">
        <v>55</v>
      </c>
      <c r="J8" s="521"/>
      <c r="K8" s="520" t="s">
        <v>55</v>
      </c>
      <c r="L8" s="521"/>
      <c r="M8" s="520" t="s">
        <v>55</v>
      </c>
      <c r="N8" s="521"/>
      <c r="O8" s="520" t="s">
        <v>55</v>
      </c>
      <c r="P8" s="521"/>
      <c r="Q8" s="520" t="s">
        <v>55</v>
      </c>
      <c r="R8" s="521"/>
      <c r="S8" s="520" t="s">
        <v>55</v>
      </c>
      <c r="T8" s="521"/>
      <c r="U8" s="520" t="s">
        <v>55</v>
      </c>
      <c r="V8" s="521"/>
      <c r="W8" s="520" t="s">
        <v>55</v>
      </c>
      <c r="X8" s="521"/>
      <c r="Y8" s="520" t="s">
        <v>55</v>
      </c>
      <c r="Z8" s="521"/>
      <c r="AA8" s="520" t="s">
        <v>55</v>
      </c>
      <c r="AB8" s="521"/>
      <c r="AC8" s="520" t="s">
        <v>55</v>
      </c>
      <c r="AD8" s="521"/>
      <c r="AE8" s="520" t="s">
        <v>55</v>
      </c>
      <c r="AF8" s="521"/>
      <c r="AG8" s="520" t="s">
        <v>55</v>
      </c>
      <c r="AH8" s="521"/>
      <c r="AI8" s="520" t="s">
        <v>55</v>
      </c>
      <c r="AJ8" s="521"/>
      <c r="AK8" s="520" t="s">
        <v>55</v>
      </c>
      <c r="AL8" s="521"/>
      <c r="AM8" s="520" t="s">
        <v>55</v>
      </c>
      <c r="AN8" s="521"/>
      <c r="AO8" s="520" t="s">
        <v>55</v>
      </c>
      <c r="AP8" s="521"/>
      <c r="AQ8" s="520" t="s">
        <v>55</v>
      </c>
      <c r="AR8" s="521"/>
      <c r="AS8" s="520" t="s">
        <v>55</v>
      </c>
      <c r="AT8" s="521"/>
      <c r="AU8" s="520" t="s">
        <v>55</v>
      </c>
      <c r="AV8" s="521"/>
      <c r="AW8" s="520" t="s">
        <v>55</v>
      </c>
      <c r="AX8" s="521"/>
      <c r="AY8" s="520" t="s">
        <v>55</v>
      </c>
      <c r="AZ8" s="521"/>
      <c r="BA8" s="520" t="s">
        <v>55</v>
      </c>
      <c r="BB8" s="521"/>
      <c r="BC8" s="520" t="s">
        <v>55</v>
      </c>
      <c r="BD8" s="521"/>
      <c r="BE8" s="520" t="s">
        <v>55</v>
      </c>
      <c r="BF8" s="521"/>
    </row>
    <row r="9" spans="1:58" ht="15.75" thickBot="1" x14ac:dyDescent="0.3">
      <c r="A9" s="527"/>
      <c r="B9" s="84" t="s">
        <v>84</v>
      </c>
      <c r="C9" s="317" t="s">
        <v>42</v>
      </c>
      <c r="D9" s="11">
        <f>IF(C9=Tabelas!$E$20,Tabelas!$B$36,0%)</f>
        <v>0</v>
      </c>
      <c r="E9" s="317" t="s">
        <v>42</v>
      </c>
      <c r="F9" s="11">
        <f>IF(E9=Tabelas!$E$20,Tabelas!$B$36,0%)</f>
        <v>0</v>
      </c>
      <c r="G9" s="317" t="s">
        <v>42</v>
      </c>
      <c r="H9" s="11">
        <f>IF(G9=Tabelas!$E$20,Tabelas!$B$36,0%)</f>
        <v>0</v>
      </c>
      <c r="I9" s="317" t="s">
        <v>42</v>
      </c>
      <c r="J9" s="11">
        <f>IF(I9=Tabelas!$E$20,Tabelas!$B$36,0%)</f>
        <v>0</v>
      </c>
      <c r="K9" s="317" t="s">
        <v>42</v>
      </c>
      <c r="L9" s="11">
        <f>IF(K9=Tabelas!$E$20,Tabelas!$B$36,0%)</f>
        <v>0</v>
      </c>
      <c r="M9" s="317" t="s">
        <v>42</v>
      </c>
      <c r="N9" s="11">
        <f>IF(M9=Tabelas!$E$20,Tabelas!$B$36,0%)</f>
        <v>0</v>
      </c>
      <c r="O9" s="317" t="s">
        <v>42</v>
      </c>
      <c r="P9" s="11">
        <f>IF(O9=Tabelas!$E$20,Tabelas!$B$36,0%)</f>
        <v>0</v>
      </c>
      <c r="Q9" s="317" t="s">
        <v>42</v>
      </c>
      <c r="R9" s="11">
        <f>IF(Q9=Tabelas!$E$20,Tabelas!$B$36,0%)</f>
        <v>0</v>
      </c>
      <c r="S9" s="317" t="s">
        <v>42</v>
      </c>
      <c r="T9" s="11">
        <f>IF(S9=Tabelas!$E$20,Tabelas!$B$36,0%)</f>
        <v>0</v>
      </c>
      <c r="U9" s="317" t="s">
        <v>42</v>
      </c>
      <c r="V9" s="11">
        <f>IF(U9=Tabelas!$E$20,Tabelas!$B$36,0%)</f>
        <v>0</v>
      </c>
      <c r="W9" s="317" t="s">
        <v>42</v>
      </c>
      <c r="X9" s="11">
        <f>IF(W9=Tabelas!$E$20,Tabelas!$B$36,0%)</f>
        <v>0</v>
      </c>
      <c r="Y9" s="317" t="s">
        <v>42</v>
      </c>
      <c r="Z9" s="11">
        <f>IF(Y9=Tabelas!$E$20,Tabelas!$B$36,0%)</f>
        <v>0</v>
      </c>
      <c r="AA9" s="317" t="s">
        <v>42</v>
      </c>
      <c r="AB9" s="11">
        <f>IF(AA9=Tabelas!$E$20,Tabelas!$B$36,0%)</f>
        <v>0</v>
      </c>
      <c r="AC9" s="317" t="s">
        <v>42</v>
      </c>
      <c r="AD9" s="11">
        <f>IF(AC9=Tabelas!$E$20,Tabelas!$B$36,0%)</f>
        <v>0</v>
      </c>
      <c r="AE9" s="317" t="s">
        <v>42</v>
      </c>
      <c r="AF9" s="11">
        <f>IF(AE9=Tabelas!$E$20,Tabelas!$B$36,0%)</f>
        <v>0</v>
      </c>
      <c r="AG9" s="317" t="s">
        <v>42</v>
      </c>
      <c r="AH9" s="11">
        <f>IF(AG9=Tabelas!$E$20,Tabelas!$B$36,0%)</f>
        <v>0</v>
      </c>
      <c r="AI9" s="317" t="s">
        <v>42</v>
      </c>
      <c r="AJ9" s="11">
        <f>IF(AI9=Tabelas!$E$20,Tabelas!$B$36,0%)</f>
        <v>0</v>
      </c>
      <c r="AK9" s="317" t="s">
        <v>42</v>
      </c>
      <c r="AL9" s="11">
        <f>IF(AK9=Tabelas!$E$20,Tabelas!$B$36,0%)</f>
        <v>0</v>
      </c>
      <c r="AM9" s="317" t="s">
        <v>42</v>
      </c>
      <c r="AN9" s="11">
        <f>IF(AM9=Tabelas!$E$20,Tabelas!$B$36,0%)</f>
        <v>0</v>
      </c>
      <c r="AO9" s="317" t="s">
        <v>42</v>
      </c>
      <c r="AP9" s="11">
        <f>IF(AO9=Tabelas!$E$20,Tabelas!$B$36,0%)</f>
        <v>0</v>
      </c>
      <c r="AQ9" s="317" t="s">
        <v>42</v>
      </c>
      <c r="AR9" s="11">
        <f>IF(AQ9=Tabelas!$E$20,Tabelas!$B$36,0%)</f>
        <v>0</v>
      </c>
      <c r="AS9" s="317" t="s">
        <v>42</v>
      </c>
      <c r="AT9" s="11">
        <f>IF(AS9=Tabelas!$E$20,Tabelas!$B$36,0%)</f>
        <v>0</v>
      </c>
      <c r="AU9" s="317" t="s">
        <v>42</v>
      </c>
      <c r="AV9" s="11">
        <f>IF(AU9=Tabelas!$E$20,Tabelas!$B$36,0%)</f>
        <v>0</v>
      </c>
      <c r="AW9" s="317" t="s">
        <v>42</v>
      </c>
      <c r="AX9" s="11">
        <f>IF(AW9=Tabelas!$E$20,Tabelas!$B$36,0%)</f>
        <v>0</v>
      </c>
      <c r="AY9" s="317" t="s">
        <v>42</v>
      </c>
      <c r="AZ9" s="11">
        <f>IF(AY9=Tabelas!$E$20,Tabelas!$B$36,0%)</f>
        <v>0</v>
      </c>
      <c r="BA9" s="317" t="s">
        <v>42</v>
      </c>
      <c r="BB9" s="11">
        <f>IF(BA9=Tabelas!$E$20,Tabelas!$B$36,0%)</f>
        <v>0</v>
      </c>
      <c r="BC9" s="317" t="s">
        <v>42</v>
      </c>
      <c r="BD9" s="11">
        <f>IF(BC9=Tabelas!$E$20,Tabelas!$B$36,0%)</f>
        <v>0</v>
      </c>
      <c r="BE9" s="317" t="s">
        <v>42</v>
      </c>
      <c r="BF9" s="11">
        <f>IF(BE9=Tabelas!$E$20,Tabelas!$B$36,0%)</f>
        <v>0</v>
      </c>
    </row>
    <row r="10" spans="1:58" x14ac:dyDescent="0.25">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row>
    <row r="11" spans="1:58" x14ac:dyDescent="0.25">
      <c r="A11" s="245"/>
      <c r="B11" s="12" t="s">
        <v>49</v>
      </c>
      <c r="C11" s="441">
        <f>'REQUISIÇÃO DE SERVIÇOS '!$J$19</f>
        <v>265.26666666666665</v>
      </c>
      <c r="D11" s="441"/>
      <c r="E11" s="441">
        <f>'REQUISIÇÃO DE SERVIÇOS '!$J$19</f>
        <v>265.26666666666665</v>
      </c>
      <c r="F11" s="441"/>
      <c r="G11" s="441">
        <f>'REQUISIÇÃO DE SERVIÇOS '!$J$19</f>
        <v>265.26666666666665</v>
      </c>
      <c r="H11" s="441"/>
      <c r="I11" s="441">
        <f>'REQUISIÇÃO DE SERVIÇOS '!$J$19</f>
        <v>265.26666666666665</v>
      </c>
      <c r="J11" s="441"/>
      <c r="K11" s="441">
        <f>'REQUISIÇÃO DE SERVIÇOS '!$J$19</f>
        <v>265.26666666666665</v>
      </c>
      <c r="L11" s="441"/>
      <c r="M11" s="441">
        <f>'REQUISIÇÃO DE SERVIÇOS '!$J$19</f>
        <v>265.26666666666665</v>
      </c>
      <c r="N11" s="441"/>
      <c r="O11" s="441">
        <f>'REQUISIÇÃO DE SERVIÇOS '!$J$19</f>
        <v>265.26666666666665</v>
      </c>
      <c r="P11" s="441"/>
      <c r="Q11" s="441">
        <f>'REQUISIÇÃO DE SERVIÇOS '!$J$19</f>
        <v>265.26666666666665</v>
      </c>
      <c r="R11" s="441"/>
      <c r="S11" s="441">
        <f>'REQUISIÇÃO DE SERVIÇOS '!$J$19</f>
        <v>265.26666666666665</v>
      </c>
      <c r="T11" s="441"/>
      <c r="U11" s="441">
        <f>'REQUISIÇÃO DE SERVIÇOS '!$J$19</f>
        <v>265.26666666666665</v>
      </c>
      <c r="V11" s="441"/>
      <c r="W11" s="441">
        <f>'REQUISIÇÃO DE SERVIÇOS '!$J$19</f>
        <v>265.26666666666665</v>
      </c>
      <c r="X11" s="441"/>
      <c r="Y11" s="441">
        <f>'REQUISIÇÃO DE SERVIÇOS '!$J$19</f>
        <v>265.26666666666665</v>
      </c>
      <c r="Z11" s="441"/>
      <c r="AA11" s="441">
        <f>'REQUISIÇÃO DE SERVIÇOS '!$J$19</f>
        <v>265.26666666666665</v>
      </c>
      <c r="AB11" s="441"/>
      <c r="AC11" s="441">
        <f>'REQUISIÇÃO DE SERVIÇOS '!$J$19</f>
        <v>265.26666666666665</v>
      </c>
      <c r="AD11" s="441"/>
      <c r="AE11" s="441">
        <f>'REQUISIÇÃO DE SERVIÇOS '!$J$19</f>
        <v>265.26666666666665</v>
      </c>
      <c r="AF11" s="441"/>
      <c r="AG11" s="441">
        <f>'REQUISIÇÃO DE SERVIÇOS '!$J$19</f>
        <v>265.26666666666665</v>
      </c>
      <c r="AH11" s="441"/>
      <c r="AI11" s="441">
        <f>'REQUISIÇÃO DE SERVIÇOS '!$J$19</f>
        <v>265.26666666666665</v>
      </c>
      <c r="AJ11" s="441"/>
      <c r="AK11" s="441">
        <f>'REQUISIÇÃO DE SERVIÇOS '!$J$19</f>
        <v>265.26666666666665</v>
      </c>
      <c r="AL11" s="441"/>
      <c r="AM11" s="441">
        <f>'REQUISIÇÃO DE SERVIÇOS '!$J$19</f>
        <v>265.26666666666665</v>
      </c>
      <c r="AN11" s="441"/>
      <c r="AO11" s="441">
        <f>'REQUISIÇÃO DE SERVIÇOS '!$J$19</f>
        <v>265.26666666666665</v>
      </c>
      <c r="AP11" s="441"/>
      <c r="AQ11" s="441">
        <f>'REQUISIÇÃO DE SERVIÇOS '!$J$19</f>
        <v>265.26666666666665</v>
      </c>
      <c r="AR11" s="441"/>
      <c r="AS11" s="441">
        <f>'REQUISIÇÃO DE SERVIÇOS '!$J$19</f>
        <v>265.26666666666665</v>
      </c>
      <c r="AT11" s="441"/>
      <c r="AU11" s="441">
        <f>'REQUISIÇÃO DE SERVIÇOS '!$J$19</f>
        <v>265.26666666666665</v>
      </c>
      <c r="AV11" s="441"/>
      <c r="AW11" s="441">
        <f>'REQUISIÇÃO DE SERVIÇOS '!$J$19</f>
        <v>265.26666666666665</v>
      </c>
      <c r="AX11" s="441"/>
      <c r="AY11" s="441">
        <f>'REQUISIÇÃO DE SERVIÇOS '!$J$19</f>
        <v>265.26666666666665</v>
      </c>
      <c r="AZ11" s="441"/>
      <c r="BA11" s="441">
        <f>'REQUISIÇÃO DE SERVIÇOS '!$J$19</f>
        <v>265.26666666666665</v>
      </c>
      <c r="BB11" s="441"/>
      <c r="BC11" s="441">
        <f>'REQUISIÇÃO DE SERVIÇOS '!$J$19</f>
        <v>265.26666666666665</v>
      </c>
      <c r="BD11" s="441"/>
      <c r="BE11" s="441">
        <f>'REQUISIÇÃO DE SERVIÇOS '!$J$19</f>
        <v>265.26666666666665</v>
      </c>
      <c r="BF11" s="441"/>
    </row>
    <row r="12" spans="1:58" x14ac:dyDescent="0.25">
      <c r="A12" s="245"/>
      <c r="B12" s="12" t="s">
        <v>51</v>
      </c>
      <c r="C12" s="522">
        <f>C11/792</f>
        <v>0.33493265993265992</v>
      </c>
      <c r="D12" s="522"/>
      <c r="E12" s="522">
        <f>E11/792</f>
        <v>0.33493265993265992</v>
      </c>
      <c r="F12" s="522"/>
      <c r="G12" s="522">
        <f>G11/792</f>
        <v>0.33493265993265992</v>
      </c>
      <c r="H12" s="522"/>
      <c r="I12" s="522">
        <f>I11/792</f>
        <v>0.33493265993265992</v>
      </c>
      <c r="J12" s="522"/>
      <c r="K12" s="522">
        <f>K11/792</f>
        <v>0.33493265993265992</v>
      </c>
      <c r="L12" s="522"/>
      <c r="M12" s="522">
        <f>M11/792</f>
        <v>0.33493265993265992</v>
      </c>
      <c r="N12" s="522"/>
      <c r="O12" s="522">
        <f>O11/792</f>
        <v>0.33493265993265992</v>
      </c>
      <c r="P12" s="522"/>
      <c r="Q12" s="522">
        <f>Q11/792</f>
        <v>0.33493265993265992</v>
      </c>
      <c r="R12" s="522"/>
      <c r="S12" s="522">
        <f>S11/792</f>
        <v>0.33493265993265992</v>
      </c>
      <c r="T12" s="522"/>
      <c r="U12" s="522">
        <f>U11/792</f>
        <v>0.33493265993265992</v>
      </c>
      <c r="V12" s="522"/>
      <c r="W12" s="522">
        <f>W11/792</f>
        <v>0.33493265993265992</v>
      </c>
      <c r="X12" s="522"/>
      <c r="Y12" s="522">
        <f>Y11/792</f>
        <v>0.33493265993265992</v>
      </c>
      <c r="Z12" s="522"/>
      <c r="AA12" s="522">
        <f>AA11/792</f>
        <v>0.33493265993265992</v>
      </c>
      <c r="AB12" s="522"/>
      <c r="AC12" s="522">
        <f>AC11/792</f>
        <v>0.33493265993265992</v>
      </c>
      <c r="AD12" s="522"/>
      <c r="AE12" s="522">
        <f>AE11/792</f>
        <v>0.33493265993265992</v>
      </c>
      <c r="AF12" s="522"/>
      <c r="AG12" s="522">
        <f>AG11/792</f>
        <v>0.33493265993265992</v>
      </c>
      <c r="AH12" s="522"/>
      <c r="AI12" s="522">
        <f>AI11/792</f>
        <v>0.33493265993265992</v>
      </c>
      <c r="AJ12" s="522"/>
      <c r="AK12" s="522">
        <f>AK11/792</f>
        <v>0.33493265993265992</v>
      </c>
      <c r="AL12" s="522"/>
      <c r="AM12" s="522">
        <f>AM11/792</f>
        <v>0.33493265993265992</v>
      </c>
      <c r="AN12" s="522"/>
      <c r="AO12" s="522">
        <f>AO11/792</f>
        <v>0.33493265993265992</v>
      </c>
      <c r="AP12" s="522"/>
      <c r="AQ12" s="522">
        <f>AQ11/792</f>
        <v>0.33493265993265992</v>
      </c>
      <c r="AR12" s="522"/>
      <c r="AS12" s="522">
        <f>AS11/792</f>
        <v>0.33493265993265992</v>
      </c>
      <c r="AT12" s="522"/>
      <c r="AU12" s="522">
        <f>AU11/792</f>
        <v>0.33493265993265992</v>
      </c>
      <c r="AV12" s="522"/>
      <c r="AW12" s="522">
        <f>AW11/792</f>
        <v>0.33493265993265992</v>
      </c>
      <c r="AX12" s="522"/>
      <c r="AY12" s="522">
        <f>AY11/792</f>
        <v>0.33493265993265992</v>
      </c>
      <c r="AZ12" s="522"/>
      <c r="BA12" s="522">
        <f>BA11/792</f>
        <v>0.33493265993265992</v>
      </c>
      <c r="BB12" s="522"/>
      <c r="BC12" s="522">
        <f>BC11/792</f>
        <v>0.33493265993265992</v>
      </c>
      <c r="BD12" s="522"/>
      <c r="BE12" s="522">
        <f>BE11/792</f>
        <v>0.33493265993265992</v>
      </c>
      <c r="BF12" s="522"/>
    </row>
    <row r="13" spans="1:58" x14ac:dyDescent="0.25">
      <c r="A13" s="24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row>
    <row r="14" spans="1:58" x14ac:dyDescent="0.25">
      <c r="A14" s="246"/>
      <c r="B14" s="318" t="s">
        <v>86</v>
      </c>
      <c r="C14" s="523">
        <f>C5*C6</f>
        <v>648</v>
      </c>
      <c r="D14" s="524"/>
      <c r="E14" s="523">
        <f>E5*E6</f>
        <v>648</v>
      </c>
      <c r="F14" s="524"/>
      <c r="G14" s="523">
        <f>G5*G6</f>
        <v>648</v>
      </c>
      <c r="H14" s="524"/>
      <c r="I14" s="523">
        <f>I5*I6</f>
        <v>648</v>
      </c>
      <c r="J14" s="524"/>
      <c r="K14" s="523">
        <f>K5*K6</f>
        <v>648</v>
      </c>
      <c r="L14" s="524"/>
      <c r="M14" s="523">
        <f>M5*M6</f>
        <v>648</v>
      </c>
      <c r="N14" s="524"/>
      <c r="O14" s="523">
        <f>O5*O6</f>
        <v>648</v>
      </c>
      <c r="P14" s="524"/>
      <c r="Q14" s="523">
        <f>Q5*Q6</f>
        <v>648</v>
      </c>
      <c r="R14" s="524"/>
      <c r="S14" s="523">
        <f>S5*S6</f>
        <v>648</v>
      </c>
      <c r="T14" s="524"/>
      <c r="U14" s="523">
        <f>U5*U6</f>
        <v>648</v>
      </c>
      <c r="V14" s="524"/>
      <c r="W14" s="523">
        <f>W5*W6</f>
        <v>648</v>
      </c>
      <c r="X14" s="524"/>
      <c r="Y14" s="523">
        <f>Y5*Y6</f>
        <v>648</v>
      </c>
      <c r="Z14" s="524"/>
      <c r="AA14" s="523">
        <f>AA5*AA6</f>
        <v>648</v>
      </c>
      <c r="AB14" s="524"/>
      <c r="AC14" s="523">
        <f>AC5*AC6</f>
        <v>648</v>
      </c>
      <c r="AD14" s="524"/>
      <c r="AE14" s="523">
        <f>AE5*AE6</f>
        <v>648</v>
      </c>
      <c r="AF14" s="524"/>
      <c r="AG14" s="523">
        <f>AG5*AG6</f>
        <v>648</v>
      </c>
      <c r="AH14" s="524"/>
      <c r="AI14" s="523">
        <f>AI5*AI6</f>
        <v>648</v>
      </c>
      <c r="AJ14" s="524"/>
      <c r="AK14" s="523">
        <f>AK5*AK6</f>
        <v>648</v>
      </c>
      <c r="AL14" s="524"/>
      <c r="AM14" s="523">
        <f>AM5*AM6</f>
        <v>648</v>
      </c>
      <c r="AN14" s="524"/>
      <c r="AO14" s="523">
        <f>AO5*AO6</f>
        <v>648</v>
      </c>
      <c r="AP14" s="524"/>
      <c r="AQ14" s="523">
        <f>AQ5*AQ6</f>
        <v>648</v>
      </c>
      <c r="AR14" s="524"/>
      <c r="AS14" s="523">
        <f>AS5*AS6</f>
        <v>648</v>
      </c>
      <c r="AT14" s="524"/>
      <c r="AU14" s="523">
        <f>AU5*AU6</f>
        <v>648</v>
      </c>
      <c r="AV14" s="524"/>
      <c r="AW14" s="523">
        <f>AW5*AW6</f>
        <v>648</v>
      </c>
      <c r="AX14" s="524"/>
      <c r="AY14" s="523">
        <f>AY5*AY6</f>
        <v>648</v>
      </c>
      <c r="AZ14" s="524"/>
      <c r="BA14" s="523">
        <f>BA5*BA6</f>
        <v>648</v>
      </c>
      <c r="BB14" s="524"/>
      <c r="BC14" s="523">
        <f>BC5*BC6</f>
        <v>648</v>
      </c>
      <c r="BD14" s="524"/>
      <c r="BE14" s="523">
        <f>BE5*BE6</f>
        <v>648</v>
      </c>
      <c r="BF14" s="524"/>
    </row>
    <row r="15" spans="1:58" x14ac:dyDescent="0.25">
      <c r="A15" s="246"/>
      <c r="B15" s="318" t="s">
        <v>87</v>
      </c>
      <c r="C15" s="525">
        <f>C12*C14</f>
        <v>217.03636363636363</v>
      </c>
      <c r="D15" s="524"/>
      <c r="E15" s="525">
        <f>E12*E14</f>
        <v>217.03636363636363</v>
      </c>
      <c r="F15" s="524"/>
      <c r="G15" s="525">
        <f>G12*G14</f>
        <v>217.03636363636363</v>
      </c>
      <c r="H15" s="524"/>
      <c r="I15" s="525">
        <f>I12*I14</f>
        <v>217.03636363636363</v>
      </c>
      <c r="J15" s="524"/>
      <c r="K15" s="525">
        <f>K12*K14</f>
        <v>217.03636363636363</v>
      </c>
      <c r="L15" s="524"/>
      <c r="M15" s="525">
        <f>M12*M14</f>
        <v>217.03636363636363</v>
      </c>
      <c r="N15" s="524"/>
      <c r="O15" s="525">
        <f>O12*O14</f>
        <v>217.03636363636363</v>
      </c>
      <c r="P15" s="524"/>
      <c r="Q15" s="525">
        <f>Q12*Q14</f>
        <v>217.03636363636363</v>
      </c>
      <c r="R15" s="524"/>
      <c r="S15" s="525">
        <f>S12*S14</f>
        <v>217.03636363636363</v>
      </c>
      <c r="T15" s="524"/>
      <c r="U15" s="525">
        <f>U12*U14</f>
        <v>217.03636363636363</v>
      </c>
      <c r="V15" s="524"/>
      <c r="W15" s="525">
        <f>W12*W14</f>
        <v>217.03636363636363</v>
      </c>
      <c r="X15" s="524"/>
      <c r="Y15" s="525">
        <f>Y12*Y14</f>
        <v>217.03636363636363</v>
      </c>
      <c r="Z15" s="524"/>
      <c r="AA15" s="525">
        <f>AA12*AA14</f>
        <v>217.03636363636363</v>
      </c>
      <c r="AB15" s="524"/>
      <c r="AC15" s="525">
        <f>AC12*AC14</f>
        <v>217.03636363636363</v>
      </c>
      <c r="AD15" s="524"/>
      <c r="AE15" s="525">
        <f>AE12*AE14</f>
        <v>217.03636363636363</v>
      </c>
      <c r="AF15" s="524"/>
      <c r="AG15" s="525">
        <f>AG12*AG14</f>
        <v>217.03636363636363</v>
      </c>
      <c r="AH15" s="524"/>
      <c r="AI15" s="525">
        <f>AI12*AI14</f>
        <v>217.03636363636363</v>
      </c>
      <c r="AJ15" s="524"/>
      <c r="AK15" s="525">
        <f>AK12*AK14</f>
        <v>217.03636363636363</v>
      </c>
      <c r="AL15" s="524"/>
      <c r="AM15" s="525">
        <f>AM12*AM14</f>
        <v>217.03636363636363</v>
      </c>
      <c r="AN15" s="524"/>
      <c r="AO15" s="525">
        <f>AO12*AO14</f>
        <v>217.03636363636363</v>
      </c>
      <c r="AP15" s="524"/>
      <c r="AQ15" s="525">
        <f>AQ12*AQ14</f>
        <v>217.03636363636363</v>
      </c>
      <c r="AR15" s="524"/>
      <c r="AS15" s="525">
        <f>AS12*AS14</f>
        <v>217.03636363636363</v>
      </c>
      <c r="AT15" s="524"/>
      <c r="AU15" s="525">
        <f>AU12*AU14</f>
        <v>217.03636363636363</v>
      </c>
      <c r="AV15" s="524"/>
      <c r="AW15" s="525">
        <f>AW12*AW14</f>
        <v>217.03636363636363</v>
      </c>
      <c r="AX15" s="524"/>
      <c r="AY15" s="525">
        <f>AY12*AY14</f>
        <v>217.03636363636363</v>
      </c>
      <c r="AZ15" s="524"/>
      <c r="BA15" s="525">
        <f>BA12*BA14</f>
        <v>217.03636363636363</v>
      </c>
      <c r="BB15" s="524"/>
      <c r="BC15" s="525">
        <f>BC12*BC14</f>
        <v>217.03636363636363</v>
      </c>
      <c r="BD15" s="524"/>
      <c r="BE15" s="525">
        <f>BE12*BE14</f>
        <v>217.03636363636363</v>
      </c>
      <c r="BF15" s="524"/>
    </row>
    <row r="16" spans="1:58" ht="15.75" thickBot="1" x14ac:dyDescent="0.3">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row>
    <row r="17" spans="1:58" x14ac:dyDescent="0.25">
      <c r="A17" s="526" t="s">
        <v>88</v>
      </c>
      <c r="B17" s="87" t="s">
        <v>117</v>
      </c>
      <c r="C17" s="507">
        <f>IF(C7=Tabelas!$B$3,0,IF(OR(C7=Tabelas!$F$14,C7=Tabelas!$F$15),VLOOKUP(C8,envelopematriztipoespecial,2,0),VLOOKUP(C8,envelopematriztipoespecial,3,0)))</f>
        <v>2.9</v>
      </c>
      <c r="D17" s="508"/>
      <c r="E17" s="507">
        <f>IF(E7=Tabelas!$B$3,0,IF(OR(E7=Tabelas!$F$14,E7=Tabelas!$F$15),VLOOKUP(E8,envelopematriztipoespecial,2,0),VLOOKUP(E8,envelopematriztipoespecial,3,0)))</f>
        <v>2.9</v>
      </c>
      <c r="F17" s="508"/>
      <c r="G17" s="507">
        <f>IF(G7=Tabelas!$B$3,0,IF(OR(G7=Tabelas!$F$14,G7=Tabelas!$F$15),VLOOKUP(G8,envelopematriztipoespecial,2,0),VLOOKUP(G8,envelopematriztipoespecial,3,0)))</f>
        <v>2.9</v>
      </c>
      <c r="H17" s="508"/>
      <c r="I17" s="507">
        <f>IF(I7=Tabelas!$B$3,0,IF(OR(I7=Tabelas!$F$14,I7=Tabelas!$F$15),VLOOKUP(I8,envelopematriztipoespecial,2,0),VLOOKUP(I8,envelopematriztipoespecial,3,0)))</f>
        <v>2.9</v>
      </c>
      <c r="J17" s="508"/>
      <c r="K17" s="507">
        <f>IF(K7=Tabelas!$B$3,0,IF(OR(K7=Tabelas!$F$14,K7=Tabelas!$F$15),VLOOKUP(K8,envelopematriztipoespecial,2,0),VLOOKUP(K8,envelopematriztipoespecial,3,0)))</f>
        <v>2.9</v>
      </c>
      <c r="L17" s="508"/>
      <c r="M17" s="507">
        <f>IF(M7=Tabelas!$B$3,0,IF(OR(M7=Tabelas!$F$14,M7=Tabelas!$F$15),VLOOKUP(M8,envelopematriztipoespecial,2,0),VLOOKUP(M8,envelopematriztipoespecial,3,0)))</f>
        <v>2.9</v>
      </c>
      <c r="N17" s="508"/>
      <c r="O17" s="507">
        <f>IF(O7=Tabelas!$B$3,0,IF(OR(O7=Tabelas!$F$14,O7=Tabelas!$F$15),VLOOKUP(O8,envelopematriztipoespecial,2,0),VLOOKUP(O8,envelopematriztipoespecial,3,0)))</f>
        <v>2.9</v>
      </c>
      <c r="P17" s="508"/>
      <c r="Q17" s="507">
        <f>IF(Q7=Tabelas!$B$3,0,IF(OR(Q7=Tabelas!$F$14,Q7=Tabelas!$F$15),VLOOKUP(Q8,envelopematriztipoespecial,2,0),VLOOKUP(Q8,envelopematriztipoespecial,3,0)))</f>
        <v>2.9</v>
      </c>
      <c r="R17" s="508"/>
      <c r="S17" s="507">
        <f>IF(S7=Tabelas!$B$3,0,IF(OR(S7=Tabelas!$F$14,S7=Tabelas!$F$15),VLOOKUP(S8,envelopematriztipoespecial,2,0),VLOOKUP(S8,envelopematriztipoespecial,3,0)))</f>
        <v>2.9</v>
      </c>
      <c r="T17" s="508"/>
      <c r="U17" s="507">
        <f>IF(U7=Tabelas!$B$3,0,IF(OR(U7=Tabelas!$F$14,U7=Tabelas!$F$15),VLOOKUP(U8,envelopematriztipoespecial,2,0),VLOOKUP(U8,envelopematriztipoespecial,3,0)))</f>
        <v>2.9</v>
      </c>
      <c r="V17" s="508"/>
      <c r="W17" s="507">
        <f>IF(W7=Tabelas!$B$3,0,IF(OR(W7=Tabelas!$F$14,W7=Tabelas!$F$15),VLOOKUP(W8,envelopematriztipoespecial,2,0),VLOOKUP(W8,envelopematriztipoespecial,3,0)))</f>
        <v>2.9</v>
      </c>
      <c r="X17" s="508"/>
      <c r="Y17" s="507">
        <f>IF(Y7=Tabelas!$B$3,0,IF(OR(Y7=Tabelas!$F$14,Y7=Tabelas!$F$15),VLOOKUP(Y8,envelopematriztipoespecial,2,0),VLOOKUP(Y8,envelopematriztipoespecial,3,0)))</f>
        <v>2.9</v>
      </c>
      <c r="Z17" s="508"/>
      <c r="AA17" s="507">
        <f>IF(AA7=Tabelas!$B$3,0,IF(OR(AA7=Tabelas!$F$14,AA7=Tabelas!$F$15),VLOOKUP(AA8,envelopematriztipoespecial,2,0),VLOOKUP(AA8,envelopematriztipoespecial,3,0)))</f>
        <v>2.9</v>
      </c>
      <c r="AB17" s="508"/>
      <c r="AC17" s="507">
        <f>IF(AC7=Tabelas!$B$3,0,IF(OR(AC7=Tabelas!$F$14,AC7=Tabelas!$F$15),VLOOKUP(AC8,envelopematriztipoespecial,2,0),VLOOKUP(AC8,envelopematriztipoespecial,3,0)))</f>
        <v>2.9</v>
      </c>
      <c r="AD17" s="508"/>
      <c r="AE17" s="507">
        <f>IF(AE7=Tabelas!$B$3,0,IF(OR(AE7=Tabelas!$F$14,AE7=Tabelas!$F$15),VLOOKUP(AE8,envelopematriztipoespecial,2,0),VLOOKUP(AE8,envelopematriztipoespecial,3,0)))</f>
        <v>2.9</v>
      </c>
      <c r="AF17" s="508"/>
      <c r="AG17" s="507">
        <f>IF(AG7=Tabelas!$B$3,0,IF(OR(AG7=Tabelas!$F$14,AG7=Tabelas!$F$15),VLOOKUP(AG8,envelopematriztipoespecial,2,0),VLOOKUP(AG8,envelopematriztipoespecial,3,0)))</f>
        <v>2.9</v>
      </c>
      <c r="AH17" s="508"/>
      <c r="AI17" s="507">
        <f>IF(AI7=Tabelas!$B$3,0,IF(OR(AI7=Tabelas!$F$14,AI7=Tabelas!$F$15),VLOOKUP(AI8,envelopematriztipoespecial,2,0),VLOOKUP(AI8,envelopematriztipoespecial,3,0)))</f>
        <v>2.9</v>
      </c>
      <c r="AJ17" s="508"/>
      <c r="AK17" s="507">
        <f>IF(AK7=Tabelas!$B$3,0,IF(OR(AK7=Tabelas!$F$14,AK7=Tabelas!$F$15),VLOOKUP(AK8,envelopematriztipoespecial,2,0),VLOOKUP(AK8,envelopematriztipoespecial,3,0)))</f>
        <v>2.9</v>
      </c>
      <c r="AL17" s="508"/>
      <c r="AM17" s="507">
        <f>IF(AM7=Tabelas!$B$3,0,IF(OR(AM7=Tabelas!$F$14,AM7=Tabelas!$F$15),VLOOKUP(AM8,envelopematriztipoespecial,2,0),VLOOKUP(AM8,envelopematriztipoespecial,3,0)))</f>
        <v>2.9</v>
      </c>
      <c r="AN17" s="508"/>
      <c r="AO17" s="507">
        <f>IF(AO7=Tabelas!$B$3,0,IF(OR(AO7=Tabelas!$F$14,AO7=Tabelas!$F$15),VLOOKUP(AO8,envelopematriztipoespecial,2,0),VLOOKUP(AO8,envelopematriztipoespecial,3,0)))</f>
        <v>2.9</v>
      </c>
      <c r="AP17" s="508"/>
      <c r="AQ17" s="507">
        <f>IF(AQ7=Tabelas!$B$3,0,IF(OR(AQ7=Tabelas!$F$14,AQ7=Tabelas!$F$15),VLOOKUP(AQ8,envelopematriztipoespecial,2,0),VLOOKUP(AQ8,envelopematriztipoespecial,3,0)))</f>
        <v>2.9</v>
      </c>
      <c r="AR17" s="508"/>
      <c r="AS17" s="507">
        <f>IF(AS7=Tabelas!$B$3,0,IF(OR(AS7=Tabelas!$F$14,AS7=Tabelas!$F$15),VLOOKUP(AS8,envelopematriztipoespecial,2,0),VLOOKUP(AS8,envelopematriztipoespecial,3,0)))</f>
        <v>2.9</v>
      </c>
      <c r="AT17" s="508"/>
      <c r="AU17" s="507">
        <f>IF(AU7=Tabelas!$B$3,0,IF(OR(AU7=Tabelas!$F$14,AU7=Tabelas!$F$15),VLOOKUP(AU8,envelopematriztipoespecial,2,0),VLOOKUP(AU8,envelopematriztipoespecial,3,0)))</f>
        <v>2.9</v>
      </c>
      <c r="AV17" s="508"/>
      <c r="AW17" s="507">
        <f>IF(AW7=Tabelas!$B$3,0,IF(OR(AW7=Tabelas!$F$14,AW7=Tabelas!$F$15),VLOOKUP(AW8,envelopematriztipoespecial,2,0),VLOOKUP(AW8,envelopematriztipoespecial,3,0)))</f>
        <v>2.9</v>
      </c>
      <c r="AX17" s="508"/>
      <c r="AY17" s="507">
        <f>IF(AY7=Tabelas!$B$3,0,IF(OR(AY7=Tabelas!$F$14,AY7=Tabelas!$F$15),VLOOKUP(AY8,envelopematriztipoespecial,2,0),VLOOKUP(AY8,envelopematriztipoespecial,3,0)))</f>
        <v>2.9</v>
      </c>
      <c r="AZ17" s="508"/>
      <c r="BA17" s="507">
        <f>IF(BA7=Tabelas!$B$3,0,IF(OR(BA7=Tabelas!$F$14,BA7=Tabelas!$F$15),VLOOKUP(BA8,envelopematriztipoespecial,2,0),VLOOKUP(BA8,envelopematriztipoespecial,3,0)))</f>
        <v>2.9</v>
      </c>
      <c r="BB17" s="508"/>
      <c r="BC17" s="507">
        <f>IF(BC7=Tabelas!$B$3,0,IF(OR(BC7=Tabelas!$F$14,BC7=Tabelas!$F$15),VLOOKUP(BC8,envelopematriztipoespecial,2,0),VLOOKUP(BC8,envelopematriztipoespecial,3,0)))</f>
        <v>2.9</v>
      </c>
      <c r="BD17" s="508"/>
      <c r="BE17" s="507">
        <f>IF(BE7=Tabelas!$B$3,0,IF(OR(BE7=Tabelas!$F$14,BE7=Tabelas!$F$15),VLOOKUP(BE8,envelopematriztipoespecial,2,0),VLOOKUP(BE8,envelopematriztipoespecial,3,0)))</f>
        <v>2.9</v>
      </c>
      <c r="BF17" s="508"/>
    </row>
    <row r="18" spans="1:58" ht="15.75" thickBot="1" x14ac:dyDescent="0.3">
      <c r="A18" s="527"/>
      <c r="B18" s="13" t="s">
        <v>118</v>
      </c>
      <c r="C18" s="509">
        <f>C4/1000</f>
        <v>0.3</v>
      </c>
      <c r="D18" s="510"/>
      <c r="E18" s="509">
        <f>E4/1000</f>
        <v>0.45</v>
      </c>
      <c r="F18" s="510"/>
      <c r="G18" s="509">
        <f>G4/1000</f>
        <v>0.05</v>
      </c>
      <c r="H18" s="510"/>
      <c r="I18" s="509">
        <f>I4/1000</f>
        <v>0</v>
      </c>
      <c r="J18" s="510"/>
      <c r="K18" s="509">
        <f>K4/1000</f>
        <v>0</v>
      </c>
      <c r="L18" s="510"/>
      <c r="M18" s="509">
        <f>M4/1000</f>
        <v>0</v>
      </c>
      <c r="N18" s="510"/>
      <c r="O18" s="509">
        <f>O4/1000</f>
        <v>0</v>
      </c>
      <c r="P18" s="510"/>
      <c r="Q18" s="509">
        <f>Q4/1000</f>
        <v>0</v>
      </c>
      <c r="R18" s="510"/>
      <c r="S18" s="509">
        <f>S4/1000</f>
        <v>0</v>
      </c>
      <c r="T18" s="510"/>
      <c r="U18" s="509">
        <f>U4/1000</f>
        <v>0.1</v>
      </c>
      <c r="V18" s="510"/>
      <c r="W18" s="509">
        <f>W4/1000</f>
        <v>0.1</v>
      </c>
      <c r="X18" s="510"/>
      <c r="Y18" s="509">
        <f>Y4/1000</f>
        <v>1</v>
      </c>
      <c r="Z18" s="510"/>
      <c r="AA18" s="509">
        <f>AA4/1000</f>
        <v>0</v>
      </c>
      <c r="AB18" s="510"/>
      <c r="AC18" s="509">
        <f>AC4/1000</f>
        <v>0</v>
      </c>
      <c r="AD18" s="510"/>
      <c r="AE18" s="509">
        <f>AE4/1000</f>
        <v>0</v>
      </c>
      <c r="AF18" s="510"/>
      <c r="AG18" s="509">
        <f>AG4/1000</f>
        <v>0.2</v>
      </c>
      <c r="AH18" s="510"/>
      <c r="AI18" s="509">
        <f>AI4/1000</f>
        <v>1.5</v>
      </c>
      <c r="AJ18" s="510"/>
      <c r="AK18" s="509">
        <f>AK4/1000</f>
        <v>1</v>
      </c>
      <c r="AL18" s="510"/>
      <c r="AM18" s="509">
        <f>AM4/1000</f>
        <v>0</v>
      </c>
      <c r="AN18" s="510"/>
      <c r="AO18" s="509">
        <f>AO4/1000</f>
        <v>1</v>
      </c>
      <c r="AP18" s="510"/>
      <c r="AQ18" s="509">
        <f>AQ4/1000</f>
        <v>0.05</v>
      </c>
      <c r="AR18" s="510"/>
      <c r="AS18" s="509">
        <f>AS4/1000</f>
        <v>0</v>
      </c>
      <c r="AT18" s="510"/>
      <c r="AU18" s="509">
        <f>AU4/1000</f>
        <v>0</v>
      </c>
      <c r="AV18" s="510"/>
      <c r="AW18" s="509">
        <f>AW4/1000</f>
        <v>0</v>
      </c>
      <c r="AX18" s="510"/>
      <c r="AY18" s="509">
        <f>AY4/1000</f>
        <v>0</v>
      </c>
      <c r="AZ18" s="510"/>
      <c r="BA18" s="509">
        <f>BA4/1000</f>
        <v>1</v>
      </c>
      <c r="BB18" s="510"/>
      <c r="BC18" s="509">
        <f>BC4/1000</f>
        <v>0.1</v>
      </c>
      <c r="BD18" s="510"/>
      <c r="BE18" s="509">
        <f>BE4/1000</f>
        <v>0.5</v>
      </c>
      <c r="BF18" s="510"/>
    </row>
    <row r="19" spans="1:58" ht="15.75" thickBot="1" x14ac:dyDescent="0.3">
      <c r="A19" s="320" t="s">
        <v>72</v>
      </c>
      <c r="B19" s="330" t="str">
        <f>'REQUISIÇÃO DE SERVIÇOS '!D31</f>
        <v>Faca, dobra e cola</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row>
    <row r="20" spans="1:58" x14ac:dyDescent="0.25">
      <c r="A20" s="245"/>
      <c r="B20" s="242"/>
      <c r="C20" s="88" t="s">
        <v>96</v>
      </c>
      <c r="D20" s="89">
        <f>IF(C9=Tabelas!$E$20,C15*C18*(C17+Tabelas!$B$36),C15*C18*C17)</f>
        <v>188.82163636363634</v>
      </c>
      <c r="E20" s="88" t="s">
        <v>96</v>
      </c>
      <c r="F20" s="89">
        <f>IF(E9=Tabelas!$E$20,E15*E18*(E17+Tabelas!$B$36),E15*E18*E17)</f>
        <v>283.23245454545457</v>
      </c>
      <c r="G20" s="88" t="s">
        <v>96</v>
      </c>
      <c r="H20" s="89">
        <f>IF(G9=Tabelas!$E$20,G15*G18*(G17+Tabelas!$B$36),G15*G18*G17)</f>
        <v>31.470272727272725</v>
      </c>
      <c r="I20" s="88" t="s">
        <v>96</v>
      </c>
      <c r="J20" s="89">
        <f>IF(I9=Tabelas!$E$20,I15*I18*(I17+Tabelas!$B$36),I15*I18*I17)</f>
        <v>0</v>
      </c>
      <c r="K20" s="88" t="s">
        <v>96</v>
      </c>
      <c r="L20" s="89">
        <f>IF(K9=Tabelas!$E$20,K15*K18*(K17+Tabelas!$B$36),K15*K18*K17)</f>
        <v>0</v>
      </c>
      <c r="M20" s="88" t="s">
        <v>96</v>
      </c>
      <c r="N20" s="89">
        <f>IF(M9=Tabelas!$E$20,M15*M18*(M17+Tabelas!$B$36),M15*M18*M17)</f>
        <v>0</v>
      </c>
      <c r="O20" s="88" t="s">
        <v>96</v>
      </c>
      <c r="P20" s="89">
        <f>IF(O9=Tabelas!$E$20,O15*O18*(O17+Tabelas!$B$36),O15*O18*O17)</f>
        <v>0</v>
      </c>
      <c r="Q20" s="88" t="s">
        <v>96</v>
      </c>
      <c r="R20" s="89">
        <f>IF(Q9=Tabelas!$E$20,Q15*Q18*(Q17+Tabelas!$B$36),Q15*Q18*Q17)</f>
        <v>0</v>
      </c>
      <c r="S20" s="88" t="s">
        <v>96</v>
      </c>
      <c r="T20" s="89">
        <f>IF(S9=Tabelas!$E$20,S15*S18*(S17+Tabelas!$B$36),S15*S18*S17)</f>
        <v>0</v>
      </c>
      <c r="U20" s="88" t="s">
        <v>96</v>
      </c>
      <c r="V20" s="89">
        <f>IF(U9=Tabelas!$E$20,U15*U18*(U17+Tabelas!$B$36),U15*U18*U17)</f>
        <v>62.94054545454545</v>
      </c>
      <c r="W20" s="88" t="s">
        <v>96</v>
      </c>
      <c r="X20" s="89">
        <f>IF(W9=Tabelas!$E$20,W15*W18*(W17+Tabelas!$B$36),W15*W18*W17)</f>
        <v>62.94054545454545</v>
      </c>
      <c r="Y20" s="88" t="s">
        <v>96</v>
      </c>
      <c r="Z20" s="89">
        <f>IF(Y9=Tabelas!$E$20,Y15*Y18*(Y17+Tabelas!$B$36),Y15*Y18*Y17)</f>
        <v>629.40545454545452</v>
      </c>
      <c r="AA20" s="88" t="s">
        <v>96</v>
      </c>
      <c r="AB20" s="89">
        <f>IF(AA9=Tabelas!$E$20,AA15*AA18*(AA17+Tabelas!$B$36),AA15*AA18*AA17)</f>
        <v>0</v>
      </c>
      <c r="AC20" s="88" t="s">
        <v>96</v>
      </c>
      <c r="AD20" s="89">
        <f>IF(AC9=Tabelas!$E$20,AC15*AC18*(AC17+Tabelas!$B$36),AC15*AC18*AC17)</f>
        <v>0</v>
      </c>
      <c r="AE20" s="88" t="s">
        <v>96</v>
      </c>
      <c r="AF20" s="89">
        <f>IF(AE9=Tabelas!$E$20,AE15*AE18*(AE17+Tabelas!$B$36),AE15*AE18*AE17)</f>
        <v>0</v>
      </c>
      <c r="AG20" s="88" t="s">
        <v>96</v>
      </c>
      <c r="AH20" s="89">
        <f>IF(AG9=Tabelas!$E$20,AG15*AG18*(AG17+Tabelas!$B$36),AG15*AG18*AG17)</f>
        <v>125.8810909090909</v>
      </c>
      <c r="AI20" s="88" t="s">
        <v>96</v>
      </c>
      <c r="AJ20" s="89">
        <f>IF(AI9=Tabelas!$E$20,AI15*AI18*(AI17+Tabelas!$B$36),AI15*AI18*AI17)</f>
        <v>944.10818181818183</v>
      </c>
      <c r="AK20" s="88" t="s">
        <v>96</v>
      </c>
      <c r="AL20" s="89">
        <f>IF(AK9=Tabelas!$E$20,AK15*AK18*(AK17+Tabelas!$B$36),AK15*AK18*AK17)</f>
        <v>629.40545454545452</v>
      </c>
      <c r="AM20" s="88" t="s">
        <v>96</v>
      </c>
      <c r="AN20" s="89">
        <f>IF(AM9=Tabelas!$E$20,AM15*AM18*(AM17+Tabelas!$B$36),AM15*AM18*AM17)</f>
        <v>0</v>
      </c>
      <c r="AO20" s="88" t="s">
        <v>96</v>
      </c>
      <c r="AP20" s="89">
        <f>IF(AO9=Tabelas!$E$20,AO15*AO18*(AO17+Tabelas!$B$36),AO15*AO18*AO17)</f>
        <v>629.40545454545452</v>
      </c>
      <c r="AQ20" s="88" t="s">
        <v>96</v>
      </c>
      <c r="AR20" s="89">
        <f>IF(AQ9=Tabelas!$E$20,AQ15*AQ18*(AQ17+Tabelas!$B$36),AQ15*AQ18*AQ17)</f>
        <v>31.470272727272725</v>
      </c>
      <c r="AS20" s="88" t="s">
        <v>96</v>
      </c>
      <c r="AT20" s="89">
        <f>IF(AS9=Tabelas!$E$20,AS15*AS18*(AS17+Tabelas!$B$36),AS15*AS18*AS17)</f>
        <v>0</v>
      </c>
      <c r="AU20" s="88" t="s">
        <v>96</v>
      </c>
      <c r="AV20" s="89">
        <f>IF(AU9=Tabelas!$E$20,AU15*AU18*(AU17+Tabelas!$B$36),AU15*AU18*AU17)</f>
        <v>0</v>
      </c>
      <c r="AW20" s="88" t="s">
        <v>96</v>
      </c>
      <c r="AX20" s="89">
        <f>IF(AW9=Tabelas!$E$20,AW15*AW18*(AW17+Tabelas!$B$36),AW15*AW18*AW17)</f>
        <v>0</v>
      </c>
      <c r="AY20" s="88" t="s">
        <v>96</v>
      </c>
      <c r="AZ20" s="89">
        <f>IF(AY9=Tabelas!$E$20,AY15*AY18*(AY17+Tabelas!$B$36),AY15*AY18*AY17)</f>
        <v>0</v>
      </c>
      <c r="BA20" s="88" t="s">
        <v>96</v>
      </c>
      <c r="BB20" s="89">
        <f>IF(BA9=Tabelas!$E$20,BA15*BA18*(BA17+Tabelas!$B$36),BA15*BA18*BA17)</f>
        <v>629.40545454545452</v>
      </c>
      <c r="BC20" s="88" t="s">
        <v>96</v>
      </c>
      <c r="BD20" s="89">
        <f>IF(BC9=Tabelas!$E$20,BC15*BC18*(BC17+Tabelas!$B$36),BC15*BC18*BC17)</f>
        <v>62.94054545454545</v>
      </c>
      <c r="BE20" s="88" t="s">
        <v>96</v>
      </c>
      <c r="BF20" s="89">
        <f>IF(BE9=Tabelas!$E$20,BE15*BE18*(BE17+Tabelas!$B$36),BE15*BE18*BE17)</f>
        <v>314.70272727272726</v>
      </c>
    </row>
    <row r="21" spans="1:58" x14ac:dyDescent="0.25">
      <c r="A21" s="245"/>
      <c r="B21" s="242"/>
      <c r="C21" s="88" t="s">
        <v>97</v>
      </c>
      <c r="D21" s="90">
        <f>D20/C4</f>
        <v>0.62940545454545449</v>
      </c>
      <c r="E21" s="88" t="s">
        <v>97</v>
      </c>
      <c r="F21" s="90">
        <f>F20/E4</f>
        <v>0.6294054545454546</v>
      </c>
      <c r="G21" s="88" t="s">
        <v>97</v>
      </c>
      <c r="H21" s="90">
        <f>H20/G4</f>
        <v>0.62940545454545449</v>
      </c>
      <c r="I21" s="88" t="s">
        <v>97</v>
      </c>
      <c r="J21" s="90" t="e">
        <f>J20/I4</f>
        <v>#DIV/0!</v>
      </c>
      <c r="K21" s="88" t="s">
        <v>97</v>
      </c>
      <c r="L21" s="90" t="e">
        <f>L20/K4</f>
        <v>#DIV/0!</v>
      </c>
      <c r="M21" s="88" t="s">
        <v>97</v>
      </c>
      <c r="N21" s="90" t="e">
        <f>N20/M4</f>
        <v>#DIV/0!</v>
      </c>
      <c r="O21" s="88" t="s">
        <v>97</v>
      </c>
      <c r="P21" s="90" t="e">
        <f>P20/O4</f>
        <v>#DIV/0!</v>
      </c>
      <c r="Q21" s="88" t="s">
        <v>97</v>
      </c>
      <c r="R21" s="90" t="e">
        <f>R20/Q4</f>
        <v>#DIV/0!</v>
      </c>
      <c r="S21" s="88" t="s">
        <v>97</v>
      </c>
      <c r="T21" s="90" t="e">
        <f>T20/S4</f>
        <v>#DIV/0!</v>
      </c>
      <c r="U21" s="88" t="s">
        <v>97</v>
      </c>
      <c r="V21" s="90">
        <f>V20/U4</f>
        <v>0.62940545454545449</v>
      </c>
      <c r="W21" s="88" t="s">
        <v>97</v>
      </c>
      <c r="X21" s="90">
        <f>X20/W4</f>
        <v>0.62940545454545449</v>
      </c>
      <c r="Y21" s="88" t="s">
        <v>97</v>
      </c>
      <c r="Z21" s="90">
        <f>Z20/Y4</f>
        <v>0.62940545454545449</v>
      </c>
      <c r="AA21" s="88" t="s">
        <v>97</v>
      </c>
      <c r="AB21" s="90" t="e">
        <f>AB20/AA4</f>
        <v>#DIV/0!</v>
      </c>
      <c r="AC21" s="88" t="s">
        <v>97</v>
      </c>
      <c r="AD21" s="90" t="e">
        <f>AD20/AC4</f>
        <v>#DIV/0!</v>
      </c>
      <c r="AE21" s="88" t="s">
        <v>97</v>
      </c>
      <c r="AF21" s="90" t="e">
        <f>AF20/AE4</f>
        <v>#DIV/0!</v>
      </c>
      <c r="AG21" s="88" t="s">
        <v>97</v>
      </c>
      <c r="AH21" s="90">
        <f>AH20/AG4</f>
        <v>0.62940545454545449</v>
      </c>
      <c r="AI21" s="88" t="s">
        <v>97</v>
      </c>
      <c r="AJ21" s="90">
        <f>AJ20/AI4</f>
        <v>0.6294054545454546</v>
      </c>
      <c r="AK21" s="88" t="s">
        <v>97</v>
      </c>
      <c r="AL21" s="90">
        <f>AL20/AK4</f>
        <v>0.62940545454545449</v>
      </c>
      <c r="AM21" s="88" t="s">
        <v>97</v>
      </c>
      <c r="AN21" s="90" t="e">
        <f>AN20/AM4</f>
        <v>#DIV/0!</v>
      </c>
      <c r="AO21" s="88" t="s">
        <v>97</v>
      </c>
      <c r="AP21" s="90">
        <f>AP20/AO4</f>
        <v>0.62940545454545449</v>
      </c>
      <c r="AQ21" s="88" t="s">
        <v>97</v>
      </c>
      <c r="AR21" s="90">
        <f>AR20/AQ4</f>
        <v>0.62940545454545449</v>
      </c>
      <c r="AS21" s="88" t="s">
        <v>97</v>
      </c>
      <c r="AT21" s="90" t="e">
        <f>AT20/AS4</f>
        <v>#DIV/0!</v>
      </c>
      <c r="AU21" s="88" t="s">
        <v>97</v>
      </c>
      <c r="AV21" s="90" t="e">
        <f>AV20/AU4</f>
        <v>#DIV/0!</v>
      </c>
      <c r="AW21" s="88" t="s">
        <v>97</v>
      </c>
      <c r="AX21" s="90" t="e">
        <f>AX20/AW4</f>
        <v>#DIV/0!</v>
      </c>
      <c r="AY21" s="88" t="s">
        <v>97</v>
      </c>
      <c r="AZ21" s="90" t="e">
        <f>AZ20/AY4</f>
        <v>#DIV/0!</v>
      </c>
      <c r="BA21" s="88" t="s">
        <v>97</v>
      </c>
      <c r="BB21" s="90">
        <f>BB20/BA4</f>
        <v>0.62940545454545449</v>
      </c>
      <c r="BC21" s="88" t="s">
        <v>97</v>
      </c>
      <c r="BD21" s="90">
        <f>BD20/BC4</f>
        <v>0.62940545454545449</v>
      </c>
      <c r="BE21" s="88" t="s">
        <v>97</v>
      </c>
      <c r="BF21" s="90">
        <f>BF20/BE4</f>
        <v>0.62940545454545449</v>
      </c>
    </row>
    <row r="22" spans="1:58" ht="15.75" thickBot="1" x14ac:dyDescent="0.3">
      <c r="A22" s="245"/>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row>
    <row r="23" spans="1:58" x14ac:dyDescent="0.25">
      <c r="A23" s="245"/>
      <c r="B23" s="242"/>
      <c r="C23" s="511" t="s">
        <v>98</v>
      </c>
      <c r="D23" s="512"/>
      <c r="E23" s="511" t="s">
        <v>98</v>
      </c>
      <c r="F23" s="512"/>
      <c r="G23" s="511" t="s">
        <v>98</v>
      </c>
      <c r="H23" s="512"/>
      <c r="I23" s="511" t="s">
        <v>98</v>
      </c>
      <c r="J23" s="512"/>
      <c r="K23" s="511" t="s">
        <v>98</v>
      </c>
      <c r="L23" s="512"/>
      <c r="M23" s="511" t="s">
        <v>98</v>
      </c>
      <c r="N23" s="512"/>
      <c r="O23" s="511" t="s">
        <v>98</v>
      </c>
      <c r="P23" s="512"/>
      <c r="Q23" s="511" t="s">
        <v>98</v>
      </c>
      <c r="R23" s="512"/>
      <c r="S23" s="511" t="s">
        <v>98</v>
      </c>
      <c r="T23" s="512"/>
      <c r="U23" s="511" t="s">
        <v>98</v>
      </c>
      <c r="V23" s="512"/>
      <c r="W23" s="511" t="s">
        <v>98</v>
      </c>
      <c r="X23" s="512"/>
      <c r="Y23" s="511" t="s">
        <v>98</v>
      </c>
      <c r="Z23" s="512"/>
      <c r="AA23" s="511" t="s">
        <v>98</v>
      </c>
      <c r="AB23" s="512"/>
      <c r="AC23" s="511" t="s">
        <v>98</v>
      </c>
      <c r="AD23" s="512"/>
      <c r="AE23" s="511" t="s">
        <v>98</v>
      </c>
      <c r="AF23" s="512"/>
      <c r="AG23" s="511" t="s">
        <v>98</v>
      </c>
      <c r="AH23" s="512"/>
      <c r="AI23" s="511" t="s">
        <v>98</v>
      </c>
      <c r="AJ23" s="512"/>
      <c r="AK23" s="511" t="s">
        <v>98</v>
      </c>
      <c r="AL23" s="512"/>
      <c r="AM23" s="511" t="s">
        <v>98</v>
      </c>
      <c r="AN23" s="512"/>
      <c r="AO23" s="511" t="s">
        <v>98</v>
      </c>
      <c r="AP23" s="512"/>
      <c r="AQ23" s="511" t="s">
        <v>98</v>
      </c>
      <c r="AR23" s="512"/>
      <c r="AS23" s="511" t="s">
        <v>98</v>
      </c>
      <c r="AT23" s="512"/>
      <c r="AU23" s="511" t="s">
        <v>98</v>
      </c>
      <c r="AV23" s="512"/>
      <c r="AW23" s="511" t="s">
        <v>98</v>
      </c>
      <c r="AX23" s="512"/>
      <c r="AY23" s="511" t="s">
        <v>98</v>
      </c>
      <c r="AZ23" s="512"/>
      <c r="BA23" s="511" t="s">
        <v>98</v>
      </c>
      <c r="BB23" s="512"/>
      <c r="BC23" s="511" t="s">
        <v>98</v>
      </c>
      <c r="BD23" s="512"/>
      <c r="BE23" s="511" t="s">
        <v>98</v>
      </c>
      <c r="BF23" s="512"/>
    </row>
    <row r="24" spans="1:58" x14ac:dyDescent="0.25">
      <c r="A24" s="245"/>
      <c r="B24" s="242"/>
      <c r="C24" s="91" t="s">
        <v>99</v>
      </c>
      <c r="D24" s="92">
        <f>D25*C4</f>
        <v>189</v>
      </c>
      <c r="E24" s="91" t="s">
        <v>99</v>
      </c>
      <c r="F24" s="92">
        <f>F25*E4</f>
        <v>283.5</v>
      </c>
      <c r="G24" s="91" t="s">
        <v>99</v>
      </c>
      <c r="H24" s="92">
        <f>H25*G4</f>
        <v>31.5</v>
      </c>
      <c r="I24" s="91" t="s">
        <v>99</v>
      </c>
      <c r="J24" s="92" t="e">
        <f>J25*I4</f>
        <v>#DIV/0!</v>
      </c>
      <c r="K24" s="91" t="s">
        <v>99</v>
      </c>
      <c r="L24" s="92" t="e">
        <f>L25*K4</f>
        <v>#DIV/0!</v>
      </c>
      <c r="M24" s="91" t="s">
        <v>99</v>
      </c>
      <c r="N24" s="92" t="e">
        <f>N25*M4</f>
        <v>#DIV/0!</v>
      </c>
      <c r="O24" s="91" t="s">
        <v>99</v>
      </c>
      <c r="P24" s="92" t="e">
        <f>P25*O4</f>
        <v>#DIV/0!</v>
      </c>
      <c r="Q24" s="91" t="s">
        <v>99</v>
      </c>
      <c r="R24" s="92" t="e">
        <f>R25*Q4</f>
        <v>#DIV/0!</v>
      </c>
      <c r="S24" s="91" t="s">
        <v>99</v>
      </c>
      <c r="T24" s="92" t="e">
        <f>T25*S4</f>
        <v>#DIV/0!</v>
      </c>
      <c r="U24" s="91" t="s">
        <v>99</v>
      </c>
      <c r="V24" s="92">
        <f>V25*U4</f>
        <v>63</v>
      </c>
      <c r="W24" s="91" t="s">
        <v>99</v>
      </c>
      <c r="X24" s="92">
        <f>X25*W4</f>
        <v>63</v>
      </c>
      <c r="Y24" s="91" t="s">
        <v>99</v>
      </c>
      <c r="Z24" s="92">
        <f>Z25*Y4</f>
        <v>630</v>
      </c>
      <c r="AA24" s="91" t="s">
        <v>99</v>
      </c>
      <c r="AB24" s="92" t="e">
        <f>AB25*AA4</f>
        <v>#DIV/0!</v>
      </c>
      <c r="AC24" s="91" t="s">
        <v>99</v>
      </c>
      <c r="AD24" s="92" t="e">
        <f>AD25*AC4</f>
        <v>#DIV/0!</v>
      </c>
      <c r="AE24" s="91" t="s">
        <v>99</v>
      </c>
      <c r="AF24" s="92" t="e">
        <f>AF25*AE4</f>
        <v>#DIV/0!</v>
      </c>
      <c r="AG24" s="91" t="s">
        <v>99</v>
      </c>
      <c r="AH24" s="92">
        <f>AH25*AG4</f>
        <v>126</v>
      </c>
      <c r="AI24" s="91" t="s">
        <v>99</v>
      </c>
      <c r="AJ24" s="92">
        <f>AJ25*AI4</f>
        <v>945</v>
      </c>
      <c r="AK24" s="91" t="s">
        <v>99</v>
      </c>
      <c r="AL24" s="92">
        <f>AL25*AK4</f>
        <v>630</v>
      </c>
      <c r="AM24" s="91" t="s">
        <v>99</v>
      </c>
      <c r="AN24" s="92" t="e">
        <f>AN25*AM4</f>
        <v>#DIV/0!</v>
      </c>
      <c r="AO24" s="91" t="s">
        <v>99</v>
      </c>
      <c r="AP24" s="92">
        <f>AP25*AO4</f>
        <v>630</v>
      </c>
      <c r="AQ24" s="91" t="s">
        <v>99</v>
      </c>
      <c r="AR24" s="92">
        <f>AR25*AQ4</f>
        <v>31.5</v>
      </c>
      <c r="AS24" s="91" t="s">
        <v>99</v>
      </c>
      <c r="AT24" s="92" t="e">
        <f>AT25*AS4</f>
        <v>#DIV/0!</v>
      </c>
      <c r="AU24" s="91" t="s">
        <v>99</v>
      </c>
      <c r="AV24" s="92" t="e">
        <f>AV25*AU4</f>
        <v>#DIV/0!</v>
      </c>
      <c r="AW24" s="91" t="s">
        <v>99</v>
      </c>
      <c r="AX24" s="92" t="e">
        <f>AX25*AW4</f>
        <v>#DIV/0!</v>
      </c>
      <c r="AY24" s="91" t="s">
        <v>99</v>
      </c>
      <c r="AZ24" s="92" t="e">
        <f>AZ25*AY4</f>
        <v>#DIV/0!</v>
      </c>
      <c r="BA24" s="91" t="s">
        <v>99</v>
      </c>
      <c r="BB24" s="92">
        <f>BB25*BA4</f>
        <v>630</v>
      </c>
      <c r="BC24" s="91" t="s">
        <v>99</v>
      </c>
      <c r="BD24" s="92">
        <f>BD25*BC4</f>
        <v>63</v>
      </c>
      <c r="BE24" s="91" t="s">
        <v>99</v>
      </c>
      <c r="BF24" s="92">
        <f>BF25*BE4</f>
        <v>315</v>
      </c>
    </row>
    <row r="25" spans="1:58" ht="15.75" thickBot="1" x14ac:dyDescent="0.3">
      <c r="A25" s="245"/>
      <c r="B25" s="242"/>
      <c r="C25" s="93" t="s">
        <v>97</v>
      </c>
      <c r="D25" s="94">
        <f>ROUND(D21,2)</f>
        <v>0.63</v>
      </c>
      <c r="E25" s="93" t="s">
        <v>97</v>
      </c>
      <c r="F25" s="94">
        <f>ROUND(F21,2)</f>
        <v>0.63</v>
      </c>
      <c r="G25" s="93" t="s">
        <v>97</v>
      </c>
      <c r="H25" s="94">
        <f>ROUND(H21,2)</f>
        <v>0.63</v>
      </c>
      <c r="I25" s="93" t="s">
        <v>97</v>
      </c>
      <c r="J25" s="94" t="e">
        <f>ROUND(J21,2)</f>
        <v>#DIV/0!</v>
      </c>
      <c r="K25" s="93" t="s">
        <v>97</v>
      </c>
      <c r="L25" s="94" t="e">
        <f>ROUND(L21,2)</f>
        <v>#DIV/0!</v>
      </c>
      <c r="M25" s="93" t="s">
        <v>97</v>
      </c>
      <c r="N25" s="94" t="e">
        <f>ROUND(N21,2)</f>
        <v>#DIV/0!</v>
      </c>
      <c r="O25" s="93" t="s">
        <v>97</v>
      </c>
      <c r="P25" s="94" t="e">
        <f>ROUND(P21,2)</f>
        <v>#DIV/0!</v>
      </c>
      <c r="Q25" s="93" t="s">
        <v>97</v>
      </c>
      <c r="R25" s="94" t="e">
        <f>ROUND(R21,2)</f>
        <v>#DIV/0!</v>
      </c>
      <c r="S25" s="93" t="s">
        <v>97</v>
      </c>
      <c r="T25" s="94" t="e">
        <f>ROUND(T21,2)</f>
        <v>#DIV/0!</v>
      </c>
      <c r="U25" s="93" t="s">
        <v>97</v>
      </c>
      <c r="V25" s="94">
        <f>ROUND(V21,2)</f>
        <v>0.63</v>
      </c>
      <c r="W25" s="93" t="s">
        <v>97</v>
      </c>
      <c r="X25" s="94">
        <f>ROUND(X21,2)</f>
        <v>0.63</v>
      </c>
      <c r="Y25" s="93" t="s">
        <v>97</v>
      </c>
      <c r="Z25" s="94">
        <f>ROUND(Z21,2)</f>
        <v>0.63</v>
      </c>
      <c r="AA25" s="93" t="s">
        <v>97</v>
      </c>
      <c r="AB25" s="94" t="e">
        <f>ROUND(AB21,2)</f>
        <v>#DIV/0!</v>
      </c>
      <c r="AC25" s="93" t="s">
        <v>97</v>
      </c>
      <c r="AD25" s="94" t="e">
        <f>ROUND(AD21,2)</f>
        <v>#DIV/0!</v>
      </c>
      <c r="AE25" s="93" t="s">
        <v>97</v>
      </c>
      <c r="AF25" s="94" t="e">
        <f>ROUND(AF21,2)</f>
        <v>#DIV/0!</v>
      </c>
      <c r="AG25" s="93" t="s">
        <v>97</v>
      </c>
      <c r="AH25" s="94">
        <f>ROUND(AH21,2)</f>
        <v>0.63</v>
      </c>
      <c r="AI25" s="93" t="s">
        <v>97</v>
      </c>
      <c r="AJ25" s="94">
        <f>ROUND(AJ21,2)</f>
        <v>0.63</v>
      </c>
      <c r="AK25" s="93" t="s">
        <v>97</v>
      </c>
      <c r="AL25" s="94">
        <f>ROUND(AL21,2)</f>
        <v>0.63</v>
      </c>
      <c r="AM25" s="93" t="s">
        <v>97</v>
      </c>
      <c r="AN25" s="94" t="e">
        <f>ROUND(AN21,2)</f>
        <v>#DIV/0!</v>
      </c>
      <c r="AO25" s="93" t="s">
        <v>97</v>
      </c>
      <c r="AP25" s="94">
        <f>ROUND(AP21,2)</f>
        <v>0.63</v>
      </c>
      <c r="AQ25" s="93" t="s">
        <v>97</v>
      </c>
      <c r="AR25" s="94">
        <f>ROUND(AR21,2)</f>
        <v>0.63</v>
      </c>
      <c r="AS25" s="93" t="s">
        <v>97</v>
      </c>
      <c r="AT25" s="94" t="e">
        <f>ROUND(AT21,2)</f>
        <v>#DIV/0!</v>
      </c>
      <c r="AU25" s="93" t="s">
        <v>97</v>
      </c>
      <c r="AV25" s="94" t="e">
        <f>ROUND(AV21,2)</f>
        <v>#DIV/0!</v>
      </c>
      <c r="AW25" s="93" t="s">
        <v>97</v>
      </c>
      <c r="AX25" s="94" t="e">
        <f>ROUND(AX21,2)</f>
        <v>#DIV/0!</v>
      </c>
      <c r="AY25" s="93" t="s">
        <v>97</v>
      </c>
      <c r="AZ25" s="94" t="e">
        <f>ROUND(AZ21,2)</f>
        <v>#DIV/0!</v>
      </c>
      <c r="BA25" s="93" t="s">
        <v>97</v>
      </c>
      <c r="BB25" s="94">
        <f>ROUND(BB21,2)</f>
        <v>0.63</v>
      </c>
      <c r="BC25" s="93" t="s">
        <v>97</v>
      </c>
      <c r="BD25" s="94">
        <f>ROUND(BD21,2)</f>
        <v>0.63</v>
      </c>
      <c r="BE25" s="93" t="s">
        <v>97</v>
      </c>
      <c r="BF25" s="94">
        <f>ROUND(BF21,2)</f>
        <v>0.63</v>
      </c>
    </row>
  </sheetData>
  <sheetProtection password="D886" sheet="1" objects="1" scenarios="1"/>
  <mergeCells count="341">
    <mergeCell ref="AI18:AJ18"/>
    <mergeCell ref="AK18:AL18"/>
    <mergeCell ref="AM18:AN18"/>
    <mergeCell ref="AO18:AP18"/>
    <mergeCell ref="AQ18:AR18"/>
    <mergeCell ref="AS18:AT18"/>
    <mergeCell ref="AU18:AV18"/>
    <mergeCell ref="AW18:AX18"/>
    <mergeCell ref="AI23:AJ23"/>
    <mergeCell ref="AK23:AL23"/>
    <mergeCell ref="AM23:AN23"/>
    <mergeCell ref="AO23:AP23"/>
    <mergeCell ref="AQ23:AR23"/>
    <mergeCell ref="AS23:AT23"/>
    <mergeCell ref="AU23:AV23"/>
    <mergeCell ref="AW23:AX23"/>
    <mergeCell ref="AI15:AJ15"/>
    <mergeCell ref="AK15:AL15"/>
    <mergeCell ref="AM15:AN15"/>
    <mergeCell ref="AO15:AP15"/>
    <mergeCell ref="AQ15:AR15"/>
    <mergeCell ref="AS15:AT15"/>
    <mergeCell ref="AU15:AV15"/>
    <mergeCell ref="AW15:AX15"/>
    <mergeCell ref="AI17:AJ17"/>
    <mergeCell ref="AK17:AL17"/>
    <mergeCell ref="AM17:AN17"/>
    <mergeCell ref="AO17:AP17"/>
    <mergeCell ref="AQ17:AR17"/>
    <mergeCell ref="AS17:AT17"/>
    <mergeCell ref="AU17:AV17"/>
    <mergeCell ref="AW17:AX17"/>
    <mergeCell ref="AI12:AJ12"/>
    <mergeCell ref="AK12:AL12"/>
    <mergeCell ref="AM12:AN12"/>
    <mergeCell ref="AO12:AP12"/>
    <mergeCell ref="AQ12:AR12"/>
    <mergeCell ref="AS12:AT12"/>
    <mergeCell ref="AU12:AV12"/>
    <mergeCell ref="AW12:AX12"/>
    <mergeCell ref="AI14:AJ14"/>
    <mergeCell ref="AK14:AL14"/>
    <mergeCell ref="AM14:AN14"/>
    <mergeCell ref="AO14:AP14"/>
    <mergeCell ref="AQ14:AR14"/>
    <mergeCell ref="AS14:AT14"/>
    <mergeCell ref="AU14:AV14"/>
    <mergeCell ref="AW14:AX14"/>
    <mergeCell ref="AI8:AJ8"/>
    <mergeCell ref="AK8:AL8"/>
    <mergeCell ref="AM8:AN8"/>
    <mergeCell ref="AO8:AP8"/>
    <mergeCell ref="AQ8:AR8"/>
    <mergeCell ref="AS8:AT8"/>
    <mergeCell ref="AU8:AV8"/>
    <mergeCell ref="AW8:AX8"/>
    <mergeCell ref="AI11:AJ11"/>
    <mergeCell ref="AK11:AL11"/>
    <mergeCell ref="AM11:AN11"/>
    <mergeCell ref="AO11:AP11"/>
    <mergeCell ref="AQ11:AR11"/>
    <mergeCell ref="AS11:AT11"/>
    <mergeCell ref="AU11:AV11"/>
    <mergeCell ref="AW11:AX11"/>
    <mergeCell ref="AI6:AJ6"/>
    <mergeCell ref="AK6:AL6"/>
    <mergeCell ref="AM6:AN6"/>
    <mergeCell ref="AO6:AP6"/>
    <mergeCell ref="AQ6:AR6"/>
    <mergeCell ref="AS6:AT6"/>
    <mergeCell ref="AU6:AV6"/>
    <mergeCell ref="AW6:AX6"/>
    <mergeCell ref="AI7:AJ7"/>
    <mergeCell ref="AK7:AL7"/>
    <mergeCell ref="AM7:AN7"/>
    <mergeCell ref="AO7:AP7"/>
    <mergeCell ref="AQ7:AR7"/>
    <mergeCell ref="AS7:AT7"/>
    <mergeCell ref="AU7:AV7"/>
    <mergeCell ref="AW7:AX7"/>
    <mergeCell ref="AI4:AJ4"/>
    <mergeCell ref="AK4:AL4"/>
    <mergeCell ref="AM4:AN4"/>
    <mergeCell ref="AO4:AP4"/>
    <mergeCell ref="AQ4:AR4"/>
    <mergeCell ref="AS4:AT4"/>
    <mergeCell ref="AU4:AV4"/>
    <mergeCell ref="AW4:AX4"/>
    <mergeCell ref="AI5:AJ5"/>
    <mergeCell ref="AK5:AL5"/>
    <mergeCell ref="AM5:AN5"/>
    <mergeCell ref="AO5:AP5"/>
    <mergeCell ref="AQ5:AR5"/>
    <mergeCell ref="AS5:AT5"/>
    <mergeCell ref="AU5:AV5"/>
    <mergeCell ref="AW5:AX5"/>
    <mergeCell ref="C23:D23"/>
    <mergeCell ref="C8:D8"/>
    <mergeCell ref="C11:D11"/>
    <mergeCell ref="C12:D12"/>
    <mergeCell ref="C17:D17"/>
    <mergeCell ref="A7:A9"/>
    <mergeCell ref="C7:D7"/>
    <mergeCell ref="C14:D14"/>
    <mergeCell ref="C15:D15"/>
    <mergeCell ref="E7:F7"/>
    <mergeCell ref="E8:F8"/>
    <mergeCell ref="B1:C1"/>
    <mergeCell ref="B2:D2"/>
    <mergeCell ref="C4:D4"/>
    <mergeCell ref="A5:A6"/>
    <mergeCell ref="C5:D5"/>
    <mergeCell ref="C6:D6"/>
    <mergeCell ref="A17:A18"/>
    <mergeCell ref="C18:D18"/>
    <mergeCell ref="E18:F18"/>
    <mergeCell ref="E23:F23"/>
    <mergeCell ref="G4:H4"/>
    <mergeCell ref="I4:J4"/>
    <mergeCell ref="G5:H5"/>
    <mergeCell ref="I5:J5"/>
    <mergeCell ref="G6:H6"/>
    <mergeCell ref="I6:J6"/>
    <mergeCell ref="G7:H7"/>
    <mergeCell ref="I7:J7"/>
    <mergeCell ref="G8:H8"/>
    <mergeCell ref="I8:J8"/>
    <mergeCell ref="G11:H11"/>
    <mergeCell ref="I11:J11"/>
    <mergeCell ref="G12:H12"/>
    <mergeCell ref="I12:J12"/>
    <mergeCell ref="E11:F11"/>
    <mergeCell ref="E12:F12"/>
    <mergeCell ref="E14:F14"/>
    <mergeCell ref="E15:F15"/>
    <mergeCell ref="E17:F17"/>
    <mergeCell ref="E4:F4"/>
    <mergeCell ref="E5:F5"/>
    <mergeCell ref="E6:F6"/>
    <mergeCell ref="G18:H18"/>
    <mergeCell ref="I18:J18"/>
    <mergeCell ref="G23:H23"/>
    <mergeCell ref="I23:J23"/>
    <mergeCell ref="G14:H14"/>
    <mergeCell ref="I14:J14"/>
    <mergeCell ref="G15:H15"/>
    <mergeCell ref="I15:J15"/>
    <mergeCell ref="G17:H17"/>
    <mergeCell ref="I17:J17"/>
    <mergeCell ref="K6:L6"/>
    <mergeCell ref="M6:N6"/>
    <mergeCell ref="O6:P6"/>
    <mergeCell ref="Q6:R6"/>
    <mergeCell ref="K7:L7"/>
    <mergeCell ref="M7:N7"/>
    <mergeCell ref="O7:P7"/>
    <mergeCell ref="Q7:R7"/>
    <mergeCell ref="K4:L4"/>
    <mergeCell ref="M4:N4"/>
    <mergeCell ref="O4:P4"/>
    <mergeCell ref="Q4:R4"/>
    <mergeCell ref="K5:L5"/>
    <mergeCell ref="M5:N5"/>
    <mergeCell ref="O5:P5"/>
    <mergeCell ref="Q5:R5"/>
    <mergeCell ref="K12:L12"/>
    <mergeCell ref="M12:N12"/>
    <mergeCell ref="O12:P12"/>
    <mergeCell ref="Q12:R12"/>
    <mergeCell ref="K14:L14"/>
    <mergeCell ref="M14:N14"/>
    <mergeCell ref="O14:P14"/>
    <mergeCell ref="Q14:R14"/>
    <mergeCell ref="K8:L8"/>
    <mergeCell ref="M8:N8"/>
    <mergeCell ref="O8:P8"/>
    <mergeCell ref="Q8:R8"/>
    <mergeCell ref="K11:L11"/>
    <mergeCell ref="M11:N11"/>
    <mergeCell ref="O11:P11"/>
    <mergeCell ref="Q11:R11"/>
    <mergeCell ref="K18:L18"/>
    <mergeCell ref="M18:N18"/>
    <mergeCell ref="O18:P18"/>
    <mergeCell ref="Q18:R18"/>
    <mergeCell ref="K23:L23"/>
    <mergeCell ref="M23:N23"/>
    <mergeCell ref="O23:P23"/>
    <mergeCell ref="Q23:R23"/>
    <mergeCell ref="K15:L15"/>
    <mergeCell ref="M15:N15"/>
    <mergeCell ref="O15:P15"/>
    <mergeCell ref="Q15:R15"/>
    <mergeCell ref="K17:L17"/>
    <mergeCell ref="M17:N17"/>
    <mergeCell ref="O17:P17"/>
    <mergeCell ref="Q17:R17"/>
    <mergeCell ref="AC4:AD4"/>
    <mergeCell ref="AE4:AF4"/>
    <mergeCell ref="AG4:AH4"/>
    <mergeCell ref="S5:T5"/>
    <mergeCell ref="U5:V5"/>
    <mergeCell ref="W5:X5"/>
    <mergeCell ref="Y5:Z5"/>
    <mergeCell ref="AA5:AB5"/>
    <mergeCell ref="AC5:AD5"/>
    <mergeCell ref="AE5:AF5"/>
    <mergeCell ref="AG5:AH5"/>
    <mergeCell ref="S4:T4"/>
    <mergeCell ref="U4:V4"/>
    <mergeCell ref="W4:X4"/>
    <mergeCell ref="Y4:Z4"/>
    <mergeCell ref="AA4:AB4"/>
    <mergeCell ref="AC6:AD6"/>
    <mergeCell ref="AE6:AF6"/>
    <mergeCell ref="AG6:AH6"/>
    <mergeCell ref="S7:T7"/>
    <mergeCell ref="U7:V7"/>
    <mergeCell ref="W7:X7"/>
    <mergeCell ref="Y7:Z7"/>
    <mergeCell ref="AA7:AB7"/>
    <mergeCell ref="AC7:AD7"/>
    <mergeCell ref="AE7:AF7"/>
    <mergeCell ref="AG7:AH7"/>
    <mergeCell ref="S6:T6"/>
    <mergeCell ref="U6:V6"/>
    <mergeCell ref="W6:X6"/>
    <mergeCell ref="Y6:Z6"/>
    <mergeCell ref="AA6:AB6"/>
    <mergeCell ref="AC8:AD8"/>
    <mergeCell ref="AE8:AF8"/>
    <mergeCell ref="AG8:AH8"/>
    <mergeCell ref="S11:T11"/>
    <mergeCell ref="U11:V11"/>
    <mergeCell ref="W11:X11"/>
    <mergeCell ref="Y11:Z11"/>
    <mergeCell ref="AA11:AB11"/>
    <mergeCell ref="AC11:AD11"/>
    <mergeCell ref="AE11:AF11"/>
    <mergeCell ref="AG11:AH11"/>
    <mergeCell ref="S8:T8"/>
    <mergeCell ref="U8:V8"/>
    <mergeCell ref="W8:X8"/>
    <mergeCell ref="Y8:Z8"/>
    <mergeCell ref="AA8:AB8"/>
    <mergeCell ref="AC12:AD12"/>
    <mergeCell ref="AE12:AF12"/>
    <mergeCell ref="AG12:AH12"/>
    <mergeCell ref="S14:T14"/>
    <mergeCell ref="U14:V14"/>
    <mergeCell ref="W14:X14"/>
    <mergeCell ref="Y14:Z14"/>
    <mergeCell ref="AA14:AB14"/>
    <mergeCell ref="AC14:AD14"/>
    <mergeCell ref="AE14:AF14"/>
    <mergeCell ref="AG14:AH14"/>
    <mergeCell ref="S12:T12"/>
    <mergeCell ref="U12:V12"/>
    <mergeCell ref="W12:X12"/>
    <mergeCell ref="Y12:Z12"/>
    <mergeCell ref="AA12:AB12"/>
    <mergeCell ref="AC15:AD15"/>
    <mergeCell ref="AE15:AF15"/>
    <mergeCell ref="AG15:AH15"/>
    <mergeCell ref="S17:T17"/>
    <mergeCell ref="U17:V17"/>
    <mergeCell ref="W17:X17"/>
    <mergeCell ref="Y17:Z17"/>
    <mergeCell ref="AA17:AB17"/>
    <mergeCell ref="AC17:AD17"/>
    <mergeCell ref="AE17:AF17"/>
    <mergeCell ref="AG17:AH17"/>
    <mergeCell ref="S15:T15"/>
    <mergeCell ref="U15:V15"/>
    <mergeCell ref="W15:X15"/>
    <mergeCell ref="Y15:Z15"/>
    <mergeCell ref="AA15:AB15"/>
    <mergeCell ref="AC18:AD18"/>
    <mergeCell ref="AE18:AF18"/>
    <mergeCell ref="AG18:AH18"/>
    <mergeCell ref="S23:T23"/>
    <mergeCell ref="U23:V23"/>
    <mergeCell ref="W23:X23"/>
    <mergeCell ref="Y23:Z23"/>
    <mergeCell ref="AA23:AB23"/>
    <mergeCell ref="AC23:AD23"/>
    <mergeCell ref="AE23:AF23"/>
    <mergeCell ref="AG23:AH23"/>
    <mergeCell ref="S18:T18"/>
    <mergeCell ref="U18:V18"/>
    <mergeCell ref="W18:X18"/>
    <mergeCell ref="Y18:Z18"/>
    <mergeCell ref="AA18:AB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11:AZ11"/>
    <mergeCell ref="BA11:BB11"/>
    <mergeCell ref="BC11:BD11"/>
    <mergeCell ref="AY12:AZ12"/>
    <mergeCell ref="BA12:BB12"/>
    <mergeCell ref="BC12:BD12"/>
    <mergeCell ref="AY14:AZ14"/>
    <mergeCell ref="BA14:BB14"/>
    <mergeCell ref="BC14:BD14"/>
    <mergeCell ref="AY15:AZ15"/>
    <mergeCell ref="BA15:BB15"/>
    <mergeCell ref="BC15:BD15"/>
    <mergeCell ref="AY17:AZ17"/>
    <mergeCell ref="BA17:BB17"/>
    <mergeCell ref="BC17:BD17"/>
    <mergeCell ref="AY18:AZ18"/>
    <mergeCell ref="BA18:BB18"/>
    <mergeCell ref="BC18:BD18"/>
    <mergeCell ref="AY23:AZ23"/>
    <mergeCell ref="BA23:BB23"/>
    <mergeCell ref="BC23:BD23"/>
    <mergeCell ref="BE17:BF17"/>
    <mergeCell ref="BE18:BF18"/>
    <mergeCell ref="BE23:BF23"/>
    <mergeCell ref="BE4:BF4"/>
    <mergeCell ref="BE5:BF5"/>
    <mergeCell ref="BE6:BF6"/>
    <mergeCell ref="BE7:BF7"/>
    <mergeCell ref="BE8:BF8"/>
    <mergeCell ref="BE11:BF11"/>
    <mergeCell ref="BE12:BF12"/>
    <mergeCell ref="BE14:BF14"/>
    <mergeCell ref="BE15:BF15"/>
  </mergeCells>
  <dataValidations count="3">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7:BF7">
      <formula1>tipoimpressao</formula1>
    </dataValidation>
    <dataValidation type="list" allowBlank="1" showInputMessage="1" showErrorMessage="1" sqref="C8:BF8">
      <formula1>envelopetipoespecial</formula1>
    </dataValidation>
  </dataValidation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BF25"/>
  <sheetViews>
    <sheetView showGridLines="0" workbookViewId="0">
      <selection sqref="A1:D2"/>
    </sheetView>
  </sheetViews>
  <sheetFormatPr defaultRowHeight="15" x14ac:dyDescent="0.25"/>
  <cols>
    <col min="1" max="1" width="13.42578125" style="217" bestFit="1" customWidth="1"/>
    <col min="2" max="2" width="32.28515625" style="217" customWidth="1"/>
    <col min="3" max="4" width="15.7109375" style="217" customWidth="1"/>
    <col min="5" max="41" width="19.7109375" style="217" customWidth="1"/>
    <col min="42" max="42" width="11.7109375" style="217" bestFit="1" customWidth="1"/>
    <col min="43"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'!B32</f>
        <v>Envelope Médio</v>
      </c>
      <c r="C2" s="452"/>
      <c r="D2" s="453"/>
    </row>
    <row r="3" spans="1:58" x14ac:dyDescent="0.25">
      <c r="A3" s="239"/>
      <c r="B3" s="240"/>
      <c r="C3" s="241" t="s">
        <v>198</v>
      </c>
      <c r="D3" s="240"/>
      <c r="E3" s="217" t="s">
        <v>199</v>
      </c>
      <c r="G3" s="241" t="s">
        <v>202</v>
      </c>
      <c r="H3" s="240"/>
      <c r="I3" s="217" t="s">
        <v>203</v>
      </c>
      <c r="K3" s="241" t="s">
        <v>204</v>
      </c>
      <c r="L3" s="240"/>
      <c r="M3" s="217" t="s">
        <v>205</v>
      </c>
      <c r="O3" s="241" t="s">
        <v>208</v>
      </c>
      <c r="P3" s="240"/>
      <c r="Q3" s="217" t="s">
        <v>209</v>
      </c>
      <c r="S3" s="241" t="s">
        <v>210</v>
      </c>
      <c r="T3" s="240"/>
      <c r="U3" s="217" t="s">
        <v>211</v>
      </c>
      <c r="W3" s="220" t="s">
        <v>212</v>
      </c>
      <c r="X3" s="220"/>
      <c r="Y3" s="217" t="s">
        <v>214</v>
      </c>
      <c r="AA3" s="220" t="s">
        <v>215</v>
      </c>
      <c r="AB3" s="220"/>
      <c r="AC3" s="217" t="s">
        <v>216</v>
      </c>
      <c r="AE3" s="220" t="s">
        <v>217</v>
      </c>
      <c r="AF3" s="24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44"/>
      <c r="B4" s="86" t="s">
        <v>76</v>
      </c>
      <c r="C4" s="513">
        <v>0</v>
      </c>
      <c r="D4" s="513"/>
      <c r="E4" s="513">
        <v>100</v>
      </c>
      <c r="F4" s="513"/>
      <c r="G4" s="513">
        <v>100</v>
      </c>
      <c r="H4" s="513"/>
      <c r="I4" s="513">
        <v>0</v>
      </c>
      <c r="J4" s="513"/>
      <c r="K4" s="513">
        <v>0</v>
      </c>
      <c r="L4" s="513"/>
      <c r="M4" s="513">
        <v>0</v>
      </c>
      <c r="N4" s="513"/>
      <c r="O4" s="513">
        <v>500</v>
      </c>
      <c r="P4" s="513"/>
      <c r="Q4" s="513">
        <v>1000</v>
      </c>
      <c r="R4" s="513"/>
      <c r="S4" s="513">
        <v>0</v>
      </c>
      <c r="T4" s="513"/>
      <c r="U4" s="513">
        <v>250</v>
      </c>
      <c r="V4" s="513"/>
      <c r="W4" s="513">
        <v>100</v>
      </c>
      <c r="X4" s="513"/>
      <c r="Y4" s="513">
        <v>0</v>
      </c>
      <c r="Z4" s="513"/>
      <c r="AA4" s="513">
        <v>0</v>
      </c>
      <c r="AB4" s="513"/>
      <c r="AC4" s="513">
        <v>500</v>
      </c>
      <c r="AD4" s="513"/>
      <c r="AE4" s="513">
        <v>500</v>
      </c>
      <c r="AF4" s="513"/>
      <c r="AG4" s="513">
        <v>400</v>
      </c>
      <c r="AH4" s="513"/>
      <c r="AI4" s="513">
        <v>200</v>
      </c>
      <c r="AJ4" s="513"/>
      <c r="AK4" s="513">
        <v>500</v>
      </c>
      <c r="AL4" s="513"/>
      <c r="AM4" s="513">
        <v>0</v>
      </c>
      <c r="AN4" s="513"/>
      <c r="AO4" s="513">
        <v>1000</v>
      </c>
      <c r="AP4" s="513"/>
      <c r="AQ4" s="513">
        <v>50</v>
      </c>
      <c r="AR4" s="513"/>
      <c r="AS4" s="513">
        <v>0</v>
      </c>
      <c r="AT4" s="513"/>
      <c r="AU4" s="513">
        <v>0</v>
      </c>
      <c r="AV4" s="513"/>
      <c r="AW4" s="513">
        <v>0</v>
      </c>
      <c r="AX4" s="513"/>
      <c r="AY4" s="513">
        <v>0</v>
      </c>
      <c r="AZ4" s="513"/>
      <c r="BA4" s="513">
        <v>100</v>
      </c>
      <c r="BB4" s="513"/>
      <c r="BC4" s="513">
        <v>100</v>
      </c>
      <c r="BD4" s="513"/>
      <c r="BE4" s="513">
        <v>300</v>
      </c>
      <c r="BF4" s="513"/>
    </row>
    <row r="5" spans="1:58" ht="15" customHeight="1" x14ac:dyDescent="0.25">
      <c r="A5" s="526" t="s">
        <v>77</v>
      </c>
      <c r="B5" s="83" t="s">
        <v>78</v>
      </c>
      <c r="C5" s="514">
        <v>39</v>
      </c>
      <c r="D5" s="515"/>
      <c r="E5" s="514">
        <v>39</v>
      </c>
      <c r="F5" s="515"/>
      <c r="G5" s="514">
        <v>39</v>
      </c>
      <c r="H5" s="515"/>
      <c r="I5" s="514">
        <v>39</v>
      </c>
      <c r="J5" s="515"/>
      <c r="K5" s="514">
        <v>39</v>
      </c>
      <c r="L5" s="515"/>
      <c r="M5" s="514">
        <v>39</v>
      </c>
      <c r="N5" s="515"/>
      <c r="O5" s="514">
        <v>39</v>
      </c>
      <c r="P5" s="515"/>
      <c r="Q5" s="514">
        <v>39</v>
      </c>
      <c r="R5" s="515"/>
      <c r="S5" s="514">
        <v>39</v>
      </c>
      <c r="T5" s="515"/>
      <c r="U5" s="514">
        <v>39</v>
      </c>
      <c r="V5" s="515"/>
      <c r="W5" s="514">
        <v>39</v>
      </c>
      <c r="X5" s="515"/>
      <c r="Y5" s="514">
        <v>39</v>
      </c>
      <c r="Z5" s="515"/>
      <c r="AA5" s="514">
        <v>39</v>
      </c>
      <c r="AB5" s="515"/>
      <c r="AC5" s="514">
        <v>39</v>
      </c>
      <c r="AD5" s="515"/>
      <c r="AE5" s="514">
        <v>39</v>
      </c>
      <c r="AF5" s="515"/>
      <c r="AG5" s="514">
        <v>39</v>
      </c>
      <c r="AH5" s="515"/>
      <c r="AI5" s="514">
        <v>39</v>
      </c>
      <c r="AJ5" s="515"/>
      <c r="AK5" s="514">
        <v>39</v>
      </c>
      <c r="AL5" s="515"/>
      <c r="AM5" s="514">
        <v>39</v>
      </c>
      <c r="AN5" s="515"/>
      <c r="AO5" s="514">
        <v>39</v>
      </c>
      <c r="AP5" s="515"/>
      <c r="AQ5" s="514">
        <v>39</v>
      </c>
      <c r="AR5" s="515"/>
      <c r="AS5" s="514">
        <v>39</v>
      </c>
      <c r="AT5" s="515"/>
      <c r="AU5" s="514">
        <v>39</v>
      </c>
      <c r="AV5" s="515"/>
      <c r="AW5" s="514">
        <v>39</v>
      </c>
      <c r="AX5" s="515"/>
      <c r="AY5" s="514">
        <v>39</v>
      </c>
      <c r="AZ5" s="515"/>
      <c r="BA5" s="514">
        <v>39</v>
      </c>
      <c r="BB5" s="515"/>
      <c r="BC5" s="514">
        <v>39</v>
      </c>
      <c r="BD5" s="515"/>
      <c r="BE5" s="514">
        <v>39</v>
      </c>
      <c r="BF5" s="515"/>
    </row>
    <row r="6" spans="1:58" ht="15.75" thickBot="1" x14ac:dyDescent="0.3">
      <c r="A6" s="527"/>
      <c r="B6" s="84" t="s">
        <v>79</v>
      </c>
      <c r="C6" s="516">
        <v>49</v>
      </c>
      <c r="D6" s="517"/>
      <c r="E6" s="516">
        <v>49</v>
      </c>
      <c r="F6" s="517"/>
      <c r="G6" s="516">
        <v>49</v>
      </c>
      <c r="H6" s="517"/>
      <c r="I6" s="516">
        <v>49</v>
      </c>
      <c r="J6" s="517"/>
      <c r="K6" s="516">
        <v>49</v>
      </c>
      <c r="L6" s="517"/>
      <c r="M6" s="516">
        <v>49</v>
      </c>
      <c r="N6" s="517"/>
      <c r="O6" s="516">
        <v>49</v>
      </c>
      <c r="P6" s="517"/>
      <c r="Q6" s="516">
        <v>49</v>
      </c>
      <c r="R6" s="517"/>
      <c r="S6" s="516">
        <v>49</v>
      </c>
      <c r="T6" s="517"/>
      <c r="U6" s="516">
        <v>49</v>
      </c>
      <c r="V6" s="517"/>
      <c r="W6" s="516">
        <v>49</v>
      </c>
      <c r="X6" s="517"/>
      <c r="Y6" s="516">
        <v>49</v>
      </c>
      <c r="Z6" s="517"/>
      <c r="AA6" s="516">
        <v>49</v>
      </c>
      <c r="AB6" s="517"/>
      <c r="AC6" s="516">
        <v>49</v>
      </c>
      <c r="AD6" s="517"/>
      <c r="AE6" s="516">
        <v>49</v>
      </c>
      <c r="AF6" s="517"/>
      <c r="AG6" s="516">
        <v>49</v>
      </c>
      <c r="AH6" s="517"/>
      <c r="AI6" s="516">
        <v>49</v>
      </c>
      <c r="AJ6" s="517"/>
      <c r="AK6" s="516">
        <v>49</v>
      </c>
      <c r="AL6" s="517"/>
      <c r="AM6" s="516">
        <v>49</v>
      </c>
      <c r="AN6" s="517"/>
      <c r="AO6" s="516">
        <v>49</v>
      </c>
      <c r="AP6" s="517"/>
      <c r="AQ6" s="516">
        <v>49</v>
      </c>
      <c r="AR6" s="517"/>
      <c r="AS6" s="516">
        <v>49</v>
      </c>
      <c r="AT6" s="517"/>
      <c r="AU6" s="516">
        <v>49</v>
      </c>
      <c r="AV6" s="517"/>
      <c r="AW6" s="516">
        <v>49</v>
      </c>
      <c r="AX6" s="517"/>
      <c r="AY6" s="516">
        <v>49</v>
      </c>
      <c r="AZ6" s="517"/>
      <c r="BA6" s="516">
        <v>49</v>
      </c>
      <c r="BB6" s="517"/>
      <c r="BC6" s="516">
        <v>49</v>
      </c>
      <c r="BD6" s="517"/>
      <c r="BE6" s="516">
        <v>49</v>
      </c>
      <c r="BF6" s="517"/>
    </row>
    <row r="7" spans="1:58" ht="15" customHeight="1" x14ac:dyDescent="0.25">
      <c r="A7" s="526" t="s">
        <v>81</v>
      </c>
      <c r="B7" s="85" t="s">
        <v>82</v>
      </c>
      <c r="C7" s="518" t="s">
        <v>32</v>
      </c>
      <c r="D7" s="519"/>
      <c r="E7" s="518" t="s">
        <v>32</v>
      </c>
      <c r="F7" s="519"/>
      <c r="G7" s="518" t="s">
        <v>32</v>
      </c>
      <c r="H7" s="519"/>
      <c r="I7" s="518" t="s">
        <v>32</v>
      </c>
      <c r="J7" s="519"/>
      <c r="K7" s="518" t="s">
        <v>32</v>
      </c>
      <c r="L7" s="519"/>
      <c r="M7" s="518" t="s">
        <v>32</v>
      </c>
      <c r="N7" s="519"/>
      <c r="O7" s="518" t="s">
        <v>32</v>
      </c>
      <c r="P7" s="519"/>
      <c r="Q7" s="518" t="s">
        <v>32</v>
      </c>
      <c r="R7" s="519"/>
      <c r="S7" s="518" t="s">
        <v>32</v>
      </c>
      <c r="T7" s="519"/>
      <c r="U7" s="518" t="s">
        <v>32</v>
      </c>
      <c r="V7" s="519"/>
      <c r="W7" s="518" t="s">
        <v>32</v>
      </c>
      <c r="X7" s="519"/>
      <c r="Y7" s="518" t="s">
        <v>32</v>
      </c>
      <c r="Z7" s="519"/>
      <c r="AA7" s="518" t="s">
        <v>32</v>
      </c>
      <c r="AB7" s="519"/>
      <c r="AC7" s="518" t="s">
        <v>32</v>
      </c>
      <c r="AD7" s="519"/>
      <c r="AE7" s="518" t="s">
        <v>32</v>
      </c>
      <c r="AF7" s="519"/>
      <c r="AG7" s="518" t="s">
        <v>32</v>
      </c>
      <c r="AH7" s="519"/>
      <c r="AI7" s="518" t="s">
        <v>32</v>
      </c>
      <c r="AJ7" s="519"/>
      <c r="AK7" s="518" t="s">
        <v>32</v>
      </c>
      <c r="AL7" s="519"/>
      <c r="AM7" s="518" t="s">
        <v>32</v>
      </c>
      <c r="AN7" s="519"/>
      <c r="AO7" s="518" t="s">
        <v>32</v>
      </c>
      <c r="AP7" s="519"/>
      <c r="AQ7" s="518" t="s">
        <v>32</v>
      </c>
      <c r="AR7" s="519"/>
      <c r="AS7" s="518" t="s">
        <v>32</v>
      </c>
      <c r="AT7" s="519"/>
      <c r="AU7" s="518" t="s">
        <v>32</v>
      </c>
      <c r="AV7" s="519"/>
      <c r="AW7" s="518" t="s">
        <v>32</v>
      </c>
      <c r="AX7" s="519"/>
      <c r="AY7" s="518" t="s">
        <v>32</v>
      </c>
      <c r="AZ7" s="519"/>
      <c r="BA7" s="518" t="s">
        <v>32</v>
      </c>
      <c r="BB7" s="519"/>
      <c r="BC7" s="518" t="s">
        <v>32</v>
      </c>
      <c r="BD7" s="519"/>
      <c r="BE7" s="518" t="s">
        <v>32</v>
      </c>
      <c r="BF7" s="519"/>
    </row>
    <row r="8" spans="1:58" x14ac:dyDescent="0.25">
      <c r="A8" s="528"/>
      <c r="B8" s="325" t="s">
        <v>83</v>
      </c>
      <c r="C8" s="520" t="s">
        <v>55</v>
      </c>
      <c r="D8" s="521"/>
      <c r="E8" s="520" t="s">
        <v>55</v>
      </c>
      <c r="F8" s="521"/>
      <c r="G8" s="520" t="s">
        <v>55</v>
      </c>
      <c r="H8" s="521"/>
      <c r="I8" s="520" t="s">
        <v>55</v>
      </c>
      <c r="J8" s="521"/>
      <c r="K8" s="520" t="s">
        <v>55</v>
      </c>
      <c r="L8" s="521"/>
      <c r="M8" s="520" t="s">
        <v>55</v>
      </c>
      <c r="N8" s="521"/>
      <c r="O8" s="520" t="s">
        <v>55</v>
      </c>
      <c r="P8" s="521"/>
      <c r="Q8" s="520" t="s">
        <v>55</v>
      </c>
      <c r="R8" s="521"/>
      <c r="S8" s="520" t="s">
        <v>55</v>
      </c>
      <c r="T8" s="521"/>
      <c r="U8" s="520" t="s">
        <v>55</v>
      </c>
      <c r="V8" s="521"/>
      <c r="W8" s="520" t="s">
        <v>55</v>
      </c>
      <c r="X8" s="521"/>
      <c r="Y8" s="520" t="s">
        <v>55</v>
      </c>
      <c r="Z8" s="521"/>
      <c r="AA8" s="520" t="s">
        <v>55</v>
      </c>
      <c r="AB8" s="521"/>
      <c r="AC8" s="520" t="s">
        <v>55</v>
      </c>
      <c r="AD8" s="521"/>
      <c r="AE8" s="520" t="s">
        <v>55</v>
      </c>
      <c r="AF8" s="521"/>
      <c r="AG8" s="520" t="s">
        <v>55</v>
      </c>
      <c r="AH8" s="521"/>
      <c r="AI8" s="520" t="s">
        <v>55</v>
      </c>
      <c r="AJ8" s="521"/>
      <c r="AK8" s="520" t="s">
        <v>55</v>
      </c>
      <c r="AL8" s="521"/>
      <c r="AM8" s="520" t="s">
        <v>55</v>
      </c>
      <c r="AN8" s="521"/>
      <c r="AO8" s="520" t="s">
        <v>55</v>
      </c>
      <c r="AP8" s="521"/>
      <c r="AQ8" s="520" t="s">
        <v>55</v>
      </c>
      <c r="AR8" s="521"/>
      <c r="AS8" s="520" t="s">
        <v>55</v>
      </c>
      <c r="AT8" s="521"/>
      <c r="AU8" s="520" t="s">
        <v>55</v>
      </c>
      <c r="AV8" s="521"/>
      <c r="AW8" s="520" t="s">
        <v>55</v>
      </c>
      <c r="AX8" s="521"/>
      <c r="AY8" s="520" t="s">
        <v>55</v>
      </c>
      <c r="AZ8" s="521"/>
      <c r="BA8" s="520" t="s">
        <v>55</v>
      </c>
      <c r="BB8" s="521"/>
      <c r="BC8" s="520" t="s">
        <v>55</v>
      </c>
      <c r="BD8" s="521"/>
      <c r="BE8" s="520" t="s">
        <v>55</v>
      </c>
      <c r="BF8" s="521"/>
    </row>
    <row r="9" spans="1:58" ht="15.75" thickBot="1" x14ac:dyDescent="0.3">
      <c r="A9" s="527"/>
      <c r="B9" s="84" t="s">
        <v>84</v>
      </c>
      <c r="C9" s="324" t="s">
        <v>42</v>
      </c>
      <c r="D9" s="11">
        <f>IF(C9=Tabelas!$E$20,Tabelas!$B$36,0%)</f>
        <v>0</v>
      </c>
      <c r="E9" s="324" t="s">
        <v>42</v>
      </c>
      <c r="F9" s="11">
        <f>IF(E9=Tabelas!$E$20,Tabelas!$B$36,0%)</f>
        <v>0</v>
      </c>
      <c r="G9" s="324" t="s">
        <v>42</v>
      </c>
      <c r="H9" s="11">
        <f>IF(G9=Tabelas!$E$20,Tabelas!$B$36,0%)</f>
        <v>0</v>
      </c>
      <c r="I9" s="324" t="s">
        <v>42</v>
      </c>
      <c r="J9" s="11">
        <f>IF(I9=Tabelas!$E$20,Tabelas!$B$36,0%)</f>
        <v>0</v>
      </c>
      <c r="K9" s="324" t="s">
        <v>42</v>
      </c>
      <c r="L9" s="11">
        <f>IF(K9=Tabelas!$E$20,Tabelas!$B$36,0%)</f>
        <v>0</v>
      </c>
      <c r="M9" s="324" t="s">
        <v>42</v>
      </c>
      <c r="N9" s="11">
        <f>IF(M9=Tabelas!$E$20,Tabelas!$B$36,0%)</f>
        <v>0</v>
      </c>
      <c r="O9" s="324" t="s">
        <v>42</v>
      </c>
      <c r="P9" s="11">
        <f>IF(O9=Tabelas!$E$20,Tabelas!$B$36,0%)</f>
        <v>0</v>
      </c>
      <c r="Q9" s="324" t="s">
        <v>42</v>
      </c>
      <c r="R9" s="11">
        <f>IF(Q9=Tabelas!$E$20,Tabelas!$B$36,0%)</f>
        <v>0</v>
      </c>
      <c r="S9" s="324" t="s">
        <v>42</v>
      </c>
      <c r="T9" s="11">
        <f>IF(S9=Tabelas!$E$20,Tabelas!$B$36,0%)</f>
        <v>0</v>
      </c>
      <c r="U9" s="324" t="s">
        <v>42</v>
      </c>
      <c r="V9" s="11">
        <f>IF(U9=Tabelas!$E$20,Tabelas!$B$36,0%)</f>
        <v>0</v>
      </c>
      <c r="W9" s="324" t="s">
        <v>42</v>
      </c>
      <c r="X9" s="11">
        <f>IF(W9=Tabelas!$E$20,Tabelas!$B$36,0%)</f>
        <v>0</v>
      </c>
      <c r="Y9" s="324" t="s">
        <v>42</v>
      </c>
      <c r="Z9" s="11">
        <f>IF(Y9=Tabelas!$E$20,Tabelas!$B$36,0%)</f>
        <v>0</v>
      </c>
      <c r="AA9" s="324" t="s">
        <v>42</v>
      </c>
      <c r="AB9" s="11">
        <f>IF(AA9=Tabelas!$E$20,Tabelas!$B$36,0%)</f>
        <v>0</v>
      </c>
      <c r="AC9" s="324" t="s">
        <v>42</v>
      </c>
      <c r="AD9" s="11">
        <f>IF(AC9=Tabelas!$E$20,Tabelas!$B$36,0%)</f>
        <v>0</v>
      </c>
      <c r="AE9" s="324" t="s">
        <v>42</v>
      </c>
      <c r="AF9" s="11">
        <f>IF(AE9=Tabelas!$E$20,Tabelas!$B$36,0%)</f>
        <v>0</v>
      </c>
      <c r="AG9" s="324" t="s">
        <v>42</v>
      </c>
      <c r="AH9" s="11">
        <f>IF(AG9=Tabelas!$E$20,Tabelas!$B$36,0%)</f>
        <v>0</v>
      </c>
      <c r="AI9" s="324" t="s">
        <v>42</v>
      </c>
      <c r="AJ9" s="11">
        <f>IF(AI9=Tabelas!$E$20,Tabelas!$B$36,0%)</f>
        <v>0</v>
      </c>
      <c r="AK9" s="324" t="s">
        <v>42</v>
      </c>
      <c r="AL9" s="11">
        <f>IF(AK9=Tabelas!$E$20,Tabelas!$B$36,0%)</f>
        <v>0</v>
      </c>
      <c r="AM9" s="324" t="s">
        <v>42</v>
      </c>
      <c r="AN9" s="11">
        <f>IF(AM9=Tabelas!$E$20,Tabelas!$B$36,0%)</f>
        <v>0</v>
      </c>
      <c r="AO9" s="324" t="s">
        <v>42</v>
      </c>
      <c r="AP9" s="11">
        <f>IF(AO9=Tabelas!$E$20,Tabelas!$B$36,0%)</f>
        <v>0</v>
      </c>
      <c r="AQ9" s="324" t="s">
        <v>42</v>
      </c>
      <c r="AR9" s="11">
        <f>IF(AQ9=Tabelas!$E$20,Tabelas!$B$36,0%)</f>
        <v>0</v>
      </c>
      <c r="AS9" s="324" t="s">
        <v>42</v>
      </c>
      <c r="AT9" s="11">
        <f>IF(AS9=Tabelas!$E$20,Tabelas!$B$36,0%)</f>
        <v>0</v>
      </c>
      <c r="AU9" s="324" t="s">
        <v>42</v>
      </c>
      <c r="AV9" s="11">
        <f>IF(AU9=Tabelas!$E$20,Tabelas!$B$36,0%)</f>
        <v>0</v>
      </c>
      <c r="AW9" s="324" t="s">
        <v>42</v>
      </c>
      <c r="AX9" s="11">
        <f>IF(AW9=Tabelas!$E$20,Tabelas!$B$36,0%)</f>
        <v>0</v>
      </c>
      <c r="AY9" s="324" t="s">
        <v>42</v>
      </c>
      <c r="AZ9" s="11">
        <f>IF(AY9=Tabelas!$E$20,Tabelas!$B$36,0%)</f>
        <v>0</v>
      </c>
      <c r="BA9" s="324" t="s">
        <v>42</v>
      </c>
      <c r="BB9" s="11">
        <f>IF(BA9=Tabelas!$E$20,Tabelas!$B$36,0%)</f>
        <v>0</v>
      </c>
      <c r="BC9" s="324" t="s">
        <v>42</v>
      </c>
      <c r="BD9" s="11">
        <f>IF(BC9=Tabelas!$E$20,Tabelas!$B$36,0%)</f>
        <v>0</v>
      </c>
      <c r="BE9" s="324" t="s">
        <v>42</v>
      </c>
      <c r="BF9" s="11">
        <f>IF(BE9=Tabelas!$E$20,Tabelas!$B$36,0%)</f>
        <v>0</v>
      </c>
    </row>
    <row r="10" spans="1:58" x14ac:dyDescent="0.25">
      <c r="A10" s="245"/>
      <c r="B10" s="242"/>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row>
    <row r="11" spans="1:58" x14ac:dyDescent="0.25">
      <c r="A11" s="245"/>
      <c r="B11" s="12" t="s">
        <v>49</v>
      </c>
      <c r="C11" s="441">
        <f>'REQUISIÇÃO DE SERVIÇOS '!$J$19</f>
        <v>265.26666666666665</v>
      </c>
      <c r="D11" s="441"/>
      <c r="E11" s="441">
        <f>'REQUISIÇÃO DE SERVIÇOS '!$J$19</f>
        <v>265.26666666666665</v>
      </c>
      <c r="F11" s="441"/>
      <c r="G11" s="441">
        <f>'REQUISIÇÃO DE SERVIÇOS '!$J$19</f>
        <v>265.26666666666665</v>
      </c>
      <c r="H11" s="441"/>
      <c r="I11" s="441">
        <f>'REQUISIÇÃO DE SERVIÇOS '!$J$19</f>
        <v>265.26666666666665</v>
      </c>
      <c r="J11" s="441"/>
      <c r="K11" s="441">
        <f>'REQUISIÇÃO DE SERVIÇOS '!$J$19</f>
        <v>265.26666666666665</v>
      </c>
      <c r="L11" s="441"/>
      <c r="M11" s="441">
        <f>'REQUISIÇÃO DE SERVIÇOS '!$J$19</f>
        <v>265.26666666666665</v>
      </c>
      <c r="N11" s="441"/>
      <c r="O11" s="441">
        <f>'REQUISIÇÃO DE SERVIÇOS '!$J$19</f>
        <v>265.26666666666665</v>
      </c>
      <c r="P11" s="441"/>
      <c r="Q11" s="441">
        <f>'REQUISIÇÃO DE SERVIÇOS '!$J$19</f>
        <v>265.26666666666665</v>
      </c>
      <c r="R11" s="441"/>
      <c r="S11" s="441">
        <f>'REQUISIÇÃO DE SERVIÇOS '!$J$19</f>
        <v>265.26666666666665</v>
      </c>
      <c r="T11" s="441"/>
      <c r="U11" s="441">
        <f>'REQUISIÇÃO DE SERVIÇOS '!$J$19</f>
        <v>265.26666666666665</v>
      </c>
      <c r="V11" s="441"/>
      <c r="W11" s="441">
        <f>'REQUISIÇÃO DE SERVIÇOS '!$J$19</f>
        <v>265.26666666666665</v>
      </c>
      <c r="X11" s="441"/>
      <c r="Y11" s="441">
        <f>'REQUISIÇÃO DE SERVIÇOS '!$J$19</f>
        <v>265.26666666666665</v>
      </c>
      <c r="Z11" s="441"/>
      <c r="AA11" s="441">
        <f>'REQUISIÇÃO DE SERVIÇOS '!$J$19</f>
        <v>265.26666666666665</v>
      </c>
      <c r="AB11" s="441"/>
      <c r="AC11" s="441">
        <f>'REQUISIÇÃO DE SERVIÇOS '!$J$19</f>
        <v>265.26666666666665</v>
      </c>
      <c r="AD11" s="441"/>
      <c r="AE11" s="441">
        <f>'REQUISIÇÃO DE SERVIÇOS '!$J$19</f>
        <v>265.26666666666665</v>
      </c>
      <c r="AF11" s="441"/>
      <c r="AG11" s="441">
        <f>'REQUISIÇÃO DE SERVIÇOS '!$J$19</f>
        <v>265.26666666666665</v>
      </c>
      <c r="AH11" s="441"/>
      <c r="AI11" s="441">
        <f>'REQUISIÇÃO DE SERVIÇOS '!$J$19</f>
        <v>265.26666666666665</v>
      </c>
      <c r="AJ11" s="441"/>
      <c r="AK11" s="441">
        <f>'REQUISIÇÃO DE SERVIÇOS '!$J$19</f>
        <v>265.26666666666665</v>
      </c>
      <c r="AL11" s="441"/>
      <c r="AM11" s="441">
        <f>'REQUISIÇÃO DE SERVIÇOS '!$J$19</f>
        <v>265.26666666666665</v>
      </c>
      <c r="AN11" s="441"/>
      <c r="AO11" s="441">
        <f>'REQUISIÇÃO DE SERVIÇOS '!$J$19</f>
        <v>265.26666666666665</v>
      </c>
      <c r="AP11" s="441"/>
      <c r="AQ11" s="441">
        <f>'REQUISIÇÃO DE SERVIÇOS '!$J$19</f>
        <v>265.26666666666665</v>
      </c>
      <c r="AR11" s="441"/>
      <c r="AS11" s="441">
        <f>'REQUISIÇÃO DE SERVIÇOS '!$J$19</f>
        <v>265.26666666666665</v>
      </c>
      <c r="AT11" s="441"/>
      <c r="AU11" s="441">
        <f>'REQUISIÇÃO DE SERVIÇOS '!$J$19</f>
        <v>265.26666666666665</v>
      </c>
      <c r="AV11" s="441"/>
      <c r="AW11" s="441">
        <f>'REQUISIÇÃO DE SERVIÇOS '!$J$19</f>
        <v>265.26666666666665</v>
      </c>
      <c r="AX11" s="441"/>
      <c r="AY11" s="441">
        <f>'REQUISIÇÃO DE SERVIÇOS '!$J$19</f>
        <v>265.26666666666665</v>
      </c>
      <c r="AZ11" s="441"/>
      <c r="BA11" s="441">
        <f>'REQUISIÇÃO DE SERVIÇOS '!$J$19</f>
        <v>265.26666666666665</v>
      </c>
      <c r="BB11" s="441"/>
      <c r="BC11" s="441">
        <f>'REQUISIÇÃO DE SERVIÇOS '!$J$19</f>
        <v>265.26666666666665</v>
      </c>
      <c r="BD11" s="441"/>
      <c r="BE11" s="441">
        <f>'REQUISIÇÃO DE SERVIÇOS '!$J$19</f>
        <v>265.26666666666665</v>
      </c>
      <c r="BF11" s="441"/>
    </row>
    <row r="12" spans="1:58" x14ac:dyDescent="0.25">
      <c r="A12" s="245"/>
      <c r="B12" s="12" t="s">
        <v>51</v>
      </c>
      <c r="C12" s="522">
        <f>C11/792</f>
        <v>0.33493265993265992</v>
      </c>
      <c r="D12" s="522"/>
      <c r="E12" s="522">
        <f>E11/792</f>
        <v>0.33493265993265992</v>
      </c>
      <c r="F12" s="522"/>
      <c r="G12" s="522">
        <f>G11/792</f>
        <v>0.33493265993265992</v>
      </c>
      <c r="H12" s="522"/>
      <c r="I12" s="522">
        <f>I11/792</f>
        <v>0.33493265993265992</v>
      </c>
      <c r="J12" s="522"/>
      <c r="K12" s="522">
        <f>K11/792</f>
        <v>0.33493265993265992</v>
      </c>
      <c r="L12" s="522"/>
      <c r="M12" s="522">
        <f>M11/792</f>
        <v>0.33493265993265992</v>
      </c>
      <c r="N12" s="522"/>
      <c r="O12" s="522">
        <f>O11/792</f>
        <v>0.33493265993265992</v>
      </c>
      <c r="P12" s="522"/>
      <c r="Q12" s="522">
        <f>Q11/792</f>
        <v>0.33493265993265992</v>
      </c>
      <c r="R12" s="522"/>
      <c r="S12" s="522">
        <f>S11/792</f>
        <v>0.33493265993265992</v>
      </c>
      <c r="T12" s="522"/>
      <c r="U12" s="522">
        <f>U11/792</f>
        <v>0.33493265993265992</v>
      </c>
      <c r="V12" s="522"/>
      <c r="W12" s="522">
        <f>W11/792</f>
        <v>0.33493265993265992</v>
      </c>
      <c r="X12" s="522"/>
      <c r="Y12" s="522">
        <f>Y11/792</f>
        <v>0.33493265993265992</v>
      </c>
      <c r="Z12" s="522"/>
      <c r="AA12" s="522">
        <f>AA11/792</f>
        <v>0.33493265993265992</v>
      </c>
      <c r="AB12" s="522"/>
      <c r="AC12" s="522">
        <f>AC11/792</f>
        <v>0.33493265993265992</v>
      </c>
      <c r="AD12" s="522"/>
      <c r="AE12" s="522">
        <f>AE11/792</f>
        <v>0.33493265993265992</v>
      </c>
      <c r="AF12" s="522"/>
      <c r="AG12" s="522">
        <f>AG11/792</f>
        <v>0.33493265993265992</v>
      </c>
      <c r="AH12" s="522"/>
      <c r="AI12" s="522">
        <f>AI11/792</f>
        <v>0.33493265993265992</v>
      </c>
      <c r="AJ12" s="522"/>
      <c r="AK12" s="522">
        <f>AK11/792</f>
        <v>0.33493265993265992</v>
      </c>
      <c r="AL12" s="522"/>
      <c r="AM12" s="522">
        <f>AM11/792</f>
        <v>0.33493265993265992</v>
      </c>
      <c r="AN12" s="522"/>
      <c r="AO12" s="522">
        <f>AO11/792</f>
        <v>0.33493265993265992</v>
      </c>
      <c r="AP12" s="522"/>
      <c r="AQ12" s="522">
        <f>AQ11/792</f>
        <v>0.33493265993265992</v>
      </c>
      <c r="AR12" s="522"/>
      <c r="AS12" s="522">
        <f>AS11/792</f>
        <v>0.33493265993265992</v>
      </c>
      <c r="AT12" s="522"/>
      <c r="AU12" s="522">
        <f>AU11/792</f>
        <v>0.33493265993265992</v>
      </c>
      <c r="AV12" s="522"/>
      <c r="AW12" s="522">
        <f>AW11/792</f>
        <v>0.33493265993265992</v>
      </c>
      <c r="AX12" s="522"/>
      <c r="AY12" s="522">
        <f>AY11/792</f>
        <v>0.33493265993265992</v>
      </c>
      <c r="AZ12" s="522"/>
      <c r="BA12" s="522">
        <f>BA11/792</f>
        <v>0.33493265993265992</v>
      </c>
      <c r="BB12" s="522"/>
      <c r="BC12" s="522">
        <f>BC11/792</f>
        <v>0.33493265993265992</v>
      </c>
      <c r="BD12" s="522"/>
      <c r="BE12" s="522">
        <f>BE11/792</f>
        <v>0.33493265993265992</v>
      </c>
      <c r="BF12" s="522"/>
    </row>
    <row r="13" spans="1:58" x14ac:dyDescent="0.25">
      <c r="A13" s="24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row>
    <row r="14" spans="1:58" x14ac:dyDescent="0.25">
      <c r="A14" s="246"/>
      <c r="B14" s="325" t="s">
        <v>86</v>
      </c>
      <c r="C14" s="523">
        <f>C5*C6</f>
        <v>1911</v>
      </c>
      <c r="D14" s="524"/>
      <c r="E14" s="523">
        <f>E5*E6</f>
        <v>1911</v>
      </c>
      <c r="F14" s="524"/>
      <c r="G14" s="523">
        <f>G5*G6</f>
        <v>1911</v>
      </c>
      <c r="H14" s="524"/>
      <c r="I14" s="523">
        <f>I5*I6</f>
        <v>1911</v>
      </c>
      <c r="J14" s="524"/>
      <c r="K14" s="523">
        <f>K5*K6</f>
        <v>1911</v>
      </c>
      <c r="L14" s="524"/>
      <c r="M14" s="523">
        <f>M5*M6</f>
        <v>1911</v>
      </c>
      <c r="N14" s="524"/>
      <c r="O14" s="523">
        <f>O5*O6</f>
        <v>1911</v>
      </c>
      <c r="P14" s="524"/>
      <c r="Q14" s="523">
        <f>Q5*Q6</f>
        <v>1911</v>
      </c>
      <c r="R14" s="524"/>
      <c r="S14" s="523">
        <f>S5*S6</f>
        <v>1911</v>
      </c>
      <c r="T14" s="524"/>
      <c r="U14" s="523">
        <f>U5*U6</f>
        <v>1911</v>
      </c>
      <c r="V14" s="524"/>
      <c r="W14" s="523">
        <f>W5*W6</f>
        <v>1911</v>
      </c>
      <c r="X14" s="524"/>
      <c r="Y14" s="523">
        <f>Y5*Y6</f>
        <v>1911</v>
      </c>
      <c r="Z14" s="524"/>
      <c r="AA14" s="523">
        <f>AA5*AA6</f>
        <v>1911</v>
      </c>
      <c r="AB14" s="524"/>
      <c r="AC14" s="523">
        <f>AC5*AC6</f>
        <v>1911</v>
      </c>
      <c r="AD14" s="524"/>
      <c r="AE14" s="523">
        <f>AE5*AE6</f>
        <v>1911</v>
      </c>
      <c r="AF14" s="524"/>
      <c r="AG14" s="523">
        <f>AG5*AG6</f>
        <v>1911</v>
      </c>
      <c r="AH14" s="524"/>
      <c r="AI14" s="523">
        <f>AI5*AI6</f>
        <v>1911</v>
      </c>
      <c r="AJ14" s="524"/>
      <c r="AK14" s="523">
        <f>AK5*AK6</f>
        <v>1911</v>
      </c>
      <c r="AL14" s="524"/>
      <c r="AM14" s="523">
        <f>AM5*AM6</f>
        <v>1911</v>
      </c>
      <c r="AN14" s="524"/>
      <c r="AO14" s="523">
        <f>AO5*AO6</f>
        <v>1911</v>
      </c>
      <c r="AP14" s="524"/>
      <c r="AQ14" s="523">
        <f>AQ5*AQ6</f>
        <v>1911</v>
      </c>
      <c r="AR14" s="524"/>
      <c r="AS14" s="523">
        <f>AS5*AS6</f>
        <v>1911</v>
      </c>
      <c r="AT14" s="524"/>
      <c r="AU14" s="523">
        <f>AU5*AU6</f>
        <v>1911</v>
      </c>
      <c r="AV14" s="524"/>
      <c r="AW14" s="523">
        <f>AW5*AW6</f>
        <v>1911</v>
      </c>
      <c r="AX14" s="524"/>
      <c r="AY14" s="523">
        <f>AY5*AY6</f>
        <v>1911</v>
      </c>
      <c r="AZ14" s="524"/>
      <c r="BA14" s="523">
        <f>BA5*BA6</f>
        <v>1911</v>
      </c>
      <c r="BB14" s="524"/>
      <c r="BC14" s="523">
        <f>BC5*BC6</f>
        <v>1911</v>
      </c>
      <c r="BD14" s="524"/>
      <c r="BE14" s="523">
        <f>BE5*BE6</f>
        <v>1911</v>
      </c>
      <c r="BF14" s="524"/>
    </row>
    <row r="15" spans="1:58" x14ac:dyDescent="0.25">
      <c r="A15" s="246"/>
      <c r="B15" s="325" t="s">
        <v>87</v>
      </c>
      <c r="C15" s="525">
        <f>C12*C14</f>
        <v>640.05631313131312</v>
      </c>
      <c r="D15" s="524"/>
      <c r="E15" s="525">
        <f>E12*E14</f>
        <v>640.05631313131312</v>
      </c>
      <c r="F15" s="524"/>
      <c r="G15" s="525">
        <f>G12*G14</f>
        <v>640.05631313131312</v>
      </c>
      <c r="H15" s="524"/>
      <c r="I15" s="525">
        <f>I12*I14</f>
        <v>640.05631313131312</v>
      </c>
      <c r="J15" s="524"/>
      <c r="K15" s="525">
        <f>K12*K14</f>
        <v>640.05631313131312</v>
      </c>
      <c r="L15" s="524"/>
      <c r="M15" s="525">
        <f>M12*M14</f>
        <v>640.05631313131312</v>
      </c>
      <c r="N15" s="524"/>
      <c r="O15" s="525">
        <f>O12*O14</f>
        <v>640.05631313131312</v>
      </c>
      <c r="P15" s="524"/>
      <c r="Q15" s="525">
        <f>Q12*Q14</f>
        <v>640.05631313131312</v>
      </c>
      <c r="R15" s="524"/>
      <c r="S15" s="525">
        <f>S12*S14</f>
        <v>640.05631313131312</v>
      </c>
      <c r="T15" s="524"/>
      <c r="U15" s="525">
        <f>U12*U14</f>
        <v>640.05631313131312</v>
      </c>
      <c r="V15" s="524"/>
      <c r="W15" s="525">
        <f>W12*W14</f>
        <v>640.05631313131312</v>
      </c>
      <c r="X15" s="524"/>
      <c r="Y15" s="525">
        <f>Y12*Y14</f>
        <v>640.05631313131312</v>
      </c>
      <c r="Z15" s="524"/>
      <c r="AA15" s="525">
        <f>AA12*AA14</f>
        <v>640.05631313131312</v>
      </c>
      <c r="AB15" s="524"/>
      <c r="AC15" s="525">
        <f>AC12*AC14</f>
        <v>640.05631313131312</v>
      </c>
      <c r="AD15" s="524"/>
      <c r="AE15" s="525">
        <f>AE12*AE14</f>
        <v>640.05631313131312</v>
      </c>
      <c r="AF15" s="524"/>
      <c r="AG15" s="525">
        <f>AG12*AG14</f>
        <v>640.05631313131312</v>
      </c>
      <c r="AH15" s="524"/>
      <c r="AI15" s="525">
        <f>AI12*AI14</f>
        <v>640.05631313131312</v>
      </c>
      <c r="AJ15" s="524"/>
      <c r="AK15" s="525">
        <f>AK12*AK14</f>
        <v>640.05631313131312</v>
      </c>
      <c r="AL15" s="524"/>
      <c r="AM15" s="525">
        <f>AM12*AM14</f>
        <v>640.05631313131312</v>
      </c>
      <c r="AN15" s="524"/>
      <c r="AO15" s="525">
        <f>AO12*AO14</f>
        <v>640.05631313131312</v>
      </c>
      <c r="AP15" s="524"/>
      <c r="AQ15" s="525">
        <f>AQ12*AQ14</f>
        <v>640.05631313131312</v>
      </c>
      <c r="AR15" s="524"/>
      <c r="AS15" s="525">
        <f>AS12*AS14</f>
        <v>640.05631313131312</v>
      </c>
      <c r="AT15" s="524"/>
      <c r="AU15" s="525">
        <f>AU12*AU14</f>
        <v>640.05631313131312</v>
      </c>
      <c r="AV15" s="524"/>
      <c r="AW15" s="525">
        <f>AW12*AW14</f>
        <v>640.05631313131312</v>
      </c>
      <c r="AX15" s="524"/>
      <c r="AY15" s="525">
        <f>AY12*AY14</f>
        <v>640.05631313131312</v>
      </c>
      <c r="AZ15" s="524"/>
      <c r="BA15" s="525">
        <f>BA12*BA14</f>
        <v>640.05631313131312</v>
      </c>
      <c r="BB15" s="524"/>
      <c r="BC15" s="525">
        <f>BC12*BC14</f>
        <v>640.05631313131312</v>
      </c>
      <c r="BD15" s="524"/>
      <c r="BE15" s="525">
        <f>BE12*BE14</f>
        <v>640.05631313131312</v>
      </c>
      <c r="BF15" s="524"/>
    </row>
    <row r="16" spans="1:58" ht="15.75" thickBot="1" x14ac:dyDescent="0.3">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row>
    <row r="17" spans="1:58" x14ac:dyDescent="0.25">
      <c r="A17" s="526" t="s">
        <v>88</v>
      </c>
      <c r="B17" s="87" t="s">
        <v>117</v>
      </c>
      <c r="C17" s="507">
        <f>IF(C7=Tabelas!$B$3,0,IF(OR(C7=Tabelas!$F$14,C7=Tabelas!$F$15),VLOOKUP(C8,envelopematriztipoespecial,2,0),VLOOKUP(C8,envelopematriztipoespecial,3,0)))</f>
        <v>2.9</v>
      </c>
      <c r="D17" s="508"/>
      <c r="E17" s="507">
        <f>IF(E7=Tabelas!$B$3,0,IF(OR(E7=Tabelas!$F$14,E7=Tabelas!$F$15),VLOOKUP(E8,envelopematriztipoespecial,2,0),VLOOKUP(E8,envelopematriztipoespecial,3,0)))</f>
        <v>2.9</v>
      </c>
      <c r="F17" s="508"/>
      <c r="G17" s="507">
        <f>IF(G7=Tabelas!$B$3,0,IF(OR(G7=Tabelas!$F$14,G7=Tabelas!$F$15),VLOOKUP(G8,envelopematriztipoespecial,2,0),VLOOKUP(G8,envelopematriztipoespecial,3,0)))</f>
        <v>2.9</v>
      </c>
      <c r="H17" s="508"/>
      <c r="I17" s="507">
        <f>IF(I7=Tabelas!$B$3,0,IF(OR(I7=Tabelas!$F$14,I7=Tabelas!$F$15),VLOOKUP(I8,envelopematriztipoespecial,2,0),VLOOKUP(I8,envelopematriztipoespecial,3,0)))</f>
        <v>2.9</v>
      </c>
      <c r="J17" s="508"/>
      <c r="K17" s="507">
        <f>IF(K7=Tabelas!$B$3,0,IF(OR(K7=Tabelas!$F$14,K7=Tabelas!$F$15),VLOOKUP(K8,envelopematriztipoespecial,2,0),VLOOKUP(K8,envelopematriztipoespecial,3,0)))</f>
        <v>2.9</v>
      </c>
      <c r="L17" s="508"/>
      <c r="M17" s="507">
        <f>IF(M7=Tabelas!$B$3,0,IF(OR(M7=Tabelas!$F$14,M7=Tabelas!$F$15),VLOOKUP(M8,envelopematriztipoespecial,2,0),VLOOKUP(M8,envelopematriztipoespecial,3,0)))</f>
        <v>2.9</v>
      </c>
      <c r="N17" s="508"/>
      <c r="O17" s="507">
        <f>IF(O7=Tabelas!$B$3,0,IF(OR(O7=Tabelas!$F$14,O7=Tabelas!$F$15),VLOOKUP(O8,envelopematriztipoespecial,2,0),VLOOKUP(O8,envelopematriztipoespecial,3,0)))</f>
        <v>2.9</v>
      </c>
      <c r="P17" s="508"/>
      <c r="Q17" s="507">
        <f>IF(Q7=Tabelas!$B$3,0,IF(OR(Q7=Tabelas!$F$14,Q7=Tabelas!$F$15),VLOOKUP(Q8,envelopematriztipoespecial,2,0),VLOOKUP(Q8,envelopematriztipoespecial,3,0)))</f>
        <v>2.9</v>
      </c>
      <c r="R17" s="508"/>
      <c r="S17" s="507">
        <f>IF(S7=Tabelas!$B$3,0,IF(OR(S7=Tabelas!$F$14,S7=Tabelas!$F$15),VLOOKUP(S8,envelopematriztipoespecial,2,0),VLOOKUP(S8,envelopematriztipoespecial,3,0)))</f>
        <v>2.9</v>
      </c>
      <c r="T17" s="508"/>
      <c r="U17" s="507">
        <f>IF(U7=Tabelas!$B$3,0,IF(OR(U7=Tabelas!$F$14,U7=Tabelas!$F$15),VLOOKUP(U8,envelopematriztipoespecial,2,0),VLOOKUP(U8,envelopematriztipoespecial,3,0)))</f>
        <v>2.9</v>
      </c>
      <c r="V17" s="508"/>
      <c r="W17" s="507">
        <f>IF(W7=Tabelas!$B$3,0,IF(OR(W7=Tabelas!$F$14,W7=Tabelas!$F$15),VLOOKUP(W8,envelopematriztipoespecial,2,0),VLOOKUP(W8,envelopematriztipoespecial,3,0)))</f>
        <v>2.9</v>
      </c>
      <c r="X17" s="508"/>
      <c r="Y17" s="507">
        <f>IF(Y7=Tabelas!$B$3,0,IF(OR(Y7=Tabelas!$F$14,Y7=Tabelas!$F$15),VLOOKUP(Y8,envelopematriztipoespecial,2,0),VLOOKUP(Y8,envelopematriztipoespecial,3,0)))</f>
        <v>2.9</v>
      </c>
      <c r="Z17" s="508"/>
      <c r="AA17" s="507">
        <f>IF(AA7=Tabelas!$B$3,0,IF(OR(AA7=Tabelas!$F$14,AA7=Tabelas!$F$15),VLOOKUP(AA8,envelopematriztipoespecial,2,0),VLOOKUP(AA8,envelopematriztipoespecial,3,0)))</f>
        <v>2.9</v>
      </c>
      <c r="AB17" s="508"/>
      <c r="AC17" s="507">
        <f>IF(AC7=Tabelas!$B$3,0,IF(OR(AC7=Tabelas!$F$14,AC7=Tabelas!$F$15),VLOOKUP(AC8,envelopematriztipoespecial,2,0),VLOOKUP(AC8,envelopematriztipoespecial,3,0)))</f>
        <v>2.9</v>
      </c>
      <c r="AD17" s="508"/>
      <c r="AE17" s="507">
        <f>IF(AE7=Tabelas!$B$3,0,IF(OR(AE7=Tabelas!$F$14,AE7=Tabelas!$F$15),VLOOKUP(AE8,envelopematriztipoespecial,2,0),VLOOKUP(AE8,envelopematriztipoespecial,3,0)))</f>
        <v>2.9</v>
      </c>
      <c r="AF17" s="508"/>
      <c r="AG17" s="507">
        <f>IF(AG7=Tabelas!$B$3,0,IF(OR(AG7=Tabelas!$F$14,AG7=Tabelas!$F$15),VLOOKUP(AG8,envelopematriztipoespecial,2,0),VLOOKUP(AG8,envelopematriztipoespecial,3,0)))</f>
        <v>2.9</v>
      </c>
      <c r="AH17" s="508"/>
      <c r="AI17" s="507">
        <f>IF(AI7=Tabelas!$B$3,0,IF(OR(AI7=Tabelas!$F$14,AI7=Tabelas!$F$15),VLOOKUP(AI8,envelopematriztipoespecial,2,0),VLOOKUP(AI8,envelopematriztipoespecial,3,0)))</f>
        <v>2.9</v>
      </c>
      <c r="AJ17" s="508"/>
      <c r="AK17" s="507">
        <f>IF(AK7=Tabelas!$B$3,0,IF(OR(AK7=Tabelas!$F$14,AK7=Tabelas!$F$15),VLOOKUP(AK8,envelopematriztipoespecial,2,0),VLOOKUP(AK8,envelopematriztipoespecial,3,0)))</f>
        <v>2.9</v>
      </c>
      <c r="AL17" s="508"/>
      <c r="AM17" s="507">
        <f>IF(AM7=Tabelas!$B$3,0,IF(OR(AM7=Tabelas!$F$14,AM7=Tabelas!$F$15),VLOOKUP(AM8,envelopematriztipoespecial,2,0),VLOOKUP(AM8,envelopematriztipoespecial,3,0)))</f>
        <v>2.9</v>
      </c>
      <c r="AN17" s="508"/>
      <c r="AO17" s="507">
        <f>IF(AO7=Tabelas!$B$3,0,IF(OR(AO7=Tabelas!$F$14,AO7=Tabelas!$F$15),VLOOKUP(AO8,envelopematriztipoespecial,2,0),VLOOKUP(AO8,envelopematriztipoespecial,3,0)))</f>
        <v>2.9</v>
      </c>
      <c r="AP17" s="508"/>
      <c r="AQ17" s="507">
        <f>IF(AQ7=Tabelas!$B$3,0,IF(OR(AQ7=Tabelas!$F$14,AQ7=Tabelas!$F$15),VLOOKUP(AQ8,envelopematriztipoespecial,2,0),VLOOKUP(AQ8,envelopematriztipoespecial,3,0)))</f>
        <v>2.9</v>
      </c>
      <c r="AR17" s="508"/>
      <c r="AS17" s="507">
        <f>IF(AS7=Tabelas!$B$3,0,IF(OR(AS7=Tabelas!$F$14,AS7=Tabelas!$F$15),VLOOKUP(AS8,envelopematriztipoespecial,2,0),VLOOKUP(AS8,envelopematriztipoespecial,3,0)))</f>
        <v>2.9</v>
      </c>
      <c r="AT17" s="508"/>
      <c r="AU17" s="507">
        <f>IF(AU7=Tabelas!$B$3,0,IF(OR(AU7=Tabelas!$F$14,AU7=Tabelas!$F$15),VLOOKUP(AU8,envelopematriztipoespecial,2,0),VLOOKUP(AU8,envelopematriztipoespecial,3,0)))</f>
        <v>2.9</v>
      </c>
      <c r="AV17" s="508"/>
      <c r="AW17" s="507">
        <f>IF(AW7=Tabelas!$B$3,0,IF(OR(AW7=Tabelas!$F$14,AW7=Tabelas!$F$15),VLOOKUP(AW8,envelopematriztipoespecial,2,0),VLOOKUP(AW8,envelopematriztipoespecial,3,0)))</f>
        <v>2.9</v>
      </c>
      <c r="AX17" s="508"/>
      <c r="AY17" s="507">
        <f>IF(AY7=Tabelas!$B$3,0,IF(OR(AY7=Tabelas!$F$14,AY7=Tabelas!$F$15),VLOOKUP(AY8,envelopematriztipoespecial,2,0),VLOOKUP(AY8,envelopematriztipoespecial,3,0)))</f>
        <v>2.9</v>
      </c>
      <c r="AZ17" s="508"/>
      <c r="BA17" s="507">
        <f>IF(BA7=Tabelas!$B$3,0,IF(OR(BA7=Tabelas!$F$14,BA7=Tabelas!$F$15),VLOOKUP(BA8,envelopematriztipoespecial,2,0),VLOOKUP(BA8,envelopematriztipoespecial,3,0)))</f>
        <v>2.9</v>
      </c>
      <c r="BB17" s="508"/>
      <c r="BC17" s="507">
        <f>IF(BC7=Tabelas!$B$3,0,IF(OR(BC7=Tabelas!$F$14,BC7=Tabelas!$F$15),VLOOKUP(BC8,envelopematriztipoespecial,2,0),VLOOKUP(BC8,envelopematriztipoespecial,3,0)))</f>
        <v>2.9</v>
      </c>
      <c r="BD17" s="508"/>
      <c r="BE17" s="507">
        <f>IF(BE7=Tabelas!$B$3,0,IF(OR(BE7=Tabelas!$F$14,BE7=Tabelas!$F$15),VLOOKUP(BE8,envelopematriztipoespecial,2,0),VLOOKUP(BE8,envelopematriztipoespecial,3,0)))</f>
        <v>2.9</v>
      </c>
      <c r="BF17" s="508"/>
    </row>
    <row r="18" spans="1:58" ht="15.75" thickBot="1" x14ac:dyDescent="0.3">
      <c r="A18" s="527"/>
      <c r="B18" s="13" t="s">
        <v>118</v>
      </c>
      <c r="C18" s="509">
        <f>C4/1000</f>
        <v>0</v>
      </c>
      <c r="D18" s="510"/>
      <c r="E18" s="509">
        <f>E4/1000</f>
        <v>0.1</v>
      </c>
      <c r="F18" s="510"/>
      <c r="G18" s="509">
        <f>G4/1000</f>
        <v>0.1</v>
      </c>
      <c r="H18" s="510"/>
      <c r="I18" s="509">
        <f>I4/1000</f>
        <v>0</v>
      </c>
      <c r="J18" s="510"/>
      <c r="K18" s="509">
        <f>K4/1000</f>
        <v>0</v>
      </c>
      <c r="L18" s="510"/>
      <c r="M18" s="509">
        <f>M4/1000</f>
        <v>0</v>
      </c>
      <c r="N18" s="510"/>
      <c r="O18" s="509">
        <f>O4/1000</f>
        <v>0.5</v>
      </c>
      <c r="P18" s="510"/>
      <c r="Q18" s="509">
        <f>Q4/1000</f>
        <v>1</v>
      </c>
      <c r="R18" s="510"/>
      <c r="S18" s="509">
        <f>S4/1000</f>
        <v>0</v>
      </c>
      <c r="T18" s="510"/>
      <c r="U18" s="509">
        <f>U4/1000</f>
        <v>0.25</v>
      </c>
      <c r="V18" s="510"/>
      <c r="W18" s="509">
        <f>W4/1000</f>
        <v>0.1</v>
      </c>
      <c r="X18" s="510"/>
      <c r="Y18" s="509">
        <f>Y4/1000</f>
        <v>0</v>
      </c>
      <c r="Z18" s="510"/>
      <c r="AA18" s="509">
        <f>AA4/1000</f>
        <v>0</v>
      </c>
      <c r="AB18" s="510"/>
      <c r="AC18" s="509">
        <f>AC4/1000</f>
        <v>0.5</v>
      </c>
      <c r="AD18" s="510"/>
      <c r="AE18" s="509">
        <f>AE4/1000</f>
        <v>0.5</v>
      </c>
      <c r="AF18" s="510"/>
      <c r="AG18" s="509">
        <f>AG4/1000</f>
        <v>0.4</v>
      </c>
      <c r="AH18" s="510"/>
      <c r="AI18" s="509">
        <f>AI4/1000</f>
        <v>0.2</v>
      </c>
      <c r="AJ18" s="510"/>
      <c r="AK18" s="509">
        <f>AK4/1000</f>
        <v>0.5</v>
      </c>
      <c r="AL18" s="510"/>
      <c r="AM18" s="509">
        <f>AM4/1000</f>
        <v>0</v>
      </c>
      <c r="AN18" s="510"/>
      <c r="AO18" s="509">
        <f>AO4/1000</f>
        <v>1</v>
      </c>
      <c r="AP18" s="510"/>
      <c r="AQ18" s="509">
        <f>AQ4/1000</f>
        <v>0.05</v>
      </c>
      <c r="AR18" s="510"/>
      <c r="AS18" s="509">
        <f>AS4/1000</f>
        <v>0</v>
      </c>
      <c r="AT18" s="510"/>
      <c r="AU18" s="509">
        <f>AU4/1000</f>
        <v>0</v>
      </c>
      <c r="AV18" s="510"/>
      <c r="AW18" s="509">
        <f>AW4/1000</f>
        <v>0</v>
      </c>
      <c r="AX18" s="510"/>
      <c r="AY18" s="509">
        <f>AY4/1000</f>
        <v>0</v>
      </c>
      <c r="AZ18" s="510"/>
      <c r="BA18" s="509">
        <f>BA4/1000</f>
        <v>0.1</v>
      </c>
      <c r="BB18" s="510"/>
      <c r="BC18" s="509">
        <f>BC4/1000</f>
        <v>0.1</v>
      </c>
      <c r="BD18" s="510"/>
      <c r="BE18" s="509">
        <f>BE4/1000</f>
        <v>0.3</v>
      </c>
      <c r="BF18" s="510"/>
    </row>
    <row r="19" spans="1:58" ht="15.75" thickBot="1" x14ac:dyDescent="0.3">
      <c r="A19" s="320" t="s">
        <v>72</v>
      </c>
      <c r="B19" s="330" t="str">
        <f>'REQUISIÇÃO DE SERVIÇOS '!D32</f>
        <v>Faca, dobra e cola</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row>
    <row r="20" spans="1:58" x14ac:dyDescent="0.25">
      <c r="A20" s="243"/>
      <c r="B20" s="244"/>
      <c r="C20" s="88" t="s">
        <v>96</v>
      </c>
      <c r="D20" s="89">
        <f>IF(C9=Tabelas!$E$20,C15*C18*(C17+Tabelas!$B$36),C15*C18*C17)</f>
        <v>0</v>
      </c>
      <c r="E20" s="88" t="s">
        <v>96</v>
      </c>
      <c r="F20" s="89">
        <f>IF(E9=Tabelas!$E$20,E15*E18*(E17+Tabelas!$B$36),E15*E18*E17)</f>
        <v>185.61633080808082</v>
      </c>
      <c r="G20" s="88" t="s">
        <v>96</v>
      </c>
      <c r="H20" s="89">
        <f>IF(G9=Tabelas!$E$20,G15*G18*(G17+Tabelas!$B$36),G15*G18*G17)</f>
        <v>185.61633080808082</v>
      </c>
      <c r="I20" s="88" t="s">
        <v>96</v>
      </c>
      <c r="J20" s="89">
        <f>IF(I9=Tabelas!$E$20,I15*I18*(I17+Tabelas!$B$36),I15*I18*I17)</f>
        <v>0</v>
      </c>
      <c r="K20" s="88" t="s">
        <v>96</v>
      </c>
      <c r="L20" s="89">
        <f>IF(K9=Tabelas!$E$20,K15*K18*(K17+Tabelas!$B$36),K15*K18*K17)</f>
        <v>0</v>
      </c>
      <c r="M20" s="88" t="s">
        <v>96</v>
      </c>
      <c r="N20" s="89">
        <f>IF(M9=Tabelas!$E$20,M15*M18*(M17+Tabelas!$B$36),M15*M18*M17)</f>
        <v>0</v>
      </c>
      <c r="O20" s="88" t="s">
        <v>96</v>
      </c>
      <c r="P20" s="89">
        <f>IF(O9=Tabelas!$E$20,O15*O18*(O17+Tabelas!$B$36),O15*O18*O17)</f>
        <v>928.08165404040403</v>
      </c>
      <c r="Q20" s="88" t="s">
        <v>96</v>
      </c>
      <c r="R20" s="89">
        <f>IF(Q9=Tabelas!$E$20,Q15*Q18*(Q17+Tabelas!$B$36),Q15*Q18*Q17)</f>
        <v>1856.1633080808081</v>
      </c>
      <c r="S20" s="88" t="s">
        <v>96</v>
      </c>
      <c r="T20" s="89">
        <f>IF(S9=Tabelas!$E$20,S15*S18*(S17+Tabelas!$B$36),S15*S18*S17)</f>
        <v>0</v>
      </c>
      <c r="U20" s="88" t="s">
        <v>96</v>
      </c>
      <c r="V20" s="89">
        <f>IF(U9=Tabelas!$E$20,U15*U18*(U17+Tabelas!$B$36),U15*U18*U17)</f>
        <v>464.04082702020202</v>
      </c>
      <c r="W20" s="88" t="s">
        <v>96</v>
      </c>
      <c r="X20" s="89">
        <f>IF(W9=Tabelas!$E$20,W15*W18*(W17+Tabelas!$B$36),W15*W18*W17)</f>
        <v>185.61633080808082</v>
      </c>
      <c r="Y20" s="88" t="s">
        <v>96</v>
      </c>
      <c r="Z20" s="89">
        <f>IF(Y9=Tabelas!$E$20,Y15*Y18*(Y17+Tabelas!$B$36),Y15*Y18*Y17)</f>
        <v>0</v>
      </c>
      <c r="AA20" s="88" t="s">
        <v>96</v>
      </c>
      <c r="AB20" s="89">
        <f>IF(AA9=Tabelas!$E$20,AA15*AA18*(AA17+Tabelas!$B$36),AA15*AA18*AA17)</f>
        <v>0</v>
      </c>
      <c r="AC20" s="88" t="s">
        <v>96</v>
      </c>
      <c r="AD20" s="89">
        <f>IF(AC9=Tabelas!$E$20,AC15*AC18*(AC17+Tabelas!$B$36),AC15*AC18*AC17)</f>
        <v>928.08165404040403</v>
      </c>
      <c r="AE20" s="88" t="s">
        <v>96</v>
      </c>
      <c r="AF20" s="89">
        <f>IF(AE9=Tabelas!$E$20,AE15*AE18*(AE17+Tabelas!$B$36),AE15*AE18*AE17)</f>
        <v>928.08165404040403</v>
      </c>
      <c r="AG20" s="88" t="s">
        <v>96</v>
      </c>
      <c r="AH20" s="89">
        <f>IF(AG9=Tabelas!$E$20,AG15*AG18*(AG17+Tabelas!$B$36),AG15*AG18*AG17)</f>
        <v>742.46532323232327</v>
      </c>
      <c r="AI20" s="88" t="s">
        <v>96</v>
      </c>
      <c r="AJ20" s="89">
        <f>IF(AI9=Tabelas!$E$20,AI15*AI18*(AI17+Tabelas!$B$36),AI15*AI18*AI17)</f>
        <v>371.23266161616164</v>
      </c>
      <c r="AK20" s="88" t="s">
        <v>96</v>
      </c>
      <c r="AL20" s="89">
        <f>IF(AK9=Tabelas!$E$20,AK15*AK18*(AK17+Tabelas!$B$36),AK15*AK18*AK17)</f>
        <v>928.08165404040403</v>
      </c>
      <c r="AM20" s="88" t="s">
        <v>96</v>
      </c>
      <c r="AN20" s="89">
        <f>IF(AM9=Tabelas!$E$20,AM15*AM18*(AM17+Tabelas!$B$36),AM15*AM18*AM17)</f>
        <v>0</v>
      </c>
      <c r="AO20" s="88" t="s">
        <v>96</v>
      </c>
      <c r="AP20" s="89">
        <f>IF(AO9=Tabelas!$E$20,AO15*AO18*(AO17+Tabelas!$B$36),AO15*AO18*AO17)</f>
        <v>1856.1633080808081</v>
      </c>
      <c r="AQ20" s="88" t="s">
        <v>96</v>
      </c>
      <c r="AR20" s="89">
        <f>IF(AQ9=Tabelas!$E$20,AQ15*AQ18*(AQ17+Tabelas!$B$36),AQ15*AQ18*AQ17)</f>
        <v>92.808165404040409</v>
      </c>
      <c r="AS20" s="88" t="s">
        <v>96</v>
      </c>
      <c r="AT20" s="89">
        <f>IF(AS9=Tabelas!$E$20,AS15*AS18*(AS17+Tabelas!$B$36),AS15*AS18*AS17)</f>
        <v>0</v>
      </c>
      <c r="AU20" s="88" t="s">
        <v>96</v>
      </c>
      <c r="AV20" s="89">
        <f>IF(AU9=Tabelas!$E$20,AU15*AU18*(AU17+Tabelas!$B$36),AU15*AU18*AU17)</f>
        <v>0</v>
      </c>
      <c r="AW20" s="88" t="s">
        <v>96</v>
      </c>
      <c r="AX20" s="89">
        <f>IF(AW9=Tabelas!$E$20,AW15*AW18*(AW17+Tabelas!$B$36),AW15*AW18*AW17)</f>
        <v>0</v>
      </c>
      <c r="AY20" s="88" t="s">
        <v>96</v>
      </c>
      <c r="AZ20" s="89">
        <f>IF(AY9=Tabelas!$E$20,AY15*AY18*(AY17+Tabelas!$B$36),AY15*AY18*AY17)</f>
        <v>0</v>
      </c>
      <c r="BA20" s="88" t="s">
        <v>96</v>
      </c>
      <c r="BB20" s="89">
        <f>IF(BA9=Tabelas!$E$20,BA15*BA18*(BA17+Tabelas!$B$36),BA15*BA18*BA17)</f>
        <v>185.61633080808082</v>
      </c>
      <c r="BC20" s="88" t="s">
        <v>96</v>
      </c>
      <c r="BD20" s="89">
        <f>IF(BC9=Tabelas!$E$20,BC15*BC18*(BC17+Tabelas!$B$36),BC15*BC18*BC17)</f>
        <v>185.61633080808082</v>
      </c>
      <c r="BE20" s="88" t="s">
        <v>96</v>
      </c>
      <c r="BF20" s="89">
        <f>IF(BE9=Tabelas!$E$20,BE15*BE18*(BE17+Tabelas!$B$36),BE15*BE18*BE17)</f>
        <v>556.8489924242424</v>
      </c>
    </row>
    <row r="21" spans="1:58" x14ac:dyDescent="0.25">
      <c r="A21" s="243"/>
      <c r="B21" s="244"/>
      <c r="C21" s="88" t="s">
        <v>97</v>
      </c>
      <c r="D21" s="90" t="e">
        <f>D20/C4</f>
        <v>#DIV/0!</v>
      </c>
      <c r="E21" s="88" t="s">
        <v>97</v>
      </c>
      <c r="F21" s="90">
        <f>F20/E4</f>
        <v>1.8561633080808082</v>
      </c>
      <c r="G21" s="88" t="s">
        <v>97</v>
      </c>
      <c r="H21" s="90">
        <f>H20/G4</f>
        <v>1.8561633080808082</v>
      </c>
      <c r="I21" s="88" t="s">
        <v>97</v>
      </c>
      <c r="J21" s="90" t="e">
        <f>J20/I4</f>
        <v>#DIV/0!</v>
      </c>
      <c r="K21" s="88" t="s">
        <v>97</v>
      </c>
      <c r="L21" s="90" t="e">
        <f>L20/K4</f>
        <v>#DIV/0!</v>
      </c>
      <c r="M21" s="88" t="s">
        <v>97</v>
      </c>
      <c r="N21" s="90" t="e">
        <f>N20/M4</f>
        <v>#DIV/0!</v>
      </c>
      <c r="O21" s="88" t="s">
        <v>97</v>
      </c>
      <c r="P21" s="90">
        <f>P20/O4</f>
        <v>1.856163308080808</v>
      </c>
      <c r="Q21" s="88" t="s">
        <v>97</v>
      </c>
      <c r="R21" s="90">
        <f>R20/Q4</f>
        <v>1.856163308080808</v>
      </c>
      <c r="S21" s="88" t="s">
        <v>97</v>
      </c>
      <c r="T21" s="90" t="e">
        <f>T20/S4</f>
        <v>#DIV/0!</v>
      </c>
      <c r="U21" s="88" t="s">
        <v>97</v>
      </c>
      <c r="V21" s="90">
        <f>V20/U4</f>
        <v>1.856163308080808</v>
      </c>
      <c r="W21" s="88" t="s">
        <v>97</v>
      </c>
      <c r="X21" s="90">
        <f>X20/W4</f>
        <v>1.8561633080808082</v>
      </c>
      <c r="Y21" s="88" t="s">
        <v>97</v>
      </c>
      <c r="Z21" s="90" t="e">
        <f>Z20/Y4</f>
        <v>#DIV/0!</v>
      </c>
      <c r="AA21" s="88" t="s">
        <v>97</v>
      </c>
      <c r="AB21" s="90" t="e">
        <f>AB20/AA4</f>
        <v>#DIV/0!</v>
      </c>
      <c r="AC21" s="88" t="s">
        <v>97</v>
      </c>
      <c r="AD21" s="90">
        <f>AD20/AC4</f>
        <v>1.856163308080808</v>
      </c>
      <c r="AE21" s="88" t="s">
        <v>97</v>
      </c>
      <c r="AF21" s="90">
        <f>AF20/AE4</f>
        <v>1.856163308080808</v>
      </c>
      <c r="AG21" s="88" t="s">
        <v>97</v>
      </c>
      <c r="AH21" s="90">
        <f>AH20/AG4</f>
        <v>1.8561633080808082</v>
      </c>
      <c r="AI21" s="88" t="s">
        <v>97</v>
      </c>
      <c r="AJ21" s="90">
        <f>AJ20/AI4</f>
        <v>1.8561633080808082</v>
      </c>
      <c r="AK21" s="88" t="s">
        <v>97</v>
      </c>
      <c r="AL21" s="90">
        <f>AL20/AK4</f>
        <v>1.856163308080808</v>
      </c>
      <c r="AM21" s="88" t="s">
        <v>97</v>
      </c>
      <c r="AN21" s="90" t="e">
        <f>AN20/AM4</f>
        <v>#DIV/0!</v>
      </c>
      <c r="AO21" s="88" t="s">
        <v>97</v>
      </c>
      <c r="AP21" s="90">
        <f>AP20/AO4</f>
        <v>1.856163308080808</v>
      </c>
      <c r="AQ21" s="88" t="s">
        <v>97</v>
      </c>
      <c r="AR21" s="90">
        <f>AR20/AQ4</f>
        <v>1.8561633080808082</v>
      </c>
      <c r="AS21" s="88" t="s">
        <v>97</v>
      </c>
      <c r="AT21" s="90" t="e">
        <f>AT20/AS4</f>
        <v>#DIV/0!</v>
      </c>
      <c r="AU21" s="88" t="s">
        <v>97</v>
      </c>
      <c r="AV21" s="90" t="e">
        <f>AV20/AU4</f>
        <v>#DIV/0!</v>
      </c>
      <c r="AW21" s="88" t="s">
        <v>97</v>
      </c>
      <c r="AX21" s="90" t="e">
        <f>AX20/AW4</f>
        <v>#DIV/0!</v>
      </c>
      <c r="AY21" s="88" t="s">
        <v>97</v>
      </c>
      <c r="AZ21" s="90" t="e">
        <f>AZ20/AY4</f>
        <v>#DIV/0!</v>
      </c>
      <c r="BA21" s="88" t="s">
        <v>97</v>
      </c>
      <c r="BB21" s="90">
        <f>BB20/BA4</f>
        <v>1.8561633080808082</v>
      </c>
      <c r="BC21" s="88" t="s">
        <v>97</v>
      </c>
      <c r="BD21" s="90">
        <f>BD20/BC4</f>
        <v>1.8561633080808082</v>
      </c>
      <c r="BE21" s="88" t="s">
        <v>97</v>
      </c>
      <c r="BF21" s="90">
        <f>BF20/BE4</f>
        <v>1.856163308080808</v>
      </c>
    </row>
    <row r="22" spans="1:58" ht="15.75" thickBot="1" x14ac:dyDescent="0.3">
      <c r="A22" s="243"/>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row>
    <row r="23" spans="1:58" x14ac:dyDescent="0.25">
      <c r="A23" s="243"/>
      <c r="B23" s="244"/>
      <c r="C23" s="511" t="s">
        <v>98</v>
      </c>
      <c r="D23" s="512"/>
      <c r="E23" s="511" t="s">
        <v>98</v>
      </c>
      <c r="F23" s="512"/>
      <c r="G23" s="511" t="s">
        <v>98</v>
      </c>
      <c r="H23" s="512"/>
      <c r="I23" s="511" t="s">
        <v>98</v>
      </c>
      <c r="J23" s="512"/>
      <c r="K23" s="511" t="s">
        <v>98</v>
      </c>
      <c r="L23" s="512"/>
      <c r="M23" s="511" t="s">
        <v>98</v>
      </c>
      <c r="N23" s="512"/>
      <c r="O23" s="511" t="s">
        <v>98</v>
      </c>
      <c r="P23" s="512"/>
      <c r="Q23" s="511" t="s">
        <v>98</v>
      </c>
      <c r="R23" s="512"/>
      <c r="S23" s="511" t="s">
        <v>98</v>
      </c>
      <c r="T23" s="512"/>
      <c r="U23" s="511" t="s">
        <v>98</v>
      </c>
      <c r="V23" s="512"/>
      <c r="W23" s="511" t="s">
        <v>98</v>
      </c>
      <c r="X23" s="512"/>
      <c r="Y23" s="511" t="s">
        <v>98</v>
      </c>
      <c r="Z23" s="512"/>
      <c r="AA23" s="511" t="s">
        <v>98</v>
      </c>
      <c r="AB23" s="512"/>
      <c r="AC23" s="511" t="s">
        <v>98</v>
      </c>
      <c r="AD23" s="512"/>
      <c r="AE23" s="511" t="s">
        <v>98</v>
      </c>
      <c r="AF23" s="512"/>
      <c r="AG23" s="511" t="s">
        <v>98</v>
      </c>
      <c r="AH23" s="512"/>
      <c r="AI23" s="511" t="s">
        <v>98</v>
      </c>
      <c r="AJ23" s="512"/>
      <c r="AK23" s="511" t="s">
        <v>98</v>
      </c>
      <c r="AL23" s="512"/>
      <c r="AM23" s="511" t="s">
        <v>98</v>
      </c>
      <c r="AN23" s="512"/>
      <c r="AO23" s="511" t="s">
        <v>98</v>
      </c>
      <c r="AP23" s="512"/>
      <c r="AQ23" s="511" t="s">
        <v>98</v>
      </c>
      <c r="AR23" s="512"/>
      <c r="AS23" s="511" t="s">
        <v>98</v>
      </c>
      <c r="AT23" s="512"/>
      <c r="AU23" s="511" t="s">
        <v>98</v>
      </c>
      <c r="AV23" s="512"/>
      <c r="AW23" s="511" t="s">
        <v>98</v>
      </c>
      <c r="AX23" s="512"/>
      <c r="AY23" s="511" t="s">
        <v>98</v>
      </c>
      <c r="AZ23" s="512"/>
      <c r="BA23" s="511" t="s">
        <v>98</v>
      </c>
      <c r="BB23" s="512"/>
      <c r="BC23" s="511" t="s">
        <v>98</v>
      </c>
      <c r="BD23" s="512"/>
      <c r="BE23" s="511" t="s">
        <v>98</v>
      </c>
      <c r="BF23" s="512"/>
    </row>
    <row r="24" spans="1:58" x14ac:dyDescent="0.25">
      <c r="A24" s="243"/>
      <c r="B24" s="244"/>
      <c r="C24" s="91" t="s">
        <v>99</v>
      </c>
      <c r="D24" s="92" t="e">
        <f>D25*C4</f>
        <v>#DIV/0!</v>
      </c>
      <c r="E24" s="91" t="s">
        <v>99</v>
      </c>
      <c r="F24" s="92">
        <f>F25*E4</f>
        <v>186</v>
      </c>
      <c r="G24" s="91" t="s">
        <v>99</v>
      </c>
      <c r="H24" s="92">
        <f>H25*G4</f>
        <v>186</v>
      </c>
      <c r="I24" s="91" t="s">
        <v>99</v>
      </c>
      <c r="J24" s="92" t="e">
        <f>J25*I4</f>
        <v>#DIV/0!</v>
      </c>
      <c r="K24" s="91" t="s">
        <v>99</v>
      </c>
      <c r="L24" s="92" t="e">
        <f>L25*K4</f>
        <v>#DIV/0!</v>
      </c>
      <c r="M24" s="91" t="s">
        <v>99</v>
      </c>
      <c r="N24" s="92" t="e">
        <f>N25*M4</f>
        <v>#DIV/0!</v>
      </c>
      <c r="O24" s="91" t="s">
        <v>99</v>
      </c>
      <c r="P24" s="92">
        <f>P25*O4</f>
        <v>930</v>
      </c>
      <c r="Q24" s="91" t="s">
        <v>99</v>
      </c>
      <c r="R24" s="92">
        <f>R25*Q4</f>
        <v>1860</v>
      </c>
      <c r="S24" s="91" t="s">
        <v>99</v>
      </c>
      <c r="T24" s="92" t="e">
        <f>T25*S4</f>
        <v>#DIV/0!</v>
      </c>
      <c r="U24" s="91" t="s">
        <v>99</v>
      </c>
      <c r="V24" s="92">
        <f>V25*U4</f>
        <v>465</v>
      </c>
      <c r="W24" s="91" t="s">
        <v>99</v>
      </c>
      <c r="X24" s="92">
        <f>X25*W4</f>
        <v>186</v>
      </c>
      <c r="Y24" s="91" t="s">
        <v>99</v>
      </c>
      <c r="Z24" s="92" t="e">
        <f>Z25*Y4</f>
        <v>#DIV/0!</v>
      </c>
      <c r="AA24" s="91" t="s">
        <v>99</v>
      </c>
      <c r="AB24" s="92" t="e">
        <f>AB25*AA4</f>
        <v>#DIV/0!</v>
      </c>
      <c r="AC24" s="91" t="s">
        <v>99</v>
      </c>
      <c r="AD24" s="92">
        <f>AD25*AC4</f>
        <v>930</v>
      </c>
      <c r="AE24" s="91" t="s">
        <v>99</v>
      </c>
      <c r="AF24" s="92">
        <f>AF25*AE4</f>
        <v>930</v>
      </c>
      <c r="AG24" s="91" t="s">
        <v>99</v>
      </c>
      <c r="AH24" s="92">
        <f>AH25*AG4</f>
        <v>744</v>
      </c>
      <c r="AI24" s="91" t="s">
        <v>99</v>
      </c>
      <c r="AJ24" s="92">
        <f>AJ25*AI4</f>
        <v>372</v>
      </c>
      <c r="AK24" s="91" t="s">
        <v>99</v>
      </c>
      <c r="AL24" s="92">
        <f>AL25*AK4</f>
        <v>930</v>
      </c>
      <c r="AM24" s="91" t="s">
        <v>99</v>
      </c>
      <c r="AN24" s="92" t="e">
        <f>AN25*AM4</f>
        <v>#DIV/0!</v>
      </c>
      <c r="AO24" s="91" t="s">
        <v>99</v>
      </c>
      <c r="AP24" s="92">
        <f>AP25*AO4</f>
        <v>1860</v>
      </c>
      <c r="AQ24" s="91" t="s">
        <v>99</v>
      </c>
      <c r="AR24" s="92">
        <f>AR25*AQ4</f>
        <v>93</v>
      </c>
      <c r="AS24" s="91" t="s">
        <v>99</v>
      </c>
      <c r="AT24" s="92" t="e">
        <f>AT25*AS4</f>
        <v>#DIV/0!</v>
      </c>
      <c r="AU24" s="91" t="s">
        <v>99</v>
      </c>
      <c r="AV24" s="92" t="e">
        <f>AV25*AU4</f>
        <v>#DIV/0!</v>
      </c>
      <c r="AW24" s="91" t="s">
        <v>99</v>
      </c>
      <c r="AX24" s="92" t="e">
        <f>AX25*AW4</f>
        <v>#DIV/0!</v>
      </c>
      <c r="AY24" s="91" t="s">
        <v>99</v>
      </c>
      <c r="AZ24" s="92" t="e">
        <f>AZ25*AY4</f>
        <v>#DIV/0!</v>
      </c>
      <c r="BA24" s="91" t="s">
        <v>99</v>
      </c>
      <c r="BB24" s="92">
        <f>BB25*BA4</f>
        <v>186</v>
      </c>
      <c r="BC24" s="91" t="s">
        <v>99</v>
      </c>
      <c r="BD24" s="92">
        <f>BD25*BC4</f>
        <v>186</v>
      </c>
      <c r="BE24" s="91" t="s">
        <v>99</v>
      </c>
      <c r="BF24" s="92">
        <f>BF25*BE4</f>
        <v>558</v>
      </c>
    </row>
    <row r="25" spans="1:58" ht="15.75" thickBot="1" x14ac:dyDescent="0.3">
      <c r="A25" s="243"/>
      <c r="B25" s="244"/>
      <c r="C25" s="93" t="s">
        <v>97</v>
      </c>
      <c r="D25" s="94" t="e">
        <f>ROUND(D21,2)</f>
        <v>#DIV/0!</v>
      </c>
      <c r="E25" s="93" t="s">
        <v>97</v>
      </c>
      <c r="F25" s="94">
        <f>ROUND(F21,2)</f>
        <v>1.86</v>
      </c>
      <c r="G25" s="93" t="s">
        <v>97</v>
      </c>
      <c r="H25" s="94">
        <f>ROUND(H21,2)</f>
        <v>1.86</v>
      </c>
      <c r="I25" s="93" t="s">
        <v>97</v>
      </c>
      <c r="J25" s="94" t="e">
        <f>ROUND(J21,2)</f>
        <v>#DIV/0!</v>
      </c>
      <c r="K25" s="93" t="s">
        <v>97</v>
      </c>
      <c r="L25" s="94" t="e">
        <f>ROUND(L21,2)</f>
        <v>#DIV/0!</v>
      </c>
      <c r="M25" s="93" t="s">
        <v>97</v>
      </c>
      <c r="N25" s="94" t="e">
        <f>ROUND(N21,2)</f>
        <v>#DIV/0!</v>
      </c>
      <c r="O25" s="93" t="s">
        <v>97</v>
      </c>
      <c r="P25" s="94">
        <f>ROUND(P21,2)</f>
        <v>1.86</v>
      </c>
      <c r="Q25" s="93" t="s">
        <v>97</v>
      </c>
      <c r="R25" s="94">
        <f>ROUND(R21,2)</f>
        <v>1.86</v>
      </c>
      <c r="S25" s="93" t="s">
        <v>97</v>
      </c>
      <c r="T25" s="94" t="e">
        <f>ROUND(T21,2)</f>
        <v>#DIV/0!</v>
      </c>
      <c r="U25" s="93" t="s">
        <v>97</v>
      </c>
      <c r="V25" s="94">
        <f>ROUND(V21,2)</f>
        <v>1.86</v>
      </c>
      <c r="W25" s="93" t="s">
        <v>97</v>
      </c>
      <c r="X25" s="94">
        <f>ROUND(X21,2)</f>
        <v>1.86</v>
      </c>
      <c r="Y25" s="93" t="s">
        <v>97</v>
      </c>
      <c r="Z25" s="94" t="e">
        <f>ROUND(Z21,2)</f>
        <v>#DIV/0!</v>
      </c>
      <c r="AA25" s="93" t="s">
        <v>97</v>
      </c>
      <c r="AB25" s="94" t="e">
        <f>ROUND(AB21,2)</f>
        <v>#DIV/0!</v>
      </c>
      <c r="AC25" s="93" t="s">
        <v>97</v>
      </c>
      <c r="AD25" s="94">
        <f>ROUND(AD21,2)</f>
        <v>1.86</v>
      </c>
      <c r="AE25" s="93" t="s">
        <v>97</v>
      </c>
      <c r="AF25" s="94">
        <f>ROUND(AF21,2)</f>
        <v>1.86</v>
      </c>
      <c r="AG25" s="93" t="s">
        <v>97</v>
      </c>
      <c r="AH25" s="94">
        <f>ROUND(AH21,2)</f>
        <v>1.86</v>
      </c>
      <c r="AI25" s="93" t="s">
        <v>97</v>
      </c>
      <c r="AJ25" s="94">
        <f>ROUND(AJ21,2)</f>
        <v>1.86</v>
      </c>
      <c r="AK25" s="93" t="s">
        <v>97</v>
      </c>
      <c r="AL25" s="94">
        <f>ROUND(AL21,2)</f>
        <v>1.86</v>
      </c>
      <c r="AM25" s="93" t="s">
        <v>97</v>
      </c>
      <c r="AN25" s="94" t="e">
        <f>ROUND(AN21,2)</f>
        <v>#DIV/0!</v>
      </c>
      <c r="AO25" s="93" t="s">
        <v>97</v>
      </c>
      <c r="AP25" s="94">
        <f>ROUND(AP21,2)</f>
        <v>1.86</v>
      </c>
      <c r="AQ25" s="93" t="s">
        <v>97</v>
      </c>
      <c r="AR25" s="94">
        <f>ROUND(AR21,2)</f>
        <v>1.86</v>
      </c>
      <c r="AS25" s="93" t="s">
        <v>97</v>
      </c>
      <c r="AT25" s="94" t="e">
        <f>ROUND(AT21,2)</f>
        <v>#DIV/0!</v>
      </c>
      <c r="AU25" s="93" t="s">
        <v>97</v>
      </c>
      <c r="AV25" s="94" t="e">
        <f>ROUND(AV21,2)</f>
        <v>#DIV/0!</v>
      </c>
      <c r="AW25" s="93" t="s">
        <v>97</v>
      </c>
      <c r="AX25" s="94" t="e">
        <f>ROUND(AX21,2)</f>
        <v>#DIV/0!</v>
      </c>
      <c r="AY25" s="93" t="s">
        <v>97</v>
      </c>
      <c r="AZ25" s="94" t="e">
        <f>ROUND(AZ21,2)</f>
        <v>#DIV/0!</v>
      </c>
      <c r="BA25" s="93" t="s">
        <v>97</v>
      </c>
      <c r="BB25" s="94">
        <f>ROUND(BB21,2)</f>
        <v>1.86</v>
      </c>
      <c r="BC25" s="93" t="s">
        <v>97</v>
      </c>
      <c r="BD25" s="94">
        <f>ROUND(BD21,2)</f>
        <v>1.86</v>
      </c>
      <c r="BE25" s="93" t="s">
        <v>97</v>
      </c>
      <c r="BF25" s="94">
        <f>ROUND(BF21,2)</f>
        <v>1.86</v>
      </c>
    </row>
  </sheetData>
  <sheetProtection password="D886" sheet="1" objects="1" scenarios="1"/>
  <mergeCells count="341">
    <mergeCell ref="AI18:AJ18"/>
    <mergeCell ref="AK18:AL18"/>
    <mergeCell ref="AM18:AN18"/>
    <mergeCell ref="AO18:AP18"/>
    <mergeCell ref="AQ18:AR18"/>
    <mergeCell ref="AS18:AT18"/>
    <mergeCell ref="AU18:AV18"/>
    <mergeCell ref="AW18:AX18"/>
    <mergeCell ref="AI23:AJ23"/>
    <mergeCell ref="AK23:AL23"/>
    <mergeCell ref="AM23:AN23"/>
    <mergeCell ref="AO23:AP23"/>
    <mergeCell ref="AQ23:AR23"/>
    <mergeCell ref="AS23:AT23"/>
    <mergeCell ref="AU23:AV23"/>
    <mergeCell ref="AW23:AX23"/>
    <mergeCell ref="AO15:AP15"/>
    <mergeCell ref="AQ15:AR15"/>
    <mergeCell ref="AS15:AT15"/>
    <mergeCell ref="AU15:AV15"/>
    <mergeCell ref="AW15:AX15"/>
    <mergeCell ref="AI17:AJ17"/>
    <mergeCell ref="AK17:AL17"/>
    <mergeCell ref="AM17:AN17"/>
    <mergeCell ref="AO17:AP17"/>
    <mergeCell ref="AQ17:AR17"/>
    <mergeCell ref="AS17:AT17"/>
    <mergeCell ref="AU17:AV17"/>
    <mergeCell ref="AW17:AX17"/>
    <mergeCell ref="AQ12:AR12"/>
    <mergeCell ref="AS12:AT12"/>
    <mergeCell ref="AU12:AV12"/>
    <mergeCell ref="AW12:AX12"/>
    <mergeCell ref="AI14:AJ14"/>
    <mergeCell ref="AK14:AL14"/>
    <mergeCell ref="AM14:AN14"/>
    <mergeCell ref="AO14:AP14"/>
    <mergeCell ref="AQ14:AR14"/>
    <mergeCell ref="AS14:AT14"/>
    <mergeCell ref="AU14:AV14"/>
    <mergeCell ref="AW14:AX14"/>
    <mergeCell ref="AQ8:AR8"/>
    <mergeCell ref="AS8:AT8"/>
    <mergeCell ref="AU8:AV8"/>
    <mergeCell ref="AW8:AX8"/>
    <mergeCell ref="AI11:AJ11"/>
    <mergeCell ref="AK11:AL11"/>
    <mergeCell ref="AM11:AN11"/>
    <mergeCell ref="AO11:AP11"/>
    <mergeCell ref="AQ11:AR11"/>
    <mergeCell ref="AS11:AT11"/>
    <mergeCell ref="AU11:AV11"/>
    <mergeCell ref="AW11:AX11"/>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5:D15"/>
    <mergeCell ref="A17:A18"/>
    <mergeCell ref="C17:D17"/>
    <mergeCell ref="C18:D18"/>
    <mergeCell ref="C23:D23"/>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A5:A6"/>
    <mergeCell ref="C5:D5"/>
    <mergeCell ref="C6:D6"/>
    <mergeCell ref="C14:D14"/>
    <mergeCell ref="B1:C1"/>
    <mergeCell ref="B2:D2"/>
    <mergeCell ref="C4:D4"/>
    <mergeCell ref="A7:A9"/>
    <mergeCell ref="C7:D7"/>
    <mergeCell ref="C8:D8"/>
    <mergeCell ref="C11:D11"/>
    <mergeCell ref="C12:D12"/>
    <mergeCell ref="E18:F18"/>
    <mergeCell ref="E23:F23"/>
    <mergeCell ref="G4:H4"/>
    <mergeCell ref="I4:J4"/>
    <mergeCell ref="G5:H5"/>
    <mergeCell ref="I5:J5"/>
    <mergeCell ref="G6:H6"/>
    <mergeCell ref="I6:J6"/>
    <mergeCell ref="G7:H7"/>
    <mergeCell ref="I7:J7"/>
    <mergeCell ref="G8:H8"/>
    <mergeCell ref="I8:J8"/>
    <mergeCell ref="G11:H11"/>
    <mergeCell ref="I11:J11"/>
    <mergeCell ref="G12:H12"/>
    <mergeCell ref="I12:J12"/>
    <mergeCell ref="E11:F11"/>
    <mergeCell ref="E12:F12"/>
    <mergeCell ref="E14:F14"/>
    <mergeCell ref="E15:F15"/>
    <mergeCell ref="E17:F17"/>
    <mergeCell ref="E4:F4"/>
    <mergeCell ref="E5:F5"/>
    <mergeCell ref="E6:F6"/>
    <mergeCell ref="G18:H18"/>
    <mergeCell ref="I18:J18"/>
    <mergeCell ref="G23:H23"/>
    <mergeCell ref="I23:J23"/>
    <mergeCell ref="G14:H14"/>
    <mergeCell ref="I14:J14"/>
    <mergeCell ref="G15:H15"/>
    <mergeCell ref="I15:J15"/>
    <mergeCell ref="G17:H17"/>
    <mergeCell ref="I17:J17"/>
    <mergeCell ref="K6:L6"/>
    <mergeCell ref="M6:N6"/>
    <mergeCell ref="O6:P6"/>
    <mergeCell ref="Q6:R6"/>
    <mergeCell ref="K7:L7"/>
    <mergeCell ref="M7:N7"/>
    <mergeCell ref="O7:P7"/>
    <mergeCell ref="Q7:R7"/>
    <mergeCell ref="K4:L4"/>
    <mergeCell ref="M4:N4"/>
    <mergeCell ref="O4:P4"/>
    <mergeCell ref="Q4:R4"/>
    <mergeCell ref="K5:L5"/>
    <mergeCell ref="M5:N5"/>
    <mergeCell ref="O5:P5"/>
    <mergeCell ref="Q5:R5"/>
    <mergeCell ref="K12:L12"/>
    <mergeCell ref="M12:N12"/>
    <mergeCell ref="O12:P12"/>
    <mergeCell ref="Q12:R12"/>
    <mergeCell ref="K14:L14"/>
    <mergeCell ref="M14:N14"/>
    <mergeCell ref="O14:P14"/>
    <mergeCell ref="Q14:R14"/>
    <mergeCell ref="K8:L8"/>
    <mergeCell ref="M8:N8"/>
    <mergeCell ref="O8:P8"/>
    <mergeCell ref="Q8:R8"/>
    <mergeCell ref="K11:L11"/>
    <mergeCell ref="M11:N11"/>
    <mergeCell ref="O11:P11"/>
    <mergeCell ref="Q11:R11"/>
    <mergeCell ref="K18:L18"/>
    <mergeCell ref="M18:N18"/>
    <mergeCell ref="O18:P18"/>
    <mergeCell ref="Q18:R18"/>
    <mergeCell ref="K23:L23"/>
    <mergeCell ref="M23:N23"/>
    <mergeCell ref="O23:P23"/>
    <mergeCell ref="Q23:R23"/>
    <mergeCell ref="K15:L15"/>
    <mergeCell ref="M15:N15"/>
    <mergeCell ref="O15:P15"/>
    <mergeCell ref="Q15:R15"/>
    <mergeCell ref="K17:L17"/>
    <mergeCell ref="M17:N17"/>
    <mergeCell ref="O17:P17"/>
    <mergeCell ref="Q17:R17"/>
    <mergeCell ref="AC4:AD4"/>
    <mergeCell ref="AE4:AF4"/>
    <mergeCell ref="AG4:AH4"/>
    <mergeCell ref="S5:T5"/>
    <mergeCell ref="U5:V5"/>
    <mergeCell ref="W5:X5"/>
    <mergeCell ref="Y5:Z5"/>
    <mergeCell ref="AA5:AB5"/>
    <mergeCell ref="AC5:AD5"/>
    <mergeCell ref="AE5:AF5"/>
    <mergeCell ref="AG5:AH5"/>
    <mergeCell ref="S4:T4"/>
    <mergeCell ref="U4:V4"/>
    <mergeCell ref="W4:X4"/>
    <mergeCell ref="Y4:Z4"/>
    <mergeCell ref="AA4:AB4"/>
    <mergeCell ref="AC6:AD6"/>
    <mergeCell ref="AE6:AF6"/>
    <mergeCell ref="AG6:AH6"/>
    <mergeCell ref="S7:T7"/>
    <mergeCell ref="U7:V7"/>
    <mergeCell ref="W7:X7"/>
    <mergeCell ref="Y7:Z7"/>
    <mergeCell ref="AA7:AB7"/>
    <mergeCell ref="AC7:AD7"/>
    <mergeCell ref="AE7:AF7"/>
    <mergeCell ref="AG7:AH7"/>
    <mergeCell ref="S6:T6"/>
    <mergeCell ref="U6:V6"/>
    <mergeCell ref="W6:X6"/>
    <mergeCell ref="Y6:Z6"/>
    <mergeCell ref="AA6:AB6"/>
    <mergeCell ref="AC8:AD8"/>
    <mergeCell ref="AE8:AF8"/>
    <mergeCell ref="AG8:AH8"/>
    <mergeCell ref="S11:T11"/>
    <mergeCell ref="U11:V11"/>
    <mergeCell ref="W11:X11"/>
    <mergeCell ref="Y11:Z11"/>
    <mergeCell ref="AA11:AB11"/>
    <mergeCell ref="AC11:AD11"/>
    <mergeCell ref="AE11:AF11"/>
    <mergeCell ref="AG11:AH11"/>
    <mergeCell ref="S8:T8"/>
    <mergeCell ref="U8:V8"/>
    <mergeCell ref="W8:X8"/>
    <mergeCell ref="Y8:Z8"/>
    <mergeCell ref="AA8:AB8"/>
    <mergeCell ref="AC12:AD12"/>
    <mergeCell ref="AE12:AF12"/>
    <mergeCell ref="AG12:AH12"/>
    <mergeCell ref="S14:T14"/>
    <mergeCell ref="U14:V14"/>
    <mergeCell ref="W14:X14"/>
    <mergeCell ref="Y14:Z14"/>
    <mergeCell ref="AA14:AB14"/>
    <mergeCell ref="AC14:AD14"/>
    <mergeCell ref="AE14:AF14"/>
    <mergeCell ref="AG14:AH14"/>
    <mergeCell ref="S12:T12"/>
    <mergeCell ref="U12:V12"/>
    <mergeCell ref="W12:X12"/>
    <mergeCell ref="Y12:Z12"/>
    <mergeCell ref="AA12:AB12"/>
    <mergeCell ref="AC15:AD15"/>
    <mergeCell ref="AE15:AF15"/>
    <mergeCell ref="AG15:AH15"/>
    <mergeCell ref="S17:T17"/>
    <mergeCell ref="U17:V17"/>
    <mergeCell ref="W17:X17"/>
    <mergeCell ref="Y17:Z17"/>
    <mergeCell ref="AA17:AB17"/>
    <mergeCell ref="AC17:AD17"/>
    <mergeCell ref="AE17:AF17"/>
    <mergeCell ref="AG17:AH17"/>
    <mergeCell ref="S15:T15"/>
    <mergeCell ref="U15:V15"/>
    <mergeCell ref="W15:X15"/>
    <mergeCell ref="Y15:Z15"/>
    <mergeCell ref="AA15:AB15"/>
    <mergeCell ref="AC18:AD18"/>
    <mergeCell ref="AE18:AF18"/>
    <mergeCell ref="AG18:AH18"/>
    <mergeCell ref="S23:T23"/>
    <mergeCell ref="U23:V23"/>
    <mergeCell ref="W23:X23"/>
    <mergeCell ref="Y23:Z23"/>
    <mergeCell ref="AA23:AB23"/>
    <mergeCell ref="AC23:AD23"/>
    <mergeCell ref="AE23:AF23"/>
    <mergeCell ref="AG23:AH23"/>
    <mergeCell ref="S18:T18"/>
    <mergeCell ref="U18:V18"/>
    <mergeCell ref="W18:X18"/>
    <mergeCell ref="Y18:Z18"/>
    <mergeCell ref="AA18:AB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11:AZ11"/>
    <mergeCell ref="BA11:BB11"/>
    <mergeCell ref="BC11:BD11"/>
    <mergeCell ref="AY12:AZ12"/>
    <mergeCell ref="BA12:BB12"/>
    <mergeCell ref="BC12:BD12"/>
    <mergeCell ref="AY14:AZ14"/>
    <mergeCell ref="BA14:BB14"/>
    <mergeCell ref="BC14:BD14"/>
    <mergeCell ref="AY15:AZ15"/>
    <mergeCell ref="BA15:BB15"/>
    <mergeCell ref="BC15:BD15"/>
    <mergeCell ref="AY17:AZ17"/>
    <mergeCell ref="BA17:BB17"/>
    <mergeCell ref="BC17:BD17"/>
    <mergeCell ref="AY18:AZ18"/>
    <mergeCell ref="BA18:BB18"/>
    <mergeCell ref="BC18:BD18"/>
    <mergeCell ref="AY23:AZ23"/>
    <mergeCell ref="BA23:BB23"/>
    <mergeCell ref="BC23:BD23"/>
    <mergeCell ref="BE17:BF17"/>
    <mergeCell ref="BE18:BF18"/>
    <mergeCell ref="BE23:BF23"/>
    <mergeCell ref="BE4:BF4"/>
    <mergeCell ref="BE5:BF5"/>
    <mergeCell ref="BE6:BF6"/>
    <mergeCell ref="BE7:BF7"/>
    <mergeCell ref="BE8:BF8"/>
    <mergeCell ref="BE11:BF11"/>
    <mergeCell ref="BE12:BF12"/>
    <mergeCell ref="BE14:BF14"/>
    <mergeCell ref="BE15:BF15"/>
  </mergeCells>
  <dataValidations count="3">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7:BF7">
      <formula1>tipoimpressao</formula1>
    </dataValidation>
    <dataValidation type="list" allowBlank="1" showInputMessage="1" showErrorMessage="1" sqref="C8:BF8">
      <formula1>envelopetipoespecial</formula1>
    </dataValidation>
  </dataValidations>
  <pageMargins left="0.511811024" right="0.511811024" top="0.78740157499999996" bottom="0.78740157499999996" header="0.31496062000000002" footer="0.31496062000000002"/>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BF25"/>
  <sheetViews>
    <sheetView showGridLines="0" workbookViewId="0">
      <selection sqref="A1:D2"/>
    </sheetView>
  </sheetViews>
  <sheetFormatPr defaultRowHeight="15" x14ac:dyDescent="0.25"/>
  <cols>
    <col min="1" max="1" width="13.42578125" style="217" bestFit="1" customWidth="1"/>
    <col min="2" max="2" width="32.28515625" style="217" customWidth="1"/>
    <col min="3" max="4" width="15.7109375" style="217" customWidth="1"/>
    <col min="5" max="73" width="19.7109375" style="217" customWidth="1"/>
    <col min="74"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'!B33</f>
        <v>Envelope Grande</v>
      </c>
      <c r="C2" s="452"/>
      <c r="D2" s="453"/>
    </row>
    <row r="3" spans="1:58" x14ac:dyDescent="0.25">
      <c r="A3" s="239"/>
      <c r="B3" s="240"/>
      <c r="C3" s="241" t="s">
        <v>198</v>
      </c>
      <c r="D3" s="241"/>
      <c r="E3" s="217" t="s">
        <v>199</v>
      </c>
      <c r="G3" s="241" t="s">
        <v>202</v>
      </c>
      <c r="H3" s="241"/>
      <c r="I3" s="217" t="s">
        <v>203</v>
      </c>
      <c r="K3" s="241" t="s">
        <v>204</v>
      </c>
      <c r="L3" s="241"/>
      <c r="M3" s="217" t="s">
        <v>205</v>
      </c>
      <c r="O3" s="241" t="s">
        <v>208</v>
      </c>
      <c r="P3" s="241"/>
      <c r="Q3" s="217" t="s">
        <v>209</v>
      </c>
      <c r="S3" s="241" t="s">
        <v>210</v>
      </c>
      <c r="T3" s="241"/>
      <c r="U3" s="217" t="s">
        <v>211</v>
      </c>
      <c r="W3" s="220" t="s">
        <v>212</v>
      </c>
      <c r="X3" s="220"/>
      <c r="Y3" s="217" t="s">
        <v>214</v>
      </c>
      <c r="AA3" s="220" t="s">
        <v>215</v>
      </c>
      <c r="AB3" s="220"/>
      <c r="AC3" s="217" t="s">
        <v>216</v>
      </c>
      <c r="AE3" s="220" t="s">
        <v>217</v>
      </c>
      <c r="AF3" s="241"/>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42"/>
      <c r="B4" s="86" t="s">
        <v>76</v>
      </c>
      <c r="C4" s="513">
        <v>1500</v>
      </c>
      <c r="D4" s="513"/>
      <c r="E4" s="513">
        <v>0</v>
      </c>
      <c r="F4" s="513"/>
      <c r="G4" s="513">
        <v>100</v>
      </c>
      <c r="H4" s="513"/>
      <c r="I4" s="513">
        <v>0</v>
      </c>
      <c r="J4" s="513"/>
      <c r="K4" s="513">
        <v>0</v>
      </c>
      <c r="L4" s="513"/>
      <c r="M4" s="513">
        <v>100</v>
      </c>
      <c r="N4" s="513"/>
      <c r="O4" s="513">
        <v>0</v>
      </c>
      <c r="P4" s="513"/>
      <c r="Q4" s="513">
        <v>0</v>
      </c>
      <c r="R4" s="513"/>
      <c r="S4" s="513">
        <v>1000</v>
      </c>
      <c r="T4" s="513"/>
      <c r="U4" s="513">
        <v>15000</v>
      </c>
      <c r="V4" s="513"/>
      <c r="W4" s="513">
        <v>50</v>
      </c>
      <c r="X4" s="513"/>
      <c r="Y4" s="513">
        <v>0</v>
      </c>
      <c r="Z4" s="513"/>
      <c r="AA4" s="513">
        <v>0</v>
      </c>
      <c r="AB4" s="513"/>
      <c r="AC4" s="513">
        <v>0</v>
      </c>
      <c r="AD4" s="513"/>
      <c r="AE4" s="513">
        <v>0</v>
      </c>
      <c r="AF4" s="513"/>
      <c r="AG4" s="513">
        <v>150</v>
      </c>
      <c r="AH4" s="513"/>
      <c r="AI4" s="513">
        <v>0</v>
      </c>
      <c r="AJ4" s="513"/>
      <c r="AK4" s="513">
        <v>1000</v>
      </c>
      <c r="AL4" s="513"/>
      <c r="AM4" s="513">
        <v>0</v>
      </c>
      <c r="AN4" s="513"/>
      <c r="AO4" s="513">
        <v>1000</v>
      </c>
      <c r="AP4" s="513"/>
      <c r="AQ4" s="513">
        <v>50</v>
      </c>
      <c r="AR4" s="513"/>
      <c r="AS4" s="513">
        <v>0</v>
      </c>
      <c r="AT4" s="513"/>
      <c r="AU4" s="513">
        <v>0</v>
      </c>
      <c r="AV4" s="513"/>
      <c r="AW4" s="513">
        <v>0</v>
      </c>
      <c r="AX4" s="513"/>
      <c r="AY4" s="513">
        <v>0</v>
      </c>
      <c r="AZ4" s="513"/>
      <c r="BA4" s="513">
        <v>1000</v>
      </c>
      <c r="BB4" s="513"/>
      <c r="BC4" s="513">
        <v>100</v>
      </c>
      <c r="BD4" s="513"/>
      <c r="BE4" s="513">
        <v>700</v>
      </c>
      <c r="BF4" s="513"/>
    </row>
    <row r="5" spans="1:58" ht="15" customHeight="1" x14ac:dyDescent="0.25">
      <c r="A5" s="526" t="s">
        <v>77</v>
      </c>
      <c r="B5" s="83" t="s">
        <v>78</v>
      </c>
      <c r="C5" s="514">
        <v>47.8</v>
      </c>
      <c r="D5" s="515"/>
      <c r="E5" s="514">
        <v>47.8</v>
      </c>
      <c r="F5" s="515"/>
      <c r="G5" s="514">
        <v>47.8</v>
      </c>
      <c r="H5" s="515"/>
      <c r="I5" s="514">
        <v>47.8</v>
      </c>
      <c r="J5" s="515"/>
      <c r="K5" s="514">
        <v>47.8</v>
      </c>
      <c r="L5" s="515"/>
      <c r="M5" s="514">
        <v>47.8</v>
      </c>
      <c r="N5" s="515"/>
      <c r="O5" s="514">
        <v>47.8</v>
      </c>
      <c r="P5" s="515"/>
      <c r="Q5" s="514">
        <v>47.8</v>
      </c>
      <c r="R5" s="515"/>
      <c r="S5" s="514">
        <v>47.8</v>
      </c>
      <c r="T5" s="515"/>
      <c r="U5" s="514">
        <v>47.8</v>
      </c>
      <c r="V5" s="515"/>
      <c r="W5" s="514">
        <v>47.8</v>
      </c>
      <c r="X5" s="515"/>
      <c r="Y5" s="514">
        <v>47.8</v>
      </c>
      <c r="Z5" s="515"/>
      <c r="AA5" s="514">
        <v>47.8</v>
      </c>
      <c r="AB5" s="515"/>
      <c r="AC5" s="514">
        <v>47.8</v>
      </c>
      <c r="AD5" s="515"/>
      <c r="AE5" s="514">
        <v>47.8</v>
      </c>
      <c r="AF5" s="515"/>
      <c r="AG5" s="514">
        <v>47.8</v>
      </c>
      <c r="AH5" s="515"/>
      <c r="AI5" s="514">
        <v>47.8</v>
      </c>
      <c r="AJ5" s="515"/>
      <c r="AK5" s="514">
        <v>47.8</v>
      </c>
      <c r="AL5" s="515"/>
      <c r="AM5" s="514">
        <v>47.8</v>
      </c>
      <c r="AN5" s="515"/>
      <c r="AO5" s="514">
        <v>47.8</v>
      </c>
      <c r="AP5" s="515"/>
      <c r="AQ5" s="514">
        <v>47.8</v>
      </c>
      <c r="AR5" s="515"/>
      <c r="AS5" s="514">
        <v>47.8</v>
      </c>
      <c r="AT5" s="515"/>
      <c r="AU5" s="514">
        <v>47.8</v>
      </c>
      <c r="AV5" s="515"/>
      <c r="AW5" s="514">
        <v>47.8</v>
      </c>
      <c r="AX5" s="515"/>
      <c r="AY5" s="514">
        <v>47.8</v>
      </c>
      <c r="AZ5" s="515"/>
      <c r="BA5" s="514">
        <v>47.8</v>
      </c>
      <c r="BB5" s="515"/>
      <c r="BC5" s="514">
        <v>47.8</v>
      </c>
      <c r="BD5" s="515"/>
      <c r="BE5" s="514">
        <v>47.8</v>
      </c>
      <c r="BF5" s="515"/>
    </row>
    <row r="6" spans="1:58" ht="15.75" thickBot="1" x14ac:dyDescent="0.3">
      <c r="A6" s="527"/>
      <c r="B6" s="84" t="s">
        <v>79</v>
      </c>
      <c r="C6" s="516">
        <v>63.8</v>
      </c>
      <c r="D6" s="517"/>
      <c r="E6" s="516">
        <v>63.8</v>
      </c>
      <c r="F6" s="517"/>
      <c r="G6" s="516">
        <v>63.8</v>
      </c>
      <c r="H6" s="517"/>
      <c r="I6" s="516">
        <v>63.8</v>
      </c>
      <c r="J6" s="517"/>
      <c r="K6" s="516">
        <v>63.8</v>
      </c>
      <c r="L6" s="517"/>
      <c r="M6" s="516">
        <v>63.8</v>
      </c>
      <c r="N6" s="517"/>
      <c r="O6" s="516">
        <v>63.8</v>
      </c>
      <c r="P6" s="517"/>
      <c r="Q6" s="516">
        <v>63.8</v>
      </c>
      <c r="R6" s="517"/>
      <c r="S6" s="516">
        <v>63.8</v>
      </c>
      <c r="T6" s="517"/>
      <c r="U6" s="516">
        <v>63.8</v>
      </c>
      <c r="V6" s="517"/>
      <c r="W6" s="516">
        <v>63.8</v>
      </c>
      <c r="X6" s="517"/>
      <c r="Y6" s="516">
        <v>63.8</v>
      </c>
      <c r="Z6" s="517"/>
      <c r="AA6" s="516">
        <v>63.8</v>
      </c>
      <c r="AB6" s="517"/>
      <c r="AC6" s="516">
        <v>63.8</v>
      </c>
      <c r="AD6" s="517"/>
      <c r="AE6" s="516">
        <v>63.8</v>
      </c>
      <c r="AF6" s="517"/>
      <c r="AG6" s="516">
        <v>63.8</v>
      </c>
      <c r="AH6" s="517"/>
      <c r="AI6" s="516">
        <v>63.8</v>
      </c>
      <c r="AJ6" s="517"/>
      <c r="AK6" s="516">
        <v>63.8</v>
      </c>
      <c r="AL6" s="517"/>
      <c r="AM6" s="516">
        <v>63.8</v>
      </c>
      <c r="AN6" s="517"/>
      <c r="AO6" s="516">
        <v>63.8</v>
      </c>
      <c r="AP6" s="517"/>
      <c r="AQ6" s="516">
        <v>63.8</v>
      </c>
      <c r="AR6" s="517"/>
      <c r="AS6" s="516">
        <v>63.8</v>
      </c>
      <c r="AT6" s="517"/>
      <c r="AU6" s="516">
        <v>63.8</v>
      </c>
      <c r="AV6" s="517"/>
      <c r="AW6" s="516">
        <v>63.8</v>
      </c>
      <c r="AX6" s="517"/>
      <c r="AY6" s="516">
        <v>63.8</v>
      </c>
      <c r="AZ6" s="517"/>
      <c r="BA6" s="516">
        <v>63.8</v>
      </c>
      <c r="BB6" s="517"/>
      <c r="BC6" s="516">
        <v>63.8</v>
      </c>
      <c r="BD6" s="517"/>
      <c r="BE6" s="516">
        <v>63.8</v>
      </c>
      <c r="BF6" s="517"/>
    </row>
    <row r="7" spans="1:58" ht="15" customHeight="1" x14ac:dyDescent="0.25">
      <c r="A7" s="526" t="s">
        <v>81</v>
      </c>
      <c r="B7" s="85" t="s">
        <v>82</v>
      </c>
      <c r="C7" s="518" t="s">
        <v>28</v>
      </c>
      <c r="D7" s="519"/>
      <c r="E7" s="518" t="s">
        <v>28</v>
      </c>
      <c r="F7" s="519"/>
      <c r="G7" s="518" t="s">
        <v>28</v>
      </c>
      <c r="H7" s="519"/>
      <c r="I7" s="518" t="s">
        <v>28</v>
      </c>
      <c r="J7" s="519"/>
      <c r="K7" s="518" t="s">
        <v>28</v>
      </c>
      <c r="L7" s="519"/>
      <c r="M7" s="518" t="s">
        <v>28</v>
      </c>
      <c r="N7" s="519"/>
      <c r="O7" s="518" t="s">
        <v>28</v>
      </c>
      <c r="P7" s="519"/>
      <c r="Q7" s="518" t="s">
        <v>28</v>
      </c>
      <c r="R7" s="519"/>
      <c r="S7" s="518" t="s">
        <v>28</v>
      </c>
      <c r="T7" s="519"/>
      <c r="U7" s="518" t="s">
        <v>28</v>
      </c>
      <c r="V7" s="519"/>
      <c r="W7" s="518" t="s">
        <v>28</v>
      </c>
      <c r="X7" s="519"/>
      <c r="Y7" s="518" t="s">
        <v>28</v>
      </c>
      <c r="Z7" s="519"/>
      <c r="AA7" s="518" t="s">
        <v>28</v>
      </c>
      <c r="AB7" s="519"/>
      <c r="AC7" s="518" t="s">
        <v>28</v>
      </c>
      <c r="AD7" s="519"/>
      <c r="AE7" s="518" t="s">
        <v>28</v>
      </c>
      <c r="AF7" s="519"/>
      <c r="AG7" s="518" t="s">
        <v>28</v>
      </c>
      <c r="AH7" s="519"/>
      <c r="AI7" s="518" t="s">
        <v>28</v>
      </c>
      <c r="AJ7" s="519"/>
      <c r="AK7" s="518" t="s">
        <v>28</v>
      </c>
      <c r="AL7" s="519"/>
      <c r="AM7" s="518" t="s">
        <v>28</v>
      </c>
      <c r="AN7" s="519"/>
      <c r="AO7" s="518" t="s">
        <v>28</v>
      </c>
      <c r="AP7" s="519"/>
      <c r="AQ7" s="518" t="s">
        <v>28</v>
      </c>
      <c r="AR7" s="519"/>
      <c r="AS7" s="518" t="s">
        <v>28</v>
      </c>
      <c r="AT7" s="519"/>
      <c r="AU7" s="518" t="s">
        <v>28</v>
      </c>
      <c r="AV7" s="519"/>
      <c r="AW7" s="518" t="s">
        <v>28</v>
      </c>
      <c r="AX7" s="519"/>
      <c r="AY7" s="518" t="s">
        <v>28</v>
      </c>
      <c r="AZ7" s="519"/>
      <c r="BA7" s="518" t="s">
        <v>28</v>
      </c>
      <c r="BB7" s="519"/>
      <c r="BC7" s="518" t="s">
        <v>28</v>
      </c>
      <c r="BD7" s="519"/>
      <c r="BE7" s="518" t="s">
        <v>28</v>
      </c>
      <c r="BF7" s="519"/>
    </row>
    <row r="8" spans="1:58" x14ac:dyDescent="0.25">
      <c r="A8" s="528"/>
      <c r="B8" s="325" t="s">
        <v>83</v>
      </c>
      <c r="C8" s="520" t="s">
        <v>57</v>
      </c>
      <c r="D8" s="521"/>
      <c r="E8" s="520" t="s">
        <v>57</v>
      </c>
      <c r="F8" s="521"/>
      <c r="G8" s="520" t="s">
        <v>57</v>
      </c>
      <c r="H8" s="521"/>
      <c r="I8" s="520" t="s">
        <v>57</v>
      </c>
      <c r="J8" s="521"/>
      <c r="K8" s="520" t="s">
        <v>57</v>
      </c>
      <c r="L8" s="521"/>
      <c r="M8" s="520" t="s">
        <v>57</v>
      </c>
      <c r="N8" s="521"/>
      <c r="O8" s="520" t="s">
        <v>57</v>
      </c>
      <c r="P8" s="521"/>
      <c r="Q8" s="520" t="s">
        <v>57</v>
      </c>
      <c r="R8" s="521"/>
      <c r="S8" s="520" t="s">
        <v>57</v>
      </c>
      <c r="T8" s="521"/>
      <c r="U8" s="520" t="s">
        <v>57</v>
      </c>
      <c r="V8" s="521"/>
      <c r="W8" s="520" t="s">
        <v>57</v>
      </c>
      <c r="X8" s="521"/>
      <c r="Y8" s="520" t="s">
        <v>57</v>
      </c>
      <c r="Z8" s="521"/>
      <c r="AA8" s="520" t="s">
        <v>57</v>
      </c>
      <c r="AB8" s="521"/>
      <c r="AC8" s="520" t="s">
        <v>57</v>
      </c>
      <c r="AD8" s="521"/>
      <c r="AE8" s="520" t="s">
        <v>57</v>
      </c>
      <c r="AF8" s="521"/>
      <c r="AG8" s="520" t="s">
        <v>57</v>
      </c>
      <c r="AH8" s="521"/>
      <c r="AI8" s="520" t="s">
        <v>57</v>
      </c>
      <c r="AJ8" s="521"/>
      <c r="AK8" s="520" t="s">
        <v>57</v>
      </c>
      <c r="AL8" s="521"/>
      <c r="AM8" s="520" t="s">
        <v>57</v>
      </c>
      <c r="AN8" s="521"/>
      <c r="AO8" s="520" t="s">
        <v>57</v>
      </c>
      <c r="AP8" s="521"/>
      <c r="AQ8" s="520" t="s">
        <v>57</v>
      </c>
      <c r="AR8" s="521"/>
      <c r="AS8" s="520" t="s">
        <v>57</v>
      </c>
      <c r="AT8" s="521"/>
      <c r="AU8" s="520" t="s">
        <v>57</v>
      </c>
      <c r="AV8" s="521"/>
      <c r="AW8" s="520" t="s">
        <v>57</v>
      </c>
      <c r="AX8" s="521"/>
      <c r="AY8" s="520" t="s">
        <v>57</v>
      </c>
      <c r="AZ8" s="521"/>
      <c r="BA8" s="520" t="s">
        <v>57</v>
      </c>
      <c r="BB8" s="521"/>
      <c r="BC8" s="520" t="s">
        <v>57</v>
      </c>
      <c r="BD8" s="521"/>
      <c r="BE8" s="520" t="s">
        <v>57</v>
      </c>
      <c r="BF8" s="521"/>
    </row>
    <row r="9" spans="1:58" ht="15.75" thickBot="1" x14ac:dyDescent="0.3">
      <c r="A9" s="527"/>
      <c r="B9" s="84" t="s">
        <v>84</v>
      </c>
      <c r="C9" s="324" t="s">
        <v>42</v>
      </c>
      <c r="D9" s="11">
        <f>IF(C9=Tabelas!$E$20,Tabelas!$B$36,0%)</f>
        <v>0</v>
      </c>
      <c r="E9" s="324" t="s">
        <v>42</v>
      </c>
      <c r="F9" s="11">
        <f>IF(E9=Tabelas!$E$20,Tabelas!$B$36,0%)</f>
        <v>0</v>
      </c>
      <c r="G9" s="324" t="s">
        <v>42</v>
      </c>
      <c r="H9" s="11">
        <f>IF(G9=Tabelas!$E$20,Tabelas!$B$36,0%)</f>
        <v>0</v>
      </c>
      <c r="I9" s="324" t="s">
        <v>42</v>
      </c>
      <c r="J9" s="11">
        <f>IF(I9=Tabelas!$E$20,Tabelas!$B$36,0%)</f>
        <v>0</v>
      </c>
      <c r="K9" s="324" t="s">
        <v>42</v>
      </c>
      <c r="L9" s="11">
        <f>IF(K9=Tabelas!$E$20,Tabelas!$B$36,0%)</f>
        <v>0</v>
      </c>
      <c r="M9" s="324" t="s">
        <v>42</v>
      </c>
      <c r="N9" s="11">
        <f>IF(M9=Tabelas!$E$20,Tabelas!$B$36,0%)</f>
        <v>0</v>
      </c>
      <c r="O9" s="324" t="s">
        <v>42</v>
      </c>
      <c r="P9" s="11">
        <f>IF(O9=Tabelas!$E$20,Tabelas!$B$36,0%)</f>
        <v>0</v>
      </c>
      <c r="Q9" s="324" t="s">
        <v>42</v>
      </c>
      <c r="R9" s="11">
        <f>IF(Q9=Tabelas!$E$20,Tabelas!$B$36,0%)</f>
        <v>0</v>
      </c>
      <c r="S9" s="324" t="s">
        <v>42</v>
      </c>
      <c r="T9" s="11">
        <f>IF(S9=Tabelas!$E$20,Tabelas!$B$36,0%)</f>
        <v>0</v>
      </c>
      <c r="U9" s="324" t="s">
        <v>42</v>
      </c>
      <c r="V9" s="11">
        <f>IF(U9=Tabelas!$E$20,Tabelas!$B$36,0%)</f>
        <v>0</v>
      </c>
      <c r="W9" s="324" t="s">
        <v>42</v>
      </c>
      <c r="X9" s="11">
        <f>IF(W9=Tabelas!$E$20,Tabelas!$B$36,0%)</f>
        <v>0</v>
      </c>
      <c r="Y9" s="324" t="s">
        <v>42</v>
      </c>
      <c r="Z9" s="11">
        <f>IF(Y9=Tabelas!$E$20,Tabelas!$B$36,0%)</f>
        <v>0</v>
      </c>
      <c r="AA9" s="324" t="s">
        <v>42</v>
      </c>
      <c r="AB9" s="11">
        <f>IF(AA9=Tabelas!$E$20,Tabelas!$B$36,0%)</f>
        <v>0</v>
      </c>
      <c r="AC9" s="324" t="s">
        <v>42</v>
      </c>
      <c r="AD9" s="11">
        <f>IF(AC9=Tabelas!$E$20,Tabelas!$B$36,0%)</f>
        <v>0</v>
      </c>
      <c r="AE9" s="324" t="s">
        <v>42</v>
      </c>
      <c r="AF9" s="11">
        <f>IF(AE9=Tabelas!$E$20,Tabelas!$B$36,0%)</f>
        <v>0</v>
      </c>
      <c r="AG9" s="324" t="s">
        <v>42</v>
      </c>
      <c r="AH9" s="11">
        <f>IF(AG9=Tabelas!$E$20,Tabelas!$B$36,0%)</f>
        <v>0</v>
      </c>
      <c r="AI9" s="324" t="s">
        <v>42</v>
      </c>
      <c r="AJ9" s="11">
        <f>IF(AI9=Tabelas!$E$20,Tabelas!$B$36,0%)</f>
        <v>0</v>
      </c>
      <c r="AK9" s="324" t="s">
        <v>42</v>
      </c>
      <c r="AL9" s="11">
        <f>IF(AK9=Tabelas!$E$20,Tabelas!$B$36,0%)</f>
        <v>0</v>
      </c>
      <c r="AM9" s="324" t="s">
        <v>42</v>
      </c>
      <c r="AN9" s="11">
        <f>IF(AM9=Tabelas!$E$20,Tabelas!$B$36,0%)</f>
        <v>0</v>
      </c>
      <c r="AO9" s="324" t="s">
        <v>42</v>
      </c>
      <c r="AP9" s="11">
        <f>IF(AO9=Tabelas!$E$20,Tabelas!$B$36,0%)</f>
        <v>0</v>
      </c>
      <c r="AQ9" s="324" t="s">
        <v>42</v>
      </c>
      <c r="AR9" s="11">
        <f>IF(AQ9=Tabelas!$E$20,Tabelas!$B$36,0%)</f>
        <v>0</v>
      </c>
      <c r="AS9" s="324" t="s">
        <v>42</v>
      </c>
      <c r="AT9" s="11">
        <f>IF(AS9=Tabelas!$E$20,Tabelas!$B$36,0%)</f>
        <v>0</v>
      </c>
      <c r="AU9" s="324" t="s">
        <v>42</v>
      </c>
      <c r="AV9" s="11">
        <f>IF(AU9=Tabelas!$E$20,Tabelas!$B$36,0%)</f>
        <v>0</v>
      </c>
      <c r="AW9" s="324" t="s">
        <v>42</v>
      </c>
      <c r="AX9" s="11">
        <f>IF(AW9=Tabelas!$E$20,Tabelas!$B$36,0%)</f>
        <v>0</v>
      </c>
      <c r="AY9" s="324" t="s">
        <v>42</v>
      </c>
      <c r="AZ9" s="11">
        <f>IF(AY9=Tabelas!$E$20,Tabelas!$B$36,0%)</f>
        <v>0</v>
      </c>
      <c r="BA9" s="324" t="s">
        <v>42</v>
      </c>
      <c r="BB9" s="11">
        <f>IF(BA9=Tabelas!$E$20,Tabelas!$B$36,0%)</f>
        <v>0</v>
      </c>
      <c r="BC9" s="324" t="s">
        <v>42</v>
      </c>
      <c r="BD9" s="11">
        <f>IF(BC9=Tabelas!$E$20,Tabelas!$B$36,0%)</f>
        <v>0</v>
      </c>
      <c r="BE9" s="324" t="s">
        <v>42</v>
      </c>
      <c r="BF9" s="11">
        <f>IF(BE9=Tabelas!$E$20,Tabelas!$B$36,0%)</f>
        <v>0</v>
      </c>
    </row>
    <row r="10" spans="1:58" x14ac:dyDescent="0.25">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row>
    <row r="11" spans="1:58" x14ac:dyDescent="0.25">
      <c r="A11" s="245"/>
      <c r="B11" s="12" t="s">
        <v>49</v>
      </c>
      <c r="C11" s="441">
        <f>'REQUISIÇÃO DE SERVIÇOS '!$J$19</f>
        <v>265.26666666666665</v>
      </c>
      <c r="D11" s="441"/>
      <c r="E11" s="441">
        <f>'REQUISIÇÃO DE SERVIÇOS '!$J$19</f>
        <v>265.26666666666665</v>
      </c>
      <c r="F11" s="441"/>
      <c r="G11" s="441">
        <f>'REQUISIÇÃO DE SERVIÇOS '!$J$19</f>
        <v>265.26666666666665</v>
      </c>
      <c r="H11" s="441"/>
      <c r="I11" s="441">
        <f>'REQUISIÇÃO DE SERVIÇOS '!$J$19</f>
        <v>265.26666666666665</v>
      </c>
      <c r="J11" s="441"/>
      <c r="K11" s="441">
        <f>'REQUISIÇÃO DE SERVIÇOS '!$J$19</f>
        <v>265.26666666666665</v>
      </c>
      <c r="L11" s="441"/>
      <c r="M11" s="441">
        <f>'REQUISIÇÃO DE SERVIÇOS '!$J$19</f>
        <v>265.26666666666665</v>
      </c>
      <c r="N11" s="441"/>
      <c r="O11" s="441">
        <f>'REQUISIÇÃO DE SERVIÇOS '!$J$19</f>
        <v>265.26666666666665</v>
      </c>
      <c r="P11" s="441"/>
      <c r="Q11" s="441">
        <f>'REQUISIÇÃO DE SERVIÇOS '!$J$19</f>
        <v>265.26666666666665</v>
      </c>
      <c r="R11" s="441"/>
      <c r="S11" s="441">
        <f>'REQUISIÇÃO DE SERVIÇOS '!$J$19</f>
        <v>265.26666666666665</v>
      </c>
      <c r="T11" s="441"/>
      <c r="U11" s="441">
        <f>'REQUISIÇÃO DE SERVIÇOS '!$J$19</f>
        <v>265.26666666666665</v>
      </c>
      <c r="V11" s="441"/>
      <c r="W11" s="441">
        <f>'REQUISIÇÃO DE SERVIÇOS '!$J$19</f>
        <v>265.26666666666665</v>
      </c>
      <c r="X11" s="441"/>
      <c r="Y11" s="441">
        <f>'REQUISIÇÃO DE SERVIÇOS '!$J$19</f>
        <v>265.26666666666665</v>
      </c>
      <c r="Z11" s="441"/>
      <c r="AA11" s="441">
        <f>'REQUISIÇÃO DE SERVIÇOS '!$J$19</f>
        <v>265.26666666666665</v>
      </c>
      <c r="AB11" s="441"/>
      <c r="AC11" s="441">
        <f>'REQUISIÇÃO DE SERVIÇOS '!$J$19</f>
        <v>265.26666666666665</v>
      </c>
      <c r="AD11" s="441"/>
      <c r="AE11" s="441">
        <f>'REQUISIÇÃO DE SERVIÇOS '!$J$19</f>
        <v>265.26666666666665</v>
      </c>
      <c r="AF11" s="441"/>
      <c r="AG11" s="441">
        <f>'REQUISIÇÃO DE SERVIÇOS '!$J$19</f>
        <v>265.26666666666665</v>
      </c>
      <c r="AH11" s="441"/>
      <c r="AI11" s="441">
        <f>'REQUISIÇÃO DE SERVIÇOS '!$J$19</f>
        <v>265.26666666666665</v>
      </c>
      <c r="AJ11" s="441"/>
      <c r="AK11" s="441">
        <f>'REQUISIÇÃO DE SERVIÇOS '!$J$19</f>
        <v>265.26666666666665</v>
      </c>
      <c r="AL11" s="441"/>
      <c r="AM11" s="441">
        <f>'REQUISIÇÃO DE SERVIÇOS '!$J$19</f>
        <v>265.26666666666665</v>
      </c>
      <c r="AN11" s="441"/>
      <c r="AO11" s="441">
        <f>'REQUISIÇÃO DE SERVIÇOS '!$J$19</f>
        <v>265.26666666666665</v>
      </c>
      <c r="AP11" s="441"/>
      <c r="AQ11" s="441">
        <f>'REQUISIÇÃO DE SERVIÇOS '!$J$19</f>
        <v>265.26666666666665</v>
      </c>
      <c r="AR11" s="441"/>
      <c r="AS11" s="441">
        <f>'REQUISIÇÃO DE SERVIÇOS '!$J$19</f>
        <v>265.26666666666665</v>
      </c>
      <c r="AT11" s="441"/>
      <c r="AU11" s="441">
        <f>'REQUISIÇÃO DE SERVIÇOS '!$J$19</f>
        <v>265.26666666666665</v>
      </c>
      <c r="AV11" s="441"/>
      <c r="AW11" s="441">
        <f>'REQUISIÇÃO DE SERVIÇOS '!$J$19</f>
        <v>265.26666666666665</v>
      </c>
      <c r="AX11" s="441"/>
      <c r="AY11" s="441">
        <f>'REQUISIÇÃO DE SERVIÇOS '!$J$19</f>
        <v>265.26666666666665</v>
      </c>
      <c r="AZ11" s="441"/>
      <c r="BA11" s="441">
        <f>'REQUISIÇÃO DE SERVIÇOS '!$J$19</f>
        <v>265.26666666666665</v>
      </c>
      <c r="BB11" s="441"/>
      <c r="BC11" s="441">
        <f>'REQUISIÇÃO DE SERVIÇOS '!$J$19</f>
        <v>265.26666666666665</v>
      </c>
      <c r="BD11" s="441"/>
      <c r="BE11" s="441">
        <f>'REQUISIÇÃO DE SERVIÇOS '!$J$19</f>
        <v>265.26666666666665</v>
      </c>
      <c r="BF11" s="441"/>
    </row>
    <row r="12" spans="1:58" x14ac:dyDescent="0.25">
      <c r="A12" s="245"/>
      <c r="B12" s="12" t="s">
        <v>51</v>
      </c>
      <c r="C12" s="522">
        <f>C11/792</f>
        <v>0.33493265993265992</v>
      </c>
      <c r="D12" s="522"/>
      <c r="E12" s="522">
        <f>E11/792</f>
        <v>0.33493265993265992</v>
      </c>
      <c r="F12" s="522"/>
      <c r="G12" s="522">
        <f>G11/792</f>
        <v>0.33493265993265992</v>
      </c>
      <c r="H12" s="522"/>
      <c r="I12" s="522">
        <f>I11/792</f>
        <v>0.33493265993265992</v>
      </c>
      <c r="J12" s="522"/>
      <c r="K12" s="522">
        <f>K11/792</f>
        <v>0.33493265993265992</v>
      </c>
      <c r="L12" s="522"/>
      <c r="M12" s="522">
        <f>M11/792</f>
        <v>0.33493265993265992</v>
      </c>
      <c r="N12" s="522"/>
      <c r="O12" s="522">
        <f>O11/792</f>
        <v>0.33493265993265992</v>
      </c>
      <c r="P12" s="522"/>
      <c r="Q12" s="522">
        <f>Q11/792</f>
        <v>0.33493265993265992</v>
      </c>
      <c r="R12" s="522"/>
      <c r="S12" s="522">
        <f>S11/792</f>
        <v>0.33493265993265992</v>
      </c>
      <c r="T12" s="522"/>
      <c r="U12" s="522">
        <f>U11/792</f>
        <v>0.33493265993265992</v>
      </c>
      <c r="V12" s="522"/>
      <c r="W12" s="522">
        <f>W11/792</f>
        <v>0.33493265993265992</v>
      </c>
      <c r="X12" s="522"/>
      <c r="Y12" s="522">
        <f>Y11/792</f>
        <v>0.33493265993265992</v>
      </c>
      <c r="Z12" s="522"/>
      <c r="AA12" s="522">
        <f>AA11/792</f>
        <v>0.33493265993265992</v>
      </c>
      <c r="AB12" s="522"/>
      <c r="AC12" s="522">
        <f>AC11/792</f>
        <v>0.33493265993265992</v>
      </c>
      <c r="AD12" s="522"/>
      <c r="AE12" s="522">
        <f>AE11/792</f>
        <v>0.33493265993265992</v>
      </c>
      <c r="AF12" s="522"/>
      <c r="AG12" s="522">
        <f>AG11/792</f>
        <v>0.33493265993265992</v>
      </c>
      <c r="AH12" s="522"/>
      <c r="AI12" s="522">
        <f>AI11/792</f>
        <v>0.33493265993265992</v>
      </c>
      <c r="AJ12" s="522"/>
      <c r="AK12" s="522">
        <f>AK11/792</f>
        <v>0.33493265993265992</v>
      </c>
      <c r="AL12" s="522"/>
      <c r="AM12" s="522">
        <f>AM11/792</f>
        <v>0.33493265993265992</v>
      </c>
      <c r="AN12" s="522"/>
      <c r="AO12" s="522">
        <f>AO11/792</f>
        <v>0.33493265993265992</v>
      </c>
      <c r="AP12" s="522"/>
      <c r="AQ12" s="522">
        <f>AQ11/792</f>
        <v>0.33493265993265992</v>
      </c>
      <c r="AR12" s="522"/>
      <c r="AS12" s="522">
        <f>AS11/792</f>
        <v>0.33493265993265992</v>
      </c>
      <c r="AT12" s="522"/>
      <c r="AU12" s="522">
        <f>AU11/792</f>
        <v>0.33493265993265992</v>
      </c>
      <c r="AV12" s="522"/>
      <c r="AW12" s="522">
        <f>AW11/792</f>
        <v>0.33493265993265992</v>
      </c>
      <c r="AX12" s="522"/>
      <c r="AY12" s="522">
        <f>AY11/792</f>
        <v>0.33493265993265992</v>
      </c>
      <c r="AZ12" s="522"/>
      <c r="BA12" s="522">
        <f>BA11/792</f>
        <v>0.33493265993265992</v>
      </c>
      <c r="BB12" s="522"/>
      <c r="BC12" s="522">
        <f>BC11/792</f>
        <v>0.33493265993265992</v>
      </c>
      <c r="BD12" s="522"/>
      <c r="BE12" s="522">
        <f>BE11/792</f>
        <v>0.33493265993265992</v>
      </c>
      <c r="BF12" s="522"/>
    </row>
    <row r="13" spans="1:58" x14ac:dyDescent="0.25">
      <c r="A13" s="24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row>
    <row r="14" spans="1:58" x14ac:dyDescent="0.25">
      <c r="A14" s="246"/>
      <c r="B14" s="325" t="s">
        <v>86</v>
      </c>
      <c r="C14" s="523">
        <f>C5*C6</f>
        <v>3049.64</v>
      </c>
      <c r="D14" s="524"/>
      <c r="E14" s="523">
        <f>E5*E6</f>
        <v>3049.64</v>
      </c>
      <c r="F14" s="524"/>
      <c r="G14" s="523">
        <f>G5*G6</f>
        <v>3049.64</v>
      </c>
      <c r="H14" s="524"/>
      <c r="I14" s="523">
        <f>I5*I6</f>
        <v>3049.64</v>
      </c>
      <c r="J14" s="524"/>
      <c r="K14" s="523">
        <f>K5*K6</f>
        <v>3049.64</v>
      </c>
      <c r="L14" s="524"/>
      <c r="M14" s="523">
        <f>M5*M6</f>
        <v>3049.64</v>
      </c>
      <c r="N14" s="524"/>
      <c r="O14" s="523">
        <f>O5*O6</f>
        <v>3049.64</v>
      </c>
      <c r="P14" s="524"/>
      <c r="Q14" s="523">
        <f>Q5*Q6</f>
        <v>3049.64</v>
      </c>
      <c r="R14" s="524"/>
      <c r="S14" s="523">
        <f>S5*S6</f>
        <v>3049.64</v>
      </c>
      <c r="T14" s="524"/>
      <c r="U14" s="523">
        <f>U5*U6</f>
        <v>3049.64</v>
      </c>
      <c r="V14" s="524"/>
      <c r="W14" s="523">
        <f>W5*W6</f>
        <v>3049.64</v>
      </c>
      <c r="X14" s="524"/>
      <c r="Y14" s="523">
        <f>Y5*Y6</f>
        <v>3049.64</v>
      </c>
      <c r="Z14" s="524"/>
      <c r="AA14" s="523">
        <f>AA5*AA6</f>
        <v>3049.64</v>
      </c>
      <c r="AB14" s="524"/>
      <c r="AC14" s="523">
        <f>AC5*AC6</f>
        <v>3049.64</v>
      </c>
      <c r="AD14" s="524"/>
      <c r="AE14" s="523">
        <f>AE5*AE6</f>
        <v>3049.64</v>
      </c>
      <c r="AF14" s="524"/>
      <c r="AG14" s="523">
        <f>AG5*AG6</f>
        <v>3049.64</v>
      </c>
      <c r="AH14" s="524"/>
      <c r="AI14" s="523">
        <f>AI5*AI6</f>
        <v>3049.64</v>
      </c>
      <c r="AJ14" s="524"/>
      <c r="AK14" s="523">
        <f>AK5*AK6</f>
        <v>3049.64</v>
      </c>
      <c r="AL14" s="524"/>
      <c r="AM14" s="523">
        <f>AM5*AM6</f>
        <v>3049.64</v>
      </c>
      <c r="AN14" s="524"/>
      <c r="AO14" s="523">
        <f>AO5*AO6</f>
        <v>3049.64</v>
      </c>
      <c r="AP14" s="524"/>
      <c r="AQ14" s="523">
        <f>AQ5*AQ6</f>
        <v>3049.64</v>
      </c>
      <c r="AR14" s="524"/>
      <c r="AS14" s="523">
        <f>AS5*AS6</f>
        <v>3049.64</v>
      </c>
      <c r="AT14" s="524"/>
      <c r="AU14" s="523">
        <f>AU5*AU6</f>
        <v>3049.64</v>
      </c>
      <c r="AV14" s="524"/>
      <c r="AW14" s="523">
        <f>AW5*AW6</f>
        <v>3049.64</v>
      </c>
      <c r="AX14" s="524"/>
      <c r="AY14" s="523">
        <f>AY5*AY6</f>
        <v>3049.64</v>
      </c>
      <c r="AZ14" s="524"/>
      <c r="BA14" s="523">
        <f>BA5*BA6</f>
        <v>3049.64</v>
      </c>
      <c r="BB14" s="524"/>
      <c r="BC14" s="523">
        <f>BC5*BC6</f>
        <v>3049.64</v>
      </c>
      <c r="BD14" s="524"/>
      <c r="BE14" s="523">
        <f>BE5*BE6</f>
        <v>3049.64</v>
      </c>
      <c r="BF14" s="524"/>
    </row>
    <row r="15" spans="1:58" x14ac:dyDescent="0.25">
      <c r="A15" s="246"/>
      <c r="B15" s="325" t="s">
        <v>87</v>
      </c>
      <c r="C15" s="525">
        <f>C12*C14</f>
        <v>1021.4240370370369</v>
      </c>
      <c r="D15" s="524"/>
      <c r="E15" s="525">
        <f>E12*E14</f>
        <v>1021.4240370370369</v>
      </c>
      <c r="F15" s="524"/>
      <c r="G15" s="525">
        <f>G12*G14</f>
        <v>1021.4240370370369</v>
      </c>
      <c r="H15" s="524"/>
      <c r="I15" s="525">
        <f>I12*I14</f>
        <v>1021.4240370370369</v>
      </c>
      <c r="J15" s="524"/>
      <c r="K15" s="525">
        <f>K12*K14</f>
        <v>1021.4240370370369</v>
      </c>
      <c r="L15" s="524"/>
      <c r="M15" s="525">
        <f>M12*M14</f>
        <v>1021.4240370370369</v>
      </c>
      <c r="N15" s="524"/>
      <c r="O15" s="525">
        <f>O12*O14</f>
        <v>1021.4240370370369</v>
      </c>
      <c r="P15" s="524"/>
      <c r="Q15" s="525">
        <f>Q12*Q14</f>
        <v>1021.4240370370369</v>
      </c>
      <c r="R15" s="524"/>
      <c r="S15" s="525">
        <f>S12*S14</f>
        <v>1021.4240370370369</v>
      </c>
      <c r="T15" s="524"/>
      <c r="U15" s="525">
        <f>U12*U14</f>
        <v>1021.4240370370369</v>
      </c>
      <c r="V15" s="524"/>
      <c r="W15" s="525">
        <f>W12*W14</f>
        <v>1021.4240370370369</v>
      </c>
      <c r="X15" s="524"/>
      <c r="Y15" s="525">
        <f>Y12*Y14</f>
        <v>1021.4240370370369</v>
      </c>
      <c r="Z15" s="524"/>
      <c r="AA15" s="525">
        <f>AA12*AA14</f>
        <v>1021.4240370370369</v>
      </c>
      <c r="AB15" s="524"/>
      <c r="AC15" s="525">
        <f>AC12*AC14</f>
        <v>1021.4240370370369</v>
      </c>
      <c r="AD15" s="524"/>
      <c r="AE15" s="525">
        <f>AE12*AE14</f>
        <v>1021.4240370370369</v>
      </c>
      <c r="AF15" s="524"/>
      <c r="AG15" s="525">
        <f>AG12*AG14</f>
        <v>1021.4240370370369</v>
      </c>
      <c r="AH15" s="524"/>
      <c r="AI15" s="525">
        <f>AI12*AI14</f>
        <v>1021.4240370370369</v>
      </c>
      <c r="AJ15" s="524"/>
      <c r="AK15" s="525">
        <f>AK12*AK14</f>
        <v>1021.4240370370369</v>
      </c>
      <c r="AL15" s="524"/>
      <c r="AM15" s="525">
        <f>AM12*AM14</f>
        <v>1021.4240370370369</v>
      </c>
      <c r="AN15" s="524"/>
      <c r="AO15" s="525">
        <f>AO12*AO14</f>
        <v>1021.4240370370369</v>
      </c>
      <c r="AP15" s="524"/>
      <c r="AQ15" s="525">
        <f>AQ12*AQ14</f>
        <v>1021.4240370370369</v>
      </c>
      <c r="AR15" s="524"/>
      <c r="AS15" s="525">
        <f>AS12*AS14</f>
        <v>1021.4240370370369</v>
      </c>
      <c r="AT15" s="524"/>
      <c r="AU15" s="525">
        <f>AU12*AU14</f>
        <v>1021.4240370370369</v>
      </c>
      <c r="AV15" s="524"/>
      <c r="AW15" s="525">
        <f>AW12*AW14</f>
        <v>1021.4240370370369</v>
      </c>
      <c r="AX15" s="524"/>
      <c r="AY15" s="525">
        <f>AY12*AY14</f>
        <v>1021.4240370370369</v>
      </c>
      <c r="AZ15" s="524"/>
      <c r="BA15" s="525">
        <f>BA12*BA14</f>
        <v>1021.4240370370369</v>
      </c>
      <c r="BB15" s="524"/>
      <c r="BC15" s="525">
        <f>BC12*BC14</f>
        <v>1021.4240370370369</v>
      </c>
      <c r="BD15" s="524"/>
      <c r="BE15" s="525">
        <f>BE12*BE14</f>
        <v>1021.4240370370369</v>
      </c>
      <c r="BF15" s="524"/>
    </row>
    <row r="16" spans="1:58" ht="15.75" thickBot="1" x14ac:dyDescent="0.3">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row>
    <row r="17" spans="1:58" x14ac:dyDescent="0.25">
      <c r="A17" s="526" t="s">
        <v>88</v>
      </c>
      <c r="B17" s="87" t="s">
        <v>117</v>
      </c>
      <c r="C17" s="507">
        <f>IF(C7=Tabelas!$B$3,0,IF(OR(C7=Tabelas!$F$14,C7=Tabelas!$F$15),VLOOKUP(C8,envelopematriztipoespecial,2,0),VLOOKUP(C8,envelopematriztipoespecial,3,0)))</f>
        <v>2.0499999999999998</v>
      </c>
      <c r="D17" s="508"/>
      <c r="E17" s="507">
        <f>IF(E7=Tabelas!$B$3,0,IF(OR(E7=Tabelas!$F$14,E7=Tabelas!$F$15),VLOOKUP(E8,envelopematriztipoespecial,2,0),VLOOKUP(E8,envelopematriztipoespecial,3,0)))</f>
        <v>2.0499999999999998</v>
      </c>
      <c r="F17" s="508"/>
      <c r="G17" s="507">
        <f>IF(G7=Tabelas!$B$3,0,IF(OR(G7=Tabelas!$F$14,G7=Tabelas!$F$15),VLOOKUP(G8,envelopematriztipoespecial,2,0),VLOOKUP(G8,envelopematriztipoespecial,3,0)))</f>
        <v>2.0499999999999998</v>
      </c>
      <c r="H17" s="508"/>
      <c r="I17" s="507">
        <f>IF(I7=Tabelas!$B$3,0,IF(OR(I7=Tabelas!$F$14,I7=Tabelas!$F$15),VLOOKUP(I8,envelopematriztipoespecial,2,0),VLOOKUP(I8,envelopematriztipoespecial,3,0)))</f>
        <v>2.0499999999999998</v>
      </c>
      <c r="J17" s="508"/>
      <c r="K17" s="507">
        <f>IF(K7=Tabelas!$B$3,0,IF(OR(K7=Tabelas!$F$14,K7=Tabelas!$F$15),VLOOKUP(K8,envelopematriztipoespecial,2,0),VLOOKUP(K8,envelopematriztipoespecial,3,0)))</f>
        <v>2.0499999999999998</v>
      </c>
      <c r="L17" s="508"/>
      <c r="M17" s="507">
        <f>IF(M7=Tabelas!$B$3,0,IF(OR(M7=Tabelas!$F$14,M7=Tabelas!$F$15),VLOOKUP(M8,envelopematriztipoespecial,2,0),VLOOKUP(M8,envelopematriztipoespecial,3,0)))</f>
        <v>2.0499999999999998</v>
      </c>
      <c r="N17" s="508"/>
      <c r="O17" s="507">
        <f>IF(O7=Tabelas!$B$3,0,IF(OR(O7=Tabelas!$F$14,O7=Tabelas!$F$15),VLOOKUP(O8,envelopematriztipoespecial,2,0),VLOOKUP(O8,envelopematriztipoespecial,3,0)))</f>
        <v>2.0499999999999998</v>
      </c>
      <c r="P17" s="508"/>
      <c r="Q17" s="507">
        <f>IF(Q7=Tabelas!$B$3,0,IF(OR(Q7=Tabelas!$F$14,Q7=Tabelas!$F$15),VLOOKUP(Q8,envelopematriztipoespecial,2,0),VLOOKUP(Q8,envelopematriztipoespecial,3,0)))</f>
        <v>2.0499999999999998</v>
      </c>
      <c r="R17" s="508"/>
      <c r="S17" s="507">
        <f>IF(S7=Tabelas!$B$3,0,IF(OR(S7=Tabelas!$F$14,S7=Tabelas!$F$15),VLOOKUP(S8,envelopematriztipoespecial,2,0),VLOOKUP(S8,envelopematriztipoespecial,3,0)))</f>
        <v>2.0499999999999998</v>
      </c>
      <c r="T17" s="508"/>
      <c r="U17" s="507">
        <f>IF(U7=Tabelas!$B$3,0,IF(OR(U7=Tabelas!$F$14,U7=Tabelas!$F$15),VLOOKUP(U8,envelopematriztipoespecial,2,0),VLOOKUP(U8,envelopematriztipoespecial,3,0)))</f>
        <v>2.0499999999999998</v>
      </c>
      <c r="V17" s="508"/>
      <c r="W17" s="507">
        <f>IF(W7=Tabelas!$B$3,0,IF(OR(W7=Tabelas!$F$14,W7=Tabelas!$F$15),VLOOKUP(W8,envelopematriztipoespecial,2,0),VLOOKUP(W8,envelopematriztipoespecial,3,0)))</f>
        <v>2.0499999999999998</v>
      </c>
      <c r="X17" s="508"/>
      <c r="Y17" s="507">
        <f>IF(Y7=Tabelas!$B$3,0,IF(OR(Y7=Tabelas!$F$14,Y7=Tabelas!$F$15),VLOOKUP(Y8,envelopematriztipoespecial,2,0),VLOOKUP(Y8,envelopematriztipoespecial,3,0)))</f>
        <v>2.0499999999999998</v>
      </c>
      <c r="Z17" s="508"/>
      <c r="AA17" s="507">
        <f>IF(AA7=Tabelas!$B$3,0,IF(OR(AA7=Tabelas!$F$14,AA7=Tabelas!$F$15),VLOOKUP(AA8,envelopematriztipoespecial,2,0),VLOOKUP(AA8,envelopematriztipoespecial,3,0)))</f>
        <v>2.0499999999999998</v>
      </c>
      <c r="AB17" s="508"/>
      <c r="AC17" s="507">
        <f>IF(AC7=Tabelas!$B$3,0,IF(OR(AC7=Tabelas!$F$14,AC7=Tabelas!$F$15),VLOOKUP(AC8,envelopematriztipoespecial,2,0),VLOOKUP(AC8,envelopematriztipoespecial,3,0)))</f>
        <v>2.0499999999999998</v>
      </c>
      <c r="AD17" s="508"/>
      <c r="AE17" s="507">
        <f>IF(AE7=Tabelas!$B$3,0,IF(OR(AE7=Tabelas!$F$14,AE7=Tabelas!$F$15),VLOOKUP(AE8,envelopematriztipoespecial,2,0),VLOOKUP(AE8,envelopematriztipoespecial,3,0)))</f>
        <v>2.0499999999999998</v>
      </c>
      <c r="AF17" s="508"/>
      <c r="AG17" s="507">
        <f>IF(AG7=Tabelas!$B$3,0,IF(OR(AG7=Tabelas!$F$14,AG7=Tabelas!$F$15),VLOOKUP(AG8,envelopematriztipoespecial,2,0),VLOOKUP(AG8,envelopematriztipoespecial,3,0)))</f>
        <v>2.0499999999999998</v>
      </c>
      <c r="AH17" s="508"/>
      <c r="AI17" s="507">
        <f>IF(AI7=Tabelas!$B$3,0,IF(OR(AI7=Tabelas!$F$14,AI7=Tabelas!$F$15),VLOOKUP(AI8,envelopematriztipoespecial,2,0),VLOOKUP(AI8,envelopematriztipoespecial,3,0)))</f>
        <v>2.0499999999999998</v>
      </c>
      <c r="AJ17" s="508"/>
      <c r="AK17" s="507">
        <f>IF(AK7=Tabelas!$B$3,0,IF(OR(AK7=Tabelas!$F$14,AK7=Tabelas!$F$15),VLOOKUP(AK8,envelopematriztipoespecial,2,0),VLOOKUP(AK8,envelopematriztipoespecial,3,0)))</f>
        <v>2.0499999999999998</v>
      </c>
      <c r="AL17" s="508"/>
      <c r="AM17" s="507">
        <f>IF(AM7=Tabelas!$B$3,0,IF(OR(AM7=Tabelas!$F$14,AM7=Tabelas!$F$15),VLOOKUP(AM8,envelopematriztipoespecial,2,0),VLOOKUP(AM8,envelopematriztipoespecial,3,0)))</f>
        <v>2.0499999999999998</v>
      </c>
      <c r="AN17" s="508"/>
      <c r="AO17" s="507">
        <f>IF(AO7=Tabelas!$B$3,0,IF(OR(AO7=Tabelas!$F$14,AO7=Tabelas!$F$15),VLOOKUP(AO8,envelopematriztipoespecial,2,0),VLOOKUP(AO8,envelopematriztipoespecial,3,0)))</f>
        <v>2.0499999999999998</v>
      </c>
      <c r="AP17" s="508"/>
      <c r="AQ17" s="507">
        <f>IF(AQ7=Tabelas!$B$3,0,IF(OR(AQ7=Tabelas!$F$14,AQ7=Tabelas!$F$15),VLOOKUP(AQ8,envelopematriztipoespecial,2,0),VLOOKUP(AQ8,envelopematriztipoespecial,3,0)))</f>
        <v>2.0499999999999998</v>
      </c>
      <c r="AR17" s="508"/>
      <c r="AS17" s="507">
        <f>IF(AS7=Tabelas!$B$3,0,IF(OR(AS7=Tabelas!$F$14,AS7=Tabelas!$F$15),VLOOKUP(AS8,envelopematriztipoespecial,2,0),VLOOKUP(AS8,envelopematriztipoespecial,3,0)))</f>
        <v>2.0499999999999998</v>
      </c>
      <c r="AT17" s="508"/>
      <c r="AU17" s="507">
        <f>IF(AU7=Tabelas!$B$3,0,IF(OR(AU7=Tabelas!$F$14,AU7=Tabelas!$F$15),VLOOKUP(AU8,envelopematriztipoespecial,2,0),VLOOKUP(AU8,envelopematriztipoespecial,3,0)))</f>
        <v>2.0499999999999998</v>
      </c>
      <c r="AV17" s="508"/>
      <c r="AW17" s="507">
        <f>IF(AW7=Tabelas!$B$3,0,IF(OR(AW7=Tabelas!$F$14,AW7=Tabelas!$F$15),VLOOKUP(AW8,envelopematriztipoespecial,2,0),VLOOKUP(AW8,envelopematriztipoespecial,3,0)))</f>
        <v>2.0499999999999998</v>
      </c>
      <c r="AX17" s="508"/>
      <c r="AY17" s="507">
        <f>IF(AY7=Tabelas!$B$3,0,IF(OR(AY7=Tabelas!$F$14,AY7=Tabelas!$F$15),VLOOKUP(AY8,envelopematriztipoespecial,2,0),VLOOKUP(AY8,envelopematriztipoespecial,3,0)))</f>
        <v>2.0499999999999998</v>
      </c>
      <c r="AZ17" s="508"/>
      <c r="BA17" s="507">
        <f>IF(BA7=Tabelas!$B$3,0,IF(OR(BA7=Tabelas!$F$14,BA7=Tabelas!$F$15),VLOOKUP(BA8,envelopematriztipoespecial,2,0),VLOOKUP(BA8,envelopematriztipoespecial,3,0)))</f>
        <v>2.0499999999999998</v>
      </c>
      <c r="BB17" s="508"/>
      <c r="BC17" s="507">
        <f>IF(BC7=Tabelas!$B$3,0,IF(OR(BC7=Tabelas!$F$14,BC7=Tabelas!$F$15),VLOOKUP(BC8,envelopematriztipoespecial,2,0),VLOOKUP(BC8,envelopematriztipoespecial,3,0)))</f>
        <v>2.0499999999999998</v>
      </c>
      <c r="BD17" s="508"/>
      <c r="BE17" s="507">
        <f>IF(BE7=Tabelas!$B$3,0,IF(OR(BE7=Tabelas!$F$14,BE7=Tabelas!$F$15),VLOOKUP(BE8,envelopematriztipoespecial,2,0),VLOOKUP(BE8,envelopematriztipoespecial,3,0)))</f>
        <v>2.0499999999999998</v>
      </c>
      <c r="BF17" s="508"/>
    </row>
    <row r="18" spans="1:58" ht="15.75" thickBot="1" x14ac:dyDescent="0.3">
      <c r="A18" s="527"/>
      <c r="B18" s="13" t="s">
        <v>118</v>
      </c>
      <c r="C18" s="509">
        <f>C4/1000</f>
        <v>1.5</v>
      </c>
      <c r="D18" s="510"/>
      <c r="E18" s="509">
        <f>E4/1000</f>
        <v>0</v>
      </c>
      <c r="F18" s="510"/>
      <c r="G18" s="509">
        <f>G4/1000</f>
        <v>0.1</v>
      </c>
      <c r="H18" s="510"/>
      <c r="I18" s="509">
        <f>I4/1000</f>
        <v>0</v>
      </c>
      <c r="J18" s="510"/>
      <c r="K18" s="509">
        <f>K4/1000</f>
        <v>0</v>
      </c>
      <c r="L18" s="510"/>
      <c r="M18" s="509">
        <f>M4/1000</f>
        <v>0.1</v>
      </c>
      <c r="N18" s="510"/>
      <c r="O18" s="509">
        <f>O4/1000</f>
        <v>0</v>
      </c>
      <c r="P18" s="510"/>
      <c r="Q18" s="509">
        <f>Q4/1000</f>
        <v>0</v>
      </c>
      <c r="R18" s="510"/>
      <c r="S18" s="509">
        <f>S4/1000</f>
        <v>1</v>
      </c>
      <c r="T18" s="510"/>
      <c r="U18" s="509">
        <f>U4/1000</f>
        <v>15</v>
      </c>
      <c r="V18" s="510"/>
      <c r="W18" s="509">
        <f>W4/1000</f>
        <v>0.05</v>
      </c>
      <c r="X18" s="510"/>
      <c r="Y18" s="509">
        <f>Y4/1000</f>
        <v>0</v>
      </c>
      <c r="Z18" s="510"/>
      <c r="AA18" s="509">
        <f>AA4/1000</f>
        <v>0</v>
      </c>
      <c r="AB18" s="510"/>
      <c r="AC18" s="509">
        <f>AC4/1000</f>
        <v>0</v>
      </c>
      <c r="AD18" s="510"/>
      <c r="AE18" s="509">
        <f>AE4/1000</f>
        <v>0</v>
      </c>
      <c r="AF18" s="510"/>
      <c r="AG18" s="509">
        <f>AG4/1000</f>
        <v>0.15</v>
      </c>
      <c r="AH18" s="510"/>
      <c r="AI18" s="509">
        <f>AI4/1000</f>
        <v>0</v>
      </c>
      <c r="AJ18" s="510"/>
      <c r="AK18" s="509">
        <f>AK4/1000</f>
        <v>1</v>
      </c>
      <c r="AL18" s="510"/>
      <c r="AM18" s="509">
        <f>AM4/1000</f>
        <v>0</v>
      </c>
      <c r="AN18" s="510"/>
      <c r="AO18" s="509">
        <f>AO4/1000</f>
        <v>1</v>
      </c>
      <c r="AP18" s="510"/>
      <c r="AQ18" s="509">
        <f>AQ4/1000</f>
        <v>0.05</v>
      </c>
      <c r="AR18" s="510"/>
      <c r="AS18" s="509">
        <f>AS4/1000</f>
        <v>0</v>
      </c>
      <c r="AT18" s="510"/>
      <c r="AU18" s="509">
        <f>AU4/1000</f>
        <v>0</v>
      </c>
      <c r="AV18" s="510"/>
      <c r="AW18" s="509">
        <f>AW4/1000</f>
        <v>0</v>
      </c>
      <c r="AX18" s="510"/>
      <c r="AY18" s="509">
        <f>AY4/1000</f>
        <v>0</v>
      </c>
      <c r="AZ18" s="510"/>
      <c r="BA18" s="509">
        <f>BA4/1000</f>
        <v>1</v>
      </c>
      <c r="BB18" s="510"/>
      <c r="BC18" s="509">
        <f>BC4/1000</f>
        <v>0.1</v>
      </c>
      <c r="BD18" s="510"/>
      <c r="BE18" s="509">
        <f>BE4/1000</f>
        <v>0.7</v>
      </c>
      <c r="BF18" s="510"/>
    </row>
    <row r="19" spans="1:58" ht="15.75" thickBot="1" x14ac:dyDescent="0.3">
      <c r="A19" s="320" t="s">
        <v>72</v>
      </c>
      <c r="B19" s="330" t="str">
        <f>'REQUISIÇÃO DE SERVIÇOS '!D33</f>
        <v>Faca, dobra e cola</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row>
    <row r="20" spans="1:58" x14ac:dyDescent="0.25">
      <c r="A20" s="245"/>
      <c r="B20" s="242"/>
      <c r="C20" s="88" t="s">
        <v>96</v>
      </c>
      <c r="D20" s="89">
        <f>IF(C9=Tabelas!$E$20,C15*C18*(C17+Tabelas!$B$36),C15*C18*C17)</f>
        <v>3140.8789138888878</v>
      </c>
      <c r="E20" s="88" t="s">
        <v>96</v>
      </c>
      <c r="F20" s="89">
        <f>IF(E9=Tabelas!$E$20,E15*E18*(E17+Tabelas!$B$36),E15*E18*E17)</f>
        <v>0</v>
      </c>
      <c r="G20" s="88" t="s">
        <v>96</v>
      </c>
      <c r="H20" s="89">
        <f>IF(G9=Tabelas!$E$20,G15*G18*(G17+Tabelas!$B$36),G15*G18*G17)</f>
        <v>209.39192759259254</v>
      </c>
      <c r="I20" s="88" t="s">
        <v>96</v>
      </c>
      <c r="J20" s="89">
        <f>IF(I9=Tabelas!$E$20,I15*I18*(I17+Tabelas!$B$36),I15*I18*I17)</f>
        <v>0</v>
      </c>
      <c r="K20" s="88" t="s">
        <v>96</v>
      </c>
      <c r="L20" s="89">
        <f>IF(K9=Tabelas!$E$20,K15*K18*(K17+Tabelas!$B$36),K15*K18*K17)</f>
        <v>0</v>
      </c>
      <c r="M20" s="88" t="s">
        <v>96</v>
      </c>
      <c r="N20" s="89">
        <f>IF(M9=Tabelas!$E$20,M15*M18*(M17+Tabelas!$B$36),M15*M18*M17)</f>
        <v>209.39192759259254</v>
      </c>
      <c r="O20" s="88" t="s">
        <v>96</v>
      </c>
      <c r="P20" s="89">
        <f>IF(O9=Tabelas!$E$20,O15*O18*(O17+Tabelas!$B$36),O15*O18*O17)</f>
        <v>0</v>
      </c>
      <c r="Q20" s="88" t="s">
        <v>96</v>
      </c>
      <c r="R20" s="89">
        <f>IF(Q9=Tabelas!$E$20,Q15*Q18*(Q17+Tabelas!$B$36),Q15*Q18*Q17)</f>
        <v>0</v>
      </c>
      <c r="S20" s="88" t="s">
        <v>96</v>
      </c>
      <c r="T20" s="89">
        <f>IF(S9=Tabelas!$E$20,S15*S18*(S17+Tabelas!$B$36),S15*S18*S17)</f>
        <v>2093.9192759259254</v>
      </c>
      <c r="U20" s="88" t="s">
        <v>96</v>
      </c>
      <c r="V20" s="89">
        <f>IF(U9=Tabelas!$E$20,U15*U18*(U17+Tabelas!$B$36),U15*U18*U17)</f>
        <v>31408.789138888882</v>
      </c>
      <c r="W20" s="88" t="s">
        <v>96</v>
      </c>
      <c r="X20" s="89">
        <f>IF(W9=Tabelas!$E$20,W15*W18*(W17+Tabelas!$B$36),W15*W18*W17)</f>
        <v>104.69596379629627</v>
      </c>
      <c r="Y20" s="88" t="s">
        <v>96</v>
      </c>
      <c r="Z20" s="89">
        <f>IF(Y9=Tabelas!$E$20,Y15*Y18*(Y17+Tabelas!$B$36),Y15*Y18*Y17)</f>
        <v>0</v>
      </c>
      <c r="AA20" s="88" t="s">
        <v>96</v>
      </c>
      <c r="AB20" s="89">
        <f>IF(AA9=Tabelas!$E$20,AA15*AA18*(AA17+Tabelas!$B$36),AA15*AA18*AA17)</f>
        <v>0</v>
      </c>
      <c r="AC20" s="88" t="s">
        <v>96</v>
      </c>
      <c r="AD20" s="89">
        <f>IF(AC9=Tabelas!$E$20,AC15*AC18*(AC17+Tabelas!$B$36),AC15*AC18*AC17)</f>
        <v>0</v>
      </c>
      <c r="AE20" s="88" t="s">
        <v>96</v>
      </c>
      <c r="AF20" s="89">
        <f>IF(AE9=Tabelas!$E$20,AE15*AE18*(AE17+Tabelas!$B$36),AE15*AE18*AE17)</f>
        <v>0</v>
      </c>
      <c r="AG20" s="88" t="s">
        <v>96</v>
      </c>
      <c r="AH20" s="89">
        <f>IF(AG9=Tabelas!$E$20,AG15*AG18*(AG17+Tabelas!$B$36),AG15*AG18*AG17)</f>
        <v>314.08789138888881</v>
      </c>
      <c r="AI20" s="88" t="s">
        <v>96</v>
      </c>
      <c r="AJ20" s="89">
        <f>IF(AI9=Tabelas!$E$20,AI15*AI18*(AI17+Tabelas!$B$36),AI15*AI18*AI17)</f>
        <v>0</v>
      </c>
      <c r="AK20" s="88" t="s">
        <v>96</v>
      </c>
      <c r="AL20" s="89">
        <f>IF(AK9=Tabelas!$E$20,AK15*AK18*(AK17+Tabelas!$B$36),AK15*AK18*AK17)</f>
        <v>2093.9192759259254</v>
      </c>
      <c r="AM20" s="88" t="s">
        <v>96</v>
      </c>
      <c r="AN20" s="89">
        <f>IF(AM9=Tabelas!$E$20,AM15*AM18*(AM17+Tabelas!$B$36),AM15*AM18*AM17)</f>
        <v>0</v>
      </c>
      <c r="AO20" s="88" t="s">
        <v>96</v>
      </c>
      <c r="AP20" s="89">
        <f>IF(AO9=Tabelas!$E$20,AO15*AO18*(AO17+Tabelas!$B$36),AO15*AO18*AO17)</f>
        <v>2093.9192759259254</v>
      </c>
      <c r="AQ20" s="88" t="s">
        <v>96</v>
      </c>
      <c r="AR20" s="89">
        <f>IF(AQ9=Tabelas!$E$20,AQ15*AQ18*(AQ17+Tabelas!$B$36),AQ15*AQ18*AQ17)</f>
        <v>104.69596379629627</v>
      </c>
      <c r="AS20" s="88" t="s">
        <v>96</v>
      </c>
      <c r="AT20" s="89">
        <f>IF(AS9=Tabelas!$E$20,AS15*AS18*(AS17+Tabelas!$B$36),AS15*AS18*AS17)</f>
        <v>0</v>
      </c>
      <c r="AU20" s="88" t="s">
        <v>96</v>
      </c>
      <c r="AV20" s="89">
        <f>IF(AU9=Tabelas!$E$20,AU15*AU18*(AU17+Tabelas!$B$36),AU15*AU18*AU17)</f>
        <v>0</v>
      </c>
      <c r="AW20" s="88" t="s">
        <v>96</v>
      </c>
      <c r="AX20" s="89">
        <f>IF(AW9=Tabelas!$E$20,AW15*AW18*(AW17+Tabelas!$B$36),AW15*AW18*AW17)</f>
        <v>0</v>
      </c>
      <c r="AY20" s="88" t="s">
        <v>96</v>
      </c>
      <c r="AZ20" s="89">
        <f>IF(AY9=Tabelas!$E$20,AY15*AY18*(AY17+Tabelas!$B$36),AY15*AY18*AY17)</f>
        <v>0</v>
      </c>
      <c r="BA20" s="88" t="s">
        <v>96</v>
      </c>
      <c r="BB20" s="89">
        <f>IF(BA9=Tabelas!$E$20,BA15*BA18*(BA17+Tabelas!$B$36),BA15*BA18*BA17)</f>
        <v>2093.9192759259254</v>
      </c>
      <c r="BC20" s="88" t="s">
        <v>96</v>
      </c>
      <c r="BD20" s="89">
        <f>IF(BC9=Tabelas!$E$20,BC15*BC18*(BC17+Tabelas!$B$36),BC15*BC18*BC17)</f>
        <v>209.39192759259254</v>
      </c>
      <c r="BE20" s="88" t="s">
        <v>96</v>
      </c>
      <c r="BF20" s="89">
        <f>IF(BE9=Tabelas!$E$20,BE15*BE18*(BE17+Tabelas!$B$36),BE15*BE18*BE17)</f>
        <v>1465.7434931481478</v>
      </c>
    </row>
    <row r="21" spans="1:58" x14ac:dyDescent="0.25">
      <c r="A21" s="245"/>
      <c r="B21" s="242"/>
      <c r="C21" s="88" t="s">
        <v>97</v>
      </c>
      <c r="D21" s="90">
        <f>D20/C4</f>
        <v>2.0939192759259253</v>
      </c>
      <c r="E21" s="88" t="s">
        <v>97</v>
      </c>
      <c r="F21" s="90" t="e">
        <f>F20/E4</f>
        <v>#DIV/0!</v>
      </c>
      <c r="G21" s="88" t="s">
        <v>97</v>
      </c>
      <c r="H21" s="90">
        <f>H20/G4</f>
        <v>2.0939192759259253</v>
      </c>
      <c r="I21" s="88" t="s">
        <v>97</v>
      </c>
      <c r="J21" s="90" t="e">
        <f>J20/I4</f>
        <v>#DIV/0!</v>
      </c>
      <c r="K21" s="88" t="s">
        <v>97</v>
      </c>
      <c r="L21" s="90" t="e">
        <f>L20/K4</f>
        <v>#DIV/0!</v>
      </c>
      <c r="M21" s="88" t="s">
        <v>97</v>
      </c>
      <c r="N21" s="90">
        <f>N20/M4</f>
        <v>2.0939192759259253</v>
      </c>
      <c r="O21" s="88" t="s">
        <v>97</v>
      </c>
      <c r="P21" s="90" t="e">
        <f>P20/O4</f>
        <v>#DIV/0!</v>
      </c>
      <c r="Q21" s="88" t="s">
        <v>97</v>
      </c>
      <c r="R21" s="90" t="e">
        <f>R20/Q4</f>
        <v>#DIV/0!</v>
      </c>
      <c r="S21" s="88" t="s">
        <v>97</v>
      </c>
      <c r="T21" s="90">
        <f>T20/S4</f>
        <v>2.0939192759259253</v>
      </c>
      <c r="U21" s="88" t="s">
        <v>97</v>
      </c>
      <c r="V21" s="90">
        <f>V20/U4</f>
        <v>2.0939192759259253</v>
      </c>
      <c r="W21" s="88" t="s">
        <v>97</v>
      </c>
      <c r="X21" s="90">
        <f>X20/W4</f>
        <v>2.0939192759259253</v>
      </c>
      <c r="Y21" s="88" t="s">
        <v>97</v>
      </c>
      <c r="Z21" s="90" t="e">
        <f>Z20/Y4</f>
        <v>#DIV/0!</v>
      </c>
      <c r="AA21" s="88" t="s">
        <v>97</v>
      </c>
      <c r="AB21" s="90" t="e">
        <f>AB20/AA4</f>
        <v>#DIV/0!</v>
      </c>
      <c r="AC21" s="88" t="s">
        <v>97</v>
      </c>
      <c r="AD21" s="90" t="e">
        <f>AD20/AC4</f>
        <v>#DIV/0!</v>
      </c>
      <c r="AE21" s="88" t="s">
        <v>97</v>
      </c>
      <c r="AF21" s="90" t="e">
        <f>AF20/AE4</f>
        <v>#DIV/0!</v>
      </c>
      <c r="AG21" s="88" t="s">
        <v>97</v>
      </c>
      <c r="AH21" s="90">
        <f>AH20/AG4</f>
        <v>2.0939192759259253</v>
      </c>
      <c r="AI21" s="88" t="s">
        <v>97</v>
      </c>
      <c r="AJ21" s="90" t="e">
        <f>AJ20/AI4</f>
        <v>#DIV/0!</v>
      </c>
      <c r="AK21" s="88" t="s">
        <v>97</v>
      </c>
      <c r="AL21" s="90">
        <f>AL20/AK4</f>
        <v>2.0939192759259253</v>
      </c>
      <c r="AM21" s="88" t="s">
        <v>97</v>
      </c>
      <c r="AN21" s="90" t="e">
        <f>AN20/AM4</f>
        <v>#DIV/0!</v>
      </c>
      <c r="AO21" s="88" t="s">
        <v>97</v>
      </c>
      <c r="AP21" s="90">
        <f>AP20/AO4</f>
        <v>2.0939192759259253</v>
      </c>
      <c r="AQ21" s="88" t="s">
        <v>97</v>
      </c>
      <c r="AR21" s="90">
        <f>AR20/AQ4</f>
        <v>2.0939192759259253</v>
      </c>
      <c r="AS21" s="88" t="s">
        <v>97</v>
      </c>
      <c r="AT21" s="90" t="e">
        <f>AT20/AS4</f>
        <v>#DIV/0!</v>
      </c>
      <c r="AU21" s="88" t="s">
        <v>97</v>
      </c>
      <c r="AV21" s="90" t="e">
        <f>AV20/AU4</f>
        <v>#DIV/0!</v>
      </c>
      <c r="AW21" s="88" t="s">
        <v>97</v>
      </c>
      <c r="AX21" s="90" t="e">
        <f>AX20/AW4</f>
        <v>#DIV/0!</v>
      </c>
      <c r="AY21" s="88" t="s">
        <v>97</v>
      </c>
      <c r="AZ21" s="90" t="e">
        <f>AZ20/AY4</f>
        <v>#DIV/0!</v>
      </c>
      <c r="BA21" s="88" t="s">
        <v>97</v>
      </c>
      <c r="BB21" s="90">
        <f>BB20/BA4</f>
        <v>2.0939192759259253</v>
      </c>
      <c r="BC21" s="88" t="s">
        <v>97</v>
      </c>
      <c r="BD21" s="90">
        <f>BD20/BC4</f>
        <v>2.0939192759259253</v>
      </c>
      <c r="BE21" s="88" t="s">
        <v>97</v>
      </c>
      <c r="BF21" s="90">
        <f>BF20/BE4</f>
        <v>2.0939192759259253</v>
      </c>
    </row>
    <row r="22" spans="1:58" ht="15.75" thickBot="1" x14ac:dyDescent="0.3">
      <c r="A22" s="245"/>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row>
    <row r="23" spans="1:58" x14ac:dyDescent="0.25">
      <c r="A23" s="245"/>
      <c r="B23" s="242"/>
      <c r="C23" s="511" t="s">
        <v>98</v>
      </c>
      <c r="D23" s="512"/>
      <c r="E23" s="511" t="s">
        <v>98</v>
      </c>
      <c r="F23" s="512"/>
      <c r="G23" s="511" t="s">
        <v>98</v>
      </c>
      <c r="H23" s="512"/>
      <c r="I23" s="511" t="s">
        <v>98</v>
      </c>
      <c r="J23" s="512"/>
      <c r="K23" s="511" t="s">
        <v>98</v>
      </c>
      <c r="L23" s="512"/>
      <c r="M23" s="511" t="s">
        <v>98</v>
      </c>
      <c r="N23" s="512"/>
      <c r="O23" s="511" t="s">
        <v>98</v>
      </c>
      <c r="P23" s="512"/>
      <c r="Q23" s="511" t="s">
        <v>98</v>
      </c>
      <c r="R23" s="512"/>
      <c r="S23" s="511" t="s">
        <v>98</v>
      </c>
      <c r="T23" s="512"/>
      <c r="U23" s="511" t="s">
        <v>98</v>
      </c>
      <c r="V23" s="512"/>
      <c r="W23" s="511" t="s">
        <v>98</v>
      </c>
      <c r="X23" s="512"/>
      <c r="Y23" s="511" t="s">
        <v>98</v>
      </c>
      <c r="Z23" s="512"/>
      <c r="AA23" s="511" t="s">
        <v>98</v>
      </c>
      <c r="AB23" s="512"/>
      <c r="AC23" s="511" t="s">
        <v>98</v>
      </c>
      <c r="AD23" s="512"/>
      <c r="AE23" s="511" t="s">
        <v>98</v>
      </c>
      <c r="AF23" s="512"/>
      <c r="AG23" s="511" t="s">
        <v>98</v>
      </c>
      <c r="AH23" s="512"/>
      <c r="AI23" s="511" t="s">
        <v>98</v>
      </c>
      <c r="AJ23" s="512"/>
      <c r="AK23" s="511" t="s">
        <v>98</v>
      </c>
      <c r="AL23" s="512"/>
      <c r="AM23" s="511" t="s">
        <v>98</v>
      </c>
      <c r="AN23" s="512"/>
      <c r="AO23" s="511" t="s">
        <v>98</v>
      </c>
      <c r="AP23" s="512"/>
      <c r="AQ23" s="511" t="s">
        <v>98</v>
      </c>
      <c r="AR23" s="512"/>
      <c r="AS23" s="511" t="s">
        <v>98</v>
      </c>
      <c r="AT23" s="512"/>
      <c r="AU23" s="511" t="s">
        <v>98</v>
      </c>
      <c r="AV23" s="512"/>
      <c r="AW23" s="511" t="s">
        <v>98</v>
      </c>
      <c r="AX23" s="512"/>
      <c r="AY23" s="511" t="s">
        <v>98</v>
      </c>
      <c r="AZ23" s="512"/>
      <c r="BA23" s="511" t="s">
        <v>98</v>
      </c>
      <c r="BB23" s="512"/>
      <c r="BC23" s="511" t="s">
        <v>98</v>
      </c>
      <c r="BD23" s="512"/>
      <c r="BE23" s="511" t="s">
        <v>98</v>
      </c>
      <c r="BF23" s="512"/>
    </row>
    <row r="24" spans="1:58" x14ac:dyDescent="0.25">
      <c r="A24" s="245"/>
      <c r="B24" s="242"/>
      <c r="C24" s="91" t="s">
        <v>99</v>
      </c>
      <c r="D24" s="92">
        <f>D25*C4</f>
        <v>3135</v>
      </c>
      <c r="E24" s="91" t="s">
        <v>99</v>
      </c>
      <c r="F24" s="92" t="e">
        <f>F25*E4</f>
        <v>#DIV/0!</v>
      </c>
      <c r="G24" s="91" t="s">
        <v>99</v>
      </c>
      <c r="H24" s="92">
        <f>H25*G4</f>
        <v>209</v>
      </c>
      <c r="I24" s="91" t="s">
        <v>99</v>
      </c>
      <c r="J24" s="92" t="e">
        <f>J25*I4</f>
        <v>#DIV/0!</v>
      </c>
      <c r="K24" s="91" t="s">
        <v>99</v>
      </c>
      <c r="L24" s="92" t="e">
        <f>L25*K4</f>
        <v>#DIV/0!</v>
      </c>
      <c r="M24" s="91" t="s">
        <v>99</v>
      </c>
      <c r="N24" s="92">
        <f>N25*M4</f>
        <v>209</v>
      </c>
      <c r="O24" s="91" t="s">
        <v>99</v>
      </c>
      <c r="P24" s="92" t="e">
        <f>P25*O4</f>
        <v>#DIV/0!</v>
      </c>
      <c r="Q24" s="91" t="s">
        <v>99</v>
      </c>
      <c r="R24" s="92" t="e">
        <f>R25*Q4</f>
        <v>#DIV/0!</v>
      </c>
      <c r="S24" s="91" t="s">
        <v>99</v>
      </c>
      <c r="T24" s="92">
        <f>T25*S4</f>
        <v>2090</v>
      </c>
      <c r="U24" s="91" t="s">
        <v>99</v>
      </c>
      <c r="V24" s="92">
        <f>V25*U4</f>
        <v>31349.999999999996</v>
      </c>
      <c r="W24" s="91" t="s">
        <v>99</v>
      </c>
      <c r="X24" s="92">
        <f>X25*W4</f>
        <v>104.5</v>
      </c>
      <c r="Y24" s="91" t="s">
        <v>99</v>
      </c>
      <c r="Z24" s="92" t="e">
        <f>Z25*Y4</f>
        <v>#DIV/0!</v>
      </c>
      <c r="AA24" s="91" t="s">
        <v>99</v>
      </c>
      <c r="AB24" s="92" t="e">
        <f>AB25*AA4</f>
        <v>#DIV/0!</v>
      </c>
      <c r="AC24" s="91" t="s">
        <v>99</v>
      </c>
      <c r="AD24" s="92" t="e">
        <f>AD25*AC4</f>
        <v>#DIV/0!</v>
      </c>
      <c r="AE24" s="91" t="s">
        <v>99</v>
      </c>
      <c r="AF24" s="92" t="e">
        <f>AF25*AE4</f>
        <v>#DIV/0!</v>
      </c>
      <c r="AG24" s="91" t="s">
        <v>99</v>
      </c>
      <c r="AH24" s="92">
        <f>AH25*AG4</f>
        <v>313.5</v>
      </c>
      <c r="AI24" s="91" t="s">
        <v>99</v>
      </c>
      <c r="AJ24" s="92" t="e">
        <f>AJ25*AI4</f>
        <v>#DIV/0!</v>
      </c>
      <c r="AK24" s="91" t="s">
        <v>99</v>
      </c>
      <c r="AL24" s="92">
        <f>AL25*AK4</f>
        <v>2090</v>
      </c>
      <c r="AM24" s="91" t="s">
        <v>99</v>
      </c>
      <c r="AN24" s="92" t="e">
        <f>AN25*AM4</f>
        <v>#DIV/0!</v>
      </c>
      <c r="AO24" s="91" t="s">
        <v>99</v>
      </c>
      <c r="AP24" s="92">
        <f>AP25*AO4</f>
        <v>2090</v>
      </c>
      <c r="AQ24" s="91" t="s">
        <v>99</v>
      </c>
      <c r="AR24" s="92">
        <f>AR25*AQ4</f>
        <v>104.5</v>
      </c>
      <c r="AS24" s="91" t="s">
        <v>99</v>
      </c>
      <c r="AT24" s="92" t="e">
        <f>AT25*AS4</f>
        <v>#DIV/0!</v>
      </c>
      <c r="AU24" s="91" t="s">
        <v>99</v>
      </c>
      <c r="AV24" s="92" t="e">
        <f>AV25*AU4</f>
        <v>#DIV/0!</v>
      </c>
      <c r="AW24" s="91" t="s">
        <v>99</v>
      </c>
      <c r="AX24" s="92" t="e">
        <f>AX25*AW4</f>
        <v>#DIV/0!</v>
      </c>
      <c r="AY24" s="91" t="s">
        <v>99</v>
      </c>
      <c r="AZ24" s="92" t="e">
        <f>AZ25*AY4</f>
        <v>#DIV/0!</v>
      </c>
      <c r="BA24" s="91" t="s">
        <v>99</v>
      </c>
      <c r="BB24" s="92">
        <f>BB25*BA4</f>
        <v>2090</v>
      </c>
      <c r="BC24" s="91" t="s">
        <v>99</v>
      </c>
      <c r="BD24" s="92">
        <f>BD25*BC4</f>
        <v>209</v>
      </c>
      <c r="BE24" s="91" t="s">
        <v>99</v>
      </c>
      <c r="BF24" s="92">
        <f>BF25*BE4</f>
        <v>1463</v>
      </c>
    </row>
    <row r="25" spans="1:58" ht="15.75" thickBot="1" x14ac:dyDescent="0.3">
      <c r="A25" s="245"/>
      <c r="B25" s="242"/>
      <c r="C25" s="93" t="s">
        <v>97</v>
      </c>
      <c r="D25" s="94">
        <f>ROUND(D21,2)</f>
        <v>2.09</v>
      </c>
      <c r="E25" s="93" t="s">
        <v>97</v>
      </c>
      <c r="F25" s="94" t="e">
        <f>ROUND(F21,2)</f>
        <v>#DIV/0!</v>
      </c>
      <c r="G25" s="93" t="s">
        <v>97</v>
      </c>
      <c r="H25" s="94">
        <f>ROUND(H21,2)</f>
        <v>2.09</v>
      </c>
      <c r="I25" s="93" t="s">
        <v>97</v>
      </c>
      <c r="J25" s="94" t="e">
        <f>ROUND(J21,2)</f>
        <v>#DIV/0!</v>
      </c>
      <c r="K25" s="93" t="s">
        <v>97</v>
      </c>
      <c r="L25" s="94" t="e">
        <f>ROUND(L21,2)</f>
        <v>#DIV/0!</v>
      </c>
      <c r="M25" s="93" t="s">
        <v>97</v>
      </c>
      <c r="N25" s="94">
        <f>ROUND(N21,2)</f>
        <v>2.09</v>
      </c>
      <c r="O25" s="93" t="s">
        <v>97</v>
      </c>
      <c r="P25" s="94" t="e">
        <f>ROUND(P21,2)</f>
        <v>#DIV/0!</v>
      </c>
      <c r="Q25" s="93" t="s">
        <v>97</v>
      </c>
      <c r="R25" s="94" t="e">
        <f>ROUND(R21,2)</f>
        <v>#DIV/0!</v>
      </c>
      <c r="S25" s="93" t="s">
        <v>97</v>
      </c>
      <c r="T25" s="94">
        <f>ROUND(T21,2)</f>
        <v>2.09</v>
      </c>
      <c r="U25" s="93" t="s">
        <v>97</v>
      </c>
      <c r="V25" s="94">
        <f>ROUND(V21,2)</f>
        <v>2.09</v>
      </c>
      <c r="W25" s="93" t="s">
        <v>97</v>
      </c>
      <c r="X25" s="94">
        <f>ROUND(X21,2)</f>
        <v>2.09</v>
      </c>
      <c r="Y25" s="93" t="s">
        <v>97</v>
      </c>
      <c r="Z25" s="94" t="e">
        <f>ROUND(Z21,2)</f>
        <v>#DIV/0!</v>
      </c>
      <c r="AA25" s="93" t="s">
        <v>97</v>
      </c>
      <c r="AB25" s="94" t="e">
        <f>ROUND(AB21,2)</f>
        <v>#DIV/0!</v>
      </c>
      <c r="AC25" s="93" t="s">
        <v>97</v>
      </c>
      <c r="AD25" s="94" t="e">
        <f>ROUND(AD21,2)</f>
        <v>#DIV/0!</v>
      </c>
      <c r="AE25" s="93" t="s">
        <v>97</v>
      </c>
      <c r="AF25" s="94" t="e">
        <f>ROUND(AF21,2)</f>
        <v>#DIV/0!</v>
      </c>
      <c r="AG25" s="93" t="s">
        <v>97</v>
      </c>
      <c r="AH25" s="94">
        <f>ROUND(AH21,2)</f>
        <v>2.09</v>
      </c>
      <c r="AI25" s="93" t="s">
        <v>97</v>
      </c>
      <c r="AJ25" s="94" t="e">
        <f>ROUND(AJ21,2)</f>
        <v>#DIV/0!</v>
      </c>
      <c r="AK25" s="93" t="s">
        <v>97</v>
      </c>
      <c r="AL25" s="94">
        <f>ROUND(AL21,2)</f>
        <v>2.09</v>
      </c>
      <c r="AM25" s="93" t="s">
        <v>97</v>
      </c>
      <c r="AN25" s="94" t="e">
        <f>ROUND(AN21,2)</f>
        <v>#DIV/0!</v>
      </c>
      <c r="AO25" s="93" t="s">
        <v>97</v>
      </c>
      <c r="AP25" s="94">
        <f>ROUND(AP21,2)</f>
        <v>2.09</v>
      </c>
      <c r="AQ25" s="93" t="s">
        <v>97</v>
      </c>
      <c r="AR25" s="94">
        <f>ROUND(AR21,2)</f>
        <v>2.09</v>
      </c>
      <c r="AS25" s="93" t="s">
        <v>97</v>
      </c>
      <c r="AT25" s="94" t="e">
        <f>ROUND(AT21,2)</f>
        <v>#DIV/0!</v>
      </c>
      <c r="AU25" s="93" t="s">
        <v>97</v>
      </c>
      <c r="AV25" s="94" t="e">
        <f>ROUND(AV21,2)</f>
        <v>#DIV/0!</v>
      </c>
      <c r="AW25" s="93" t="s">
        <v>97</v>
      </c>
      <c r="AX25" s="94" t="e">
        <f>ROUND(AX21,2)</f>
        <v>#DIV/0!</v>
      </c>
      <c r="AY25" s="93" t="s">
        <v>97</v>
      </c>
      <c r="AZ25" s="94" t="e">
        <f>ROUND(AZ21,2)</f>
        <v>#DIV/0!</v>
      </c>
      <c r="BA25" s="93" t="s">
        <v>97</v>
      </c>
      <c r="BB25" s="94">
        <f>ROUND(BB21,2)</f>
        <v>2.09</v>
      </c>
      <c r="BC25" s="93" t="s">
        <v>97</v>
      </c>
      <c r="BD25" s="94">
        <f>ROUND(BD21,2)</f>
        <v>2.09</v>
      </c>
      <c r="BE25" s="93" t="s">
        <v>97</v>
      </c>
      <c r="BF25" s="94">
        <f>ROUND(BF21,2)</f>
        <v>2.09</v>
      </c>
    </row>
  </sheetData>
  <sheetProtection password="D886" sheet="1" objects="1" scenarios="1"/>
  <mergeCells count="341">
    <mergeCell ref="AI18:AJ18"/>
    <mergeCell ref="AK18:AL18"/>
    <mergeCell ref="AM18:AN18"/>
    <mergeCell ref="AO18:AP18"/>
    <mergeCell ref="AQ18:AR18"/>
    <mergeCell ref="AS18:AT18"/>
    <mergeCell ref="AU18:AV18"/>
    <mergeCell ref="AW18:AX18"/>
    <mergeCell ref="AI23:AJ23"/>
    <mergeCell ref="AK23:AL23"/>
    <mergeCell ref="AM23:AN23"/>
    <mergeCell ref="AO23:AP23"/>
    <mergeCell ref="AQ23:AR23"/>
    <mergeCell ref="AS23:AT23"/>
    <mergeCell ref="AU23:AV23"/>
    <mergeCell ref="AW23:AX23"/>
    <mergeCell ref="AO15:AP15"/>
    <mergeCell ref="AQ15:AR15"/>
    <mergeCell ref="AS15:AT15"/>
    <mergeCell ref="AU15:AV15"/>
    <mergeCell ref="AW15:AX15"/>
    <mergeCell ref="AI17:AJ17"/>
    <mergeCell ref="AK17:AL17"/>
    <mergeCell ref="AM17:AN17"/>
    <mergeCell ref="AO17:AP17"/>
    <mergeCell ref="AQ17:AR17"/>
    <mergeCell ref="AS17:AT17"/>
    <mergeCell ref="AU17:AV17"/>
    <mergeCell ref="AW17:AX17"/>
    <mergeCell ref="AQ12:AR12"/>
    <mergeCell ref="AS12:AT12"/>
    <mergeCell ref="AU12:AV12"/>
    <mergeCell ref="AW12:AX12"/>
    <mergeCell ref="AI14:AJ14"/>
    <mergeCell ref="AK14:AL14"/>
    <mergeCell ref="AM14:AN14"/>
    <mergeCell ref="AO14:AP14"/>
    <mergeCell ref="AQ14:AR14"/>
    <mergeCell ref="AS14:AT14"/>
    <mergeCell ref="AU14:AV14"/>
    <mergeCell ref="AW14:AX14"/>
    <mergeCell ref="AQ8:AR8"/>
    <mergeCell ref="AS8:AT8"/>
    <mergeCell ref="AU8:AV8"/>
    <mergeCell ref="AW8:AX8"/>
    <mergeCell ref="AI11:AJ11"/>
    <mergeCell ref="AK11:AL11"/>
    <mergeCell ref="AM11:AN11"/>
    <mergeCell ref="AO11:AP11"/>
    <mergeCell ref="AQ11:AR11"/>
    <mergeCell ref="AS11:AT11"/>
    <mergeCell ref="AU11:AV11"/>
    <mergeCell ref="AW11:AX11"/>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5:D15"/>
    <mergeCell ref="A17:A18"/>
    <mergeCell ref="C17:D17"/>
    <mergeCell ref="C18:D18"/>
    <mergeCell ref="C23:D23"/>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A5:A6"/>
    <mergeCell ref="C5:D5"/>
    <mergeCell ref="C6:D6"/>
    <mergeCell ref="C14:D14"/>
    <mergeCell ref="B1:C1"/>
    <mergeCell ref="B2:D2"/>
    <mergeCell ref="C4:D4"/>
    <mergeCell ref="A7:A9"/>
    <mergeCell ref="C7:D7"/>
    <mergeCell ref="C8:D8"/>
    <mergeCell ref="C11:D11"/>
    <mergeCell ref="C12:D12"/>
    <mergeCell ref="E18:F18"/>
    <mergeCell ref="E23:F23"/>
    <mergeCell ref="G4:H4"/>
    <mergeCell ref="I4:J4"/>
    <mergeCell ref="G5:H5"/>
    <mergeCell ref="I5:J5"/>
    <mergeCell ref="G6:H6"/>
    <mergeCell ref="I6:J6"/>
    <mergeCell ref="G7:H7"/>
    <mergeCell ref="I7:J7"/>
    <mergeCell ref="G8:H8"/>
    <mergeCell ref="I8:J8"/>
    <mergeCell ref="G11:H11"/>
    <mergeCell ref="I11:J11"/>
    <mergeCell ref="G12:H12"/>
    <mergeCell ref="I12:J12"/>
    <mergeCell ref="E11:F11"/>
    <mergeCell ref="E12:F12"/>
    <mergeCell ref="E14:F14"/>
    <mergeCell ref="E15:F15"/>
    <mergeCell ref="E17:F17"/>
    <mergeCell ref="E4:F4"/>
    <mergeCell ref="E5:F5"/>
    <mergeCell ref="E6:F6"/>
    <mergeCell ref="G18:H18"/>
    <mergeCell ref="I18:J18"/>
    <mergeCell ref="G23:H23"/>
    <mergeCell ref="I23:J23"/>
    <mergeCell ref="G14:H14"/>
    <mergeCell ref="I14:J14"/>
    <mergeCell ref="G15:H15"/>
    <mergeCell ref="I15:J15"/>
    <mergeCell ref="G17:H17"/>
    <mergeCell ref="I17:J17"/>
    <mergeCell ref="K6:L6"/>
    <mergeCell ref="M6:N6"/>
    <mergeCell ref="O6:P6"/>
    <mergeCell ref="Q6:R6"/>
    <mergeCell ref="K7:L7"/>
    <mergeCell ref="M7:N7"/>
    <mergeCell ref="O7:P7"/>
    <mergeCell ref="Q7:R7"/>
    <mergeCell ref="K4:L4"/>
    <mergeCell ref="M4:N4"/>
    <mergeCell ref="O4:P4"/>
    <mergeCell ref="Q4:R4"/>
    <mergeCell ref="K5:L5"/>
    <mergeCell ref="M5:N5"/>
    <mergeCell ref="O5:P5"/>
    <mergeCell ref="Q5:R5"/>
    <mergeCell ref="K12:L12"/>
    <mergeCell ref="M12:N12"/>
    <mergeCell ref="O12:P12"/>
    <mergeCell ref="Q12:R12"/>
    <mergeCell ref="K14:L14"/>
    <mergeCell ref="M14:N14"/>
    <mergeCell ref="O14:P14"/>
    <mergeCell ref="Q14:R14"/>
    <mergeCell ref="K8:L8"/>
    <mergeCell ref="M8:N8"/>
    <mergeCell ref="O8:P8"/>
    <mergeCell ref="Q8:R8"/>
    <mergeCell ref="K11:L11"/>
    <mergeCell ref="M11:N11"/>
    <mergeCell ref="O11:P11"/>
    <mergeCell ref="Q11:R11"/>
    <mergeCell ref="K18:L18"/>
    <mergeCell ref="M18:N18"/>
    <mergeCell ref="O18:P18"/>
    <mergeCell ref="Q18:R18"/>
    <mergeCell ref="K23:L23"/>
    <mergeCell ref="M23:N23"/>
    <mergeCell ref="O23:P23"/>
    <mergeCell ref="Q23:R23"/>
    <mergeCell ref="K15:L15"/>
    <mergeCell ref="M15:N15"/>
    <mergeCell ref="O15:P15"/>
    <mergeCell ref="Q15:R15"/>
    <mergeCell ref="K17:L17"/>
    <mergeCell ref="M17:N17"/>
    <mergeCell ref="O17:P17"/>
    <mergeCell ref="Q17:R17"/>
    <mergeCell ref="AC4:AD4"/>
    <mergeCell ref="AE4:AF4"/>
    <mergeCell ref="AG4:AH4"/>
    <mergeCell ref="S5:T5"/>
    <mergeCell ref="U5:V5"/>
    <mergeCell ref="W5:X5"/>
    <mergeCell ref="Y5:Z5"/>
    <mergeCell ref="AA5:AB5"/>
    <mergeCell ref="AC5:AD5"/>
    <mergeCell ref="AE5:AF5"/>
    <mergeCell ref="AG5:AH5"/>
    <mergeCell ref="S4:T4"/>
    <mergeCell ref="U4:V4"/>
    <mergeCell ref="W4:X4"/>
    <mergeCell ref="Y4:Z4"/>
    <mergeCell ref="AA4:AB4"/>
    <mergeCell ref="AC6:AD6"/>
    <mergeCell ref="AE6:AF6"/>
    <mergeCell ref="AG6:AH6"/>
    <mergeCell ref="S7:T7"/>
    <mergeCell ref="U7:V7"/>
    <mergeCell ref="W7:X7"/>
    <mergeCell ref="Y7:Z7"/>
    <mergeCell ref="AA7:AB7"/>
    <mergeCell ref="AC7:AD7"/>
    <mergeCell ref="AE7:AF7"/>
    <mergeCell ref="AG7:AH7"/>
    <mergeCell ref="S6:T6"/>
    <mergeCell ref="U6:V6"/>
    <mergeCell ref="W6:X6"/>
    <mergeCell ref="Y6:Z6"/>
    <mergeCell ref="AA6:AB6"/>
    <mergeCell ref="AC8:AD8"/>
    <mergeCell ref="AE8:AF8"/>
    <mergeCell ref="AG8:AH8"/>
    <mergeCell ref="S11:T11"/>
    <mergeCell ref="U11:V11"/>
    <mergeCell ref="W11:X11"/>
    <mergeCell ref="Y11:Z11"/>
    <mergeCell ref="AA11:AB11"/>
    <mergeCell ref="AC11:AD11"/>
    <mergeCell ref="AE11:AF11"/>
    <mergeCell ref="AG11:AH11"/>
    <mergeCell ref="S8:T8"/>
    <mergeCell ref="U8:V8"/>
    <mergeCell ref="W8:X8"/>
    <mergeCell ref="Y8:Z8"/>
    <mergeCell ref="AA8:AB8"/>
    <mergeCell ref="AC12:AD12"/>
    <mergeCell ref="AE12:AF12"/>
    <mergeCell ref="AG12:AH12"/>
    <mergeCell ref="S14:T14"/>
    <mergeCell ref="U14:V14"/>
    <mergeCell ref="W14:X14"/>
    <mergeCell ref="Y14:Z14"/>
    <mergeCell ref="AA14:AB14"/>
    <mergeCell ref="AC14:AD14"/>
    <mergeCell ref="AE14:AF14"/>
    <mergeCell ref="AG14:AH14"/>
    <mergeCell ref="S12:T12"/>
    <mergeCell ref="U12:V12"/>
    <mergeCell ref="W12:X12"/>
    <mergeCell ref="Y12:Z12"/>
    <mergeCell ref="AA12:AB12"/>
    <mergeCell ref="AC15:AD15"/>
    <mergeCell ref="AE15:AF15"/>
    <mergeCell ref="AG15:AH15"/>
    <mergeCell ref="S17:T17"/>
    <mergeCell ref="U17:V17"/>
    <mergeCell ref="W17:X17"/>
    <mergeCell ref="Y17:Z17"/>
    <mergeCell ref="AA17:AB17"/>
    <mergeCell ref="AC17:AD17"/>
    <mergeCell ref="AE17:AF17"/>
    <mergeCell ref="AG17:AH17"/>
    <mergeCell ref="S15:T15"/>
    <mergeCell ref="U15:V15"/>
    <mergeCell ref="W15:X15"/>
    <mergeCell ref="Y15:Z15"/>
    <mergeCell ref="AA15:AB15"/>
    <mergeCell ref="AC18:AD18"/>
    <mergeCell ref="AE18:AF18"/>
    <mergeCell ref="AG18:AH18"/>
    <mergeCell ref="S23:T23"/>
    <mergeCell ref="U23:V23"/>
    <mergeCell ref="W23:X23"/>
    <mergeCell ref="Y23:Z23"/>
    <mergeCell ref="AA23:AB23"/>
    <mergeCell ref="AC23:AD23"/>
    <mergeCell ref="AE23:AF23"/>
    <mergeCell ref="AG23:AH23"/>
    <mergeCell ref="S18:T18"/>
    <mergeCell ref="U18:V18"/>
    <mergeCell ref="W18:X18"/>
    <mergeCell ref="Y18:Z18"/>
    <mergeCell ref="AA18:AB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11:AZ11"/>
    <mergeCell ref="BA11:BB11"/>
    <mergeCell ref="BC11:BD11"/>
    <mergeCell ref="AY12:AZ12"/>
    <mergeCell ref="BA12:BB12"/>
    <mergeCell ref="BC12:BD12"/>
    <mergeCell ref="AY14:AZ14"/>
    <mergeCell ref="BA14:BB14"/>
    <mergeCell ref="BC14:BD14"/>
    <mergeCell ref="AY15:AZ15"/>
    <mergeCell ref="BA15:BB15"/>
    <mergeCell ref="BC15:BD15"/>
    <mergeCell ref="AY17:AZ17"/>
    <mergeCell ref="BA17:BB17"/>
    <mergeCell ref="BC17:BD17"/>
    <mergeCell ref="AY18:AZ18"/>
    <mergeCell ref="BA18:BB18"/>
    <mergeCell ref="BC18:BD18"/>
    <mergeCell ref="AY23:AZ23"/>
    <mergeCell ref="BA23:BB23"/>
    <mergeCell ref="BC23:BD23"/>
    <mergeCell ref="BE17:BF17"/>
    <mergeCell ref="BE18:BF18"/>
    <mergeCell ref="BE23:BF23"/>
    <mergeCell ref="BE4:BF4"/>
    <mergeCell ref="BE5:BF5"/>
    <mergeCell ref="BE6:BF6"/>
    <mergeCell ref="BE7:BF7"/>
    <mergeCell ref="BE8:BF8"/>
    <mergeCell ref="BE11:BF11"/>
    <mergeCell ref="BE12:BF12"/>
    <mergeCell ref="BE14:BF14"/>
    <mergeCell ref="BE15:BF15"/>
  </mergeCells>
  <dataValidations count="3">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7:BF7">
      <formula1>tipoimpressao</formula1>
    </dataValidation>
    <dataValidation type="list" allowBlank="1" showInputMessage="1" showErrorMessage="1" sqref="C8:BF8">
      <formula1>envelopetipoespecial</formula1>
    </dataValidation>
  </dataValidation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BF52"/>
  <sheetViews>
    <sheetView showGridLines="0" workbookViewId="0">
      <selection sqref="A1:D2"/>
    </sheetView>
  </sheetViews>
  <sheetFormatPr defaultRowHeight="15" x14ac:dyDescent="0.25"/>
  <cols>
    <col min="1" max="1" width="15.140625" style="217" customWidth="1"/>
    <col min="2" max="2" width="34.140625" style="217" bestFit="1" customWidth="1"/>
    <col min="3" max="3" width="19.5703125" style="217" bestFit="1"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'!B34</f>
        <v>Calendário de Mesa</v>
      </c>
      <c r="C2" s="452"/>
      <c r="D2" s="453"/>
    </row>
    <row r="3" spans="1:58" ht="15.75" thickBot="1" x14ac:dyDescent="0.3">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x14ac:dyDescent="0.25">
      <c r="A4" s="222"/>
      <c r="B4" s="115" t="s">
        <v>76</v>
      </c>
      <c r="C4" s="487">
        <v>100</v>
      </c>
      <c r="D4" s="488"/>
      <c r="E4" s="487">
        <v>160</v>
      </c>
      <c r="F4" s="488"/>
      <c r="G4" s="487">
        <v>18</v>
      </c>
      <c r="H4" s="488"/>
      <c r="I4" s="487">
        <v>0</v>
      </c>
      <c r="J4" s="488"/>
      <c r="K4" s="487">
        <v>0</v>
      </c>
      <c r="L4" s="488"/>
      <c r="M4" s="487">
        <v>0</v>
      </c>
      <c r="N4" s="488"/>
      <c r="O4" s="487">
        <v>0</v>
      </c>
      <c r="P4" s="488"/>
      <c r="Q4" s="487">
        <v>1000</v>
      </c>
      <c r="R4" s="488"/>
      <c r="S4" s="487">
        <v>300</v>
      </c>
      <c r="T4" s="488"/>
      <c r="U4" s="487">
        <v>0</v>
      </c>
      <c r="V4" s="488"/>
      <c r="W4" s="487">
        <v>0</v>
      </c>
      <c r="X4" s="488"/>
      <c r="Y4" s="487">
        <v>0</v>
      </c>
      <c r="Z4" s="488"/>
      <c r="AA4" s="487">
        <v>0</v>
      </c>
      <c r="AB4" s="488"/>
      <c r="AC4" s="487">
        <v>150</v>
      </c>
      <c r="AD4" s="488"/>
      <c r="AE4" s="487">
        <v>0</v>
      </c>
      <c r="AF4" s="488"/>
      <c r="AG4" s="487">
        <v>80</v>
      </c>
      <c r="AH4" s="488"/>
      <c r="AI4" s="487">
        <v>0</v>
      </c>
      <c r="AJ4" s="488"/>
      <c r="AK4" s="487">
        <v>0</v>
      </c>
      <c r="AL4" s="488"/>
      <c r="AM4" s="487">
        <v>150</v>
      </c>
      <c r="AN4" s="488"/>
      <c r="AO4" s="487">
        <v>1000</v>
      </c>
      <c r="AP4" s="488"/>
      <c r="AQ4" s="487">
        <v>30</v>
      </c>
      <c r="AR4" s="488"/>
      <c r="AS4" s="487">
        <v>0</v>
      </c>
      <c r="AT4" s="488"/>
      <c r="AU4" s="487">
        <v>0</v>
      </c>
      <c r="AV4" s="488"/>
      <c r="AW4" s="487">
        <v>0</v>
      </c>
      <c r="AX4" s="488"/>
      <c r="AY4" s="487">
        <v>0</v>
      </c>
      <c r="AZ4" s="488"/>
      <c r="BA4" s="487">
        <v>0</v>
      </c>
      <c r="BB4" s="488"/>
      <c r="BC4" s="487">
        <v>50</v>
      </c>
      <c r="BD4" s="488"/>
      <c r="BE4" s="487">
        <v>50</v>
      </c>
      <c r="BF4" s="488"/>
    </row>
    <row r="5" spans="1:58" ht="15" customHeight="1" x14ac:dyDescent="0.25">
      <c r="A5" s="496" t="s">
        <v>105</v>
      </c>
      <c r="B5" s="48" t="s">
        <v>78</v>
      </c>
      <c r="C5" s="489">
        <v>13</v>
      </c>
      <c r="D5" s="489"/>
      <c r="E5" s="489">
        <v>13</v>
      </c>
      <c r="F5" s="489"/>
      <c r="G5" s="489">
        <v>13</v>
      </c>
      <c r="H5" s="489"/>
      <c r="I5" s="489">
        <v>13</v>
      </c>
      <c r="J5" s="489"/>
      <c r="K5" s="489">
        <v>13</v>
      </c>
      <c r="L5" s="489"/>
      <c r="M5" s="489">
        <v>13</v>
      </c>
      <c r="N5" s="489"/>
      <c r="O5" s="489">
        <v>13</v>
      </c>
      <c r="P5" s="489"/>
      <c r="Q5" s="489">
        <v>13</v>
      </c>
      <c r="R5" s="489"/>
      <c r="S5" s="489">
        <v>13</v>
      </c>
      <c r="T5" s="489"/>
      <c r="U5" s="489">
        <v>13</v>
      </c>
      <c r="V5" s="489"/>
      <c r="W5" s="489">
        <v>13</v>
      </c>
      <c r="X5" s="489"/>
      <c r="Y5" s="489">
        <v>13</v>
      </c>
      <c r="Z5" s="489"/>
      <c r="AA5" s="489">
        <v>13</v>
      </c>
      <c r="AB5" s="489"/>
      <c r="AC5" s="489">
        <v>13</v>
      </c>
      <c r="AD5" s="489"/>
      <c r="AE5" s="489">
        <v>13</v>
      </c>
      <c r="AF5" s="489"/>
      <c r="AG5" s="489">
        <v>13</v>
      </c>
      <c r="AH5" s="489"/>
      <c r="AI5" s="489">
        <v>13</v>
      </c>
      <c r="AJ5" s="489"/>
      <c r="AK5" s="489">
        <v>13</v>
      </c>
      <c r="AL5" s="489"/>
      <c r="AM5" s="489">
        <v>13</v>
      </c>
      <c r="AN5" s="489"/>
      <c r="AO5" s="489">
        <v>13</v>
      </c>
      <c r="AP5" s="489"/>
      <c r="AQ5" s="489">
        <v>13</v>
      </c>
      <c r="AR5" s="489"/>
      <c r="AS5" s="489">
        <v>13</v>
      </c>
      <c r="AT5" s="489"/>
      <c r="AU5" s="489">
        <v>13</v>
      </c>
      <c r="AV5" s="489"/>
      <c r="AW5" s="489">
        <v>13</v>
      </c>
      <c r="AX5" s="489"/>
      <c r="AY5" s="489">
        <v>13</v>
      </c>
      <c r="AZ5" s="489"/>
      <c r="BA5" s="489">
        <v>13</v>
      </c>
      <c r="BB5" s="489"/>
      <c r="BC5" s="489">
        <v>13</v>
      </c>
      <c r="BD5" s="489"/>
      <c r="BE5" s="489">
        <v>13</v>
      </c>
      <c r="BF5" s="489"/>
    </row>
    <row r="6" spans="1:58" x14ac:dyDescent="0.25">
      <c r="A6" s="464"/>
      <c r="B6" s="48" t="s">
        <v>79</v>
      </c>
      <c r="C6" s="489">
        <v>17.5</v>
      </c>
      <c r="D6" s="489"/>
      <c r="E6" s="489">
        <v>17.5</v>
      </c>
      <c r="F6" s="489"/>
      <c r="G6" s="489">
        <v>17.5</v>
      </c>
      <c r="H6" s="489"/>
      <c r="I6" s="489">
        <v>17.5</v>
      </c>
      <c r="J6" s="489"/>
      <c r="K6" s="489">
        <v>17.5</v>
      </c>
      <c r="L6" s="489"/>
      <c r="M6" s="489">
        <v>17.5</v>
      </c>
      <c r="N6" s="489"/>
      <c r="O6" s="489">
        <v>17.5</v>
      </c>
      <c r="P6" s="489"/>
      <c r="Q6" s="489">
        <v>17.5</v>
      </c>
      <c r="R6" s="489"/>
      <c r="S6" s="489">
        <v>17.5</v>
      </c>
      <c r="T6" s="489"/>
      <c r="U6" s="489">
        <v>17.5</v>
      </c>
      <c r="V6" s="489"/>
      <c r="W6" s="489">
        <v>17.5</v>
      </c>
      <c r="X6" s="489"/>
      <c r="Y6" s="489">
        <v>17.5</v>
      </c>
      <c r="Z6" s="489"/>
      <c r="AA6" s="489">
        <v>17.5</v>
      </c>
      <c r="AB6" s="489"/>
      <c r="AC6" s="489">
        <v>17.5</v>
      </c>
      <c r="AD6" s="489"/>
      <c r="AE6" s="489">
        <v>17.5</v>
      </c>
      <c r="AF6" s="489"/>
      <c r="AG6" s="489">
        <v>17.5</v>
      </c>
      <c r="AH6" s="489"/>
      <c r="AI6" s="489">
        <v>17.5</v>
      </c>
      <c r="AJ6" s="489"/>
      <c r="AK6" s="489">
        <v>17.5</v>
      </c>
      <c r="AL6" s="489"/>
      <c r="AM6" s="489">
        <v>17.5</v>
      </c>
      <c r="AN6" s="489"/>
      <c r="AO6" s="489">
        <v>17.5</v>
      </c>
      <c r="AP6" s="489"/>
      <c r="AQ6" s="489">
        <v>17.5</v>
      </c>
      <c r="AR6" s="489"/>
      <c r="AS6" s="489">
        <v>17.5</v>
      </c>
      <c r="AT6" s="489"/>
      <c r="AU6" s="489">
        <v>17.5</v>
      </c>
      <c r="AV6" s="489"/>
      <c r="AW6" s="489">
        <v>17.5</v>
      </c>
      <c r="AX6" s="489"/>
      <c r="AY6" s="489">
        <v>17.5</v>
      </c>
      <c r="AZ6" s="489"/>
      <c r="BA6" s="489">
        <v>17.5</v>
      </c>
      <c r="BB6" s="489"/>
      <c r="BC6" s="489">
        <v>17.5</v>
      </c>
      <c r="BD6" s="489"/>
      <c r="BE6" s="489">
        <v>17.5</v>
      </c>
      <c r="BF6" s="489"/>
    </row>
    <row r="7" spans="1:58" ht="15" customHeight="1" x14ac:dyDescent="0.25">
      <c r="A7" s="464"/>
      <c r="B7" s="116" t="s">
        <v>82</v>
      </c>
      <c r="C7" s="529" t="s">
        <v>32</v>
      </c>
      <c r="D7" s="490"/>
      <c r="E7" s="529" t="s">
        <v>32</v>
      </c>
      <c r="F7" s="490"/>
      <c r="G7" s="529" t="s">
        <v>32</v>
      </c>
      <c r="H7" s="490"/>
      <c r="I7" s="529" t="s">
        <v>32</v>
      </c>
      <c r="J7" s="490"/>
      <c r="K7" s="529" t="s">
        <v>32</v>
      </c>
      <c r="L7" s="490"/>
      <c r="M7" s="529" t="s">
        <v>32</v>
      </c>
      <c r="N7" s="490"/>
      <c r="O7" s="529" t="s">
        <v>32</v>
      </c>
      <c r="P7" s="490"/>
      <c r="Q7" s="529" t="s">
        <v>32</v>
      </c>
      <c r="R7" s="490"/>
      <c r="S7" s="529" t="s">
        <v>32</v>
      </c>
      <c r="T7" s="490"/>
      <c r="U7" s="529" t="s">
        <v>32</v>
      </c>
      <c r="V7" s="490"/>
      <c r="W7" s="529" t="s">
        <v>32</v>
      </c>
      <c r="X7" s="490"/>
      <c r="Y7" s="529" t="s">
        <v>32</v>
      </c>
      <c r="Z7" s="490"/>
      <c r="AA7" s="529" t="s">
        <v>32</v>
      </c>
      <c r="AB7" s="490"/>
      <c r="AC7" s="529" t="s">
        <v>32</v>
      </c>
      <c r="AD7" s="490"/>
      <c r="AE7" s="529" t="s">
        <v>32</v>
      </c>
      <c r="AF7" s="490"/>
      <c r="AG7" s="529" t="s">
        <v>32</v>
      </c>
      <c r="AH7" s="490"/>
      <c r="AI7" s="529" t="s">
        <v>32</v>
      </c>
      <c r="AJ7" s="490"/>
      <c r="AK7" s="529" t="s">
        <v>32</v>
      </c>
      <c r="AL7" s="490"/>
      <c r="AM7" s="529" t="s">
        <v>32</v>
      </c>
      <c r="AN7" s="490"/>
      <c r="AO7" s="529" t="s">
        <v>32</v>
      </c>
      <c r="AP7" s="490"/>
      <c r="AQ7" s="529" t="s">
        <v>32</v>
      </c>
      <c r="AR7" s="490"/>
      <c r="AS7" s="529" t="s">
        <v>32</v>
      </c>
      <c r="AT7" s="490"/>
      <c r="AU7" s="529" t="s">
        <v>32</v>
      </c>
      <c r="AV7" s="490"/>
      <c r="AW7" s="529" t="s">
        <v>32</v>
      </c>
      <c r="AX7" s="490"/>
      <c r="AY7" s="529" t="s">
        <v>32</v>
      </c>
      <c r="AZ7" s="490"/>
      <c r="BA7" s="529" t="s">
        <v>32</v>
      </c>
      <c r="BB7" s="490"/>
      <c r="BC7" s="529" t="s">
        <v>32</v>
      </c>
      <c r="BD7" s="490"/>
      <c r="BE7" s="529" t="s">
        <v>32</v>
      </c>
      <c r="BF7" s="490"/>
    </row>
    <row r="8" spans="1:58" x14ac:dyDescent="0.25">
      <c r="A8" s="464"/>
      <c r="B8" s="48" t="s">
        <v>83</v>
      </c>
      <c r="C8" s="479" t="s">
        <v>27</v>
      </c>
      <c r="D8" s="479"/>
      <c r="E8" s="479" t="s">
        <v>27</v>
      </c>
      <c r="F8" s="479"/>
      <c r="G8" s="479" t="s">
        <v>27</v>
      </c>
      <c r="H8" s="479"/>
      <c r="I8" s="479" t="s">
        <v>27</v>
      </c>
      <c r="J8" s="479"/>
      <c r="K8" s="479" t="s">
        <v>27</v>
      </c>
      <c r="L8" s="479"/>
      <c r="M8" s="479" t="s">
        <v>27</v>
      </c>
      <c r="N8" s="479"/>
      <c r="O8" s="479" t="s">
        <v>27</v>
      </c>
      <c r="P8" s="479"/>
      <c r="Q8" s="479" t="s">
        <v>27</v>
      </c>
      <c r="R8" s="479"/>
      <c r="S8" s="479" t="s">
        <v>27</v>
      </c>
      <c r="T8" s="479"/>
      <c r="U8" s="479" t="s">
        <v>27</v>
      </c>
      <c r="V8" s="479"/>
      <c r="W8" s="479" t="s">
        <v>27</v>
      </c>
      <c r="X8" s="479"/>
      <c r="Y8" s="479" t="s">
        <v>27</v>
      </c>
      <c r="Z8" s="479"/>
      <c r="AA8" s="479" t="s">
        <v>27</v>
      </c>
      <c r="AB8" s="479"/>
      <c r="AC8" s="479" t="s">
        <v>27</v>
      </c>
      <c r="AD8" s="479"/>
      <c r="AE8" s="479" t="s">
        <v>27</v>
      </c>
      <c r="AF8" s="479"/>
      <c r="AG8" s="479" t="s">
        <v>27</v>
      </c>
      <c r="AH8" s="479"/>
      <c r="AI8" s="479" t="s">
        <v>27</v>
      </c>
      <c r="AJ8" s="479"/>
      <c r="AK8" s="479" t="s">
        <v>27</v>
      </c>
      <c r="AL8" s="479"/>
      <c r="AM8" s="479" t="s">
        <v>27</v>
      </c>
      <c r="AN8" s="479"/>
      <c r="AO8" s="479" t="s">
        <v>27</v>
      </c>
      <c r="AP8" s="479"/>
      <c r="AQ8" s="479" t="s">
        <v>27</v>
      </c>
      <c r="AR8" s="479"/>
      <c r="AS8" s="479" t="s">
        <v>27</v>
      </c>
      <c r="AT8" s="479"/>
      <c r="AU8" s="479" t="s">
        <v>27</v>
      </c>
      <c r="AV8" s="479"/>
      <c r="AW8" s="479" t="s">
        <v>27</v>
      </c>
      <c r="AX8" s="479"/>
      <c r="AY8" s="479" t="s">
        <v>27</v>
      </c>
      <c r="AZ8" s="479"/>
      <c r="BA8" s="479" t="s">
        <v>27</v>
      </c>
      <c r="BB8" s="479"/>
      <c r="BC8" s="479" t="s">
        <v>27</v>
      </c>
      <c r="BD8" s="479"/>
      <c r="BE8" s="479" t="s">
        <v>27</v>
      </c>
      <c r="BF8" s="479"/>
    </row>
    <row r="9" spans="1:58" x14ac:dyDescent="0.25">
      <c r="A9" s="464"/>
      <c r="B9" s="48" t="s">
        <v>84</v>
      </c>
      <c r="C9" s="323" t="s">
        <v>42</v>
      </c>
      <c r="D9" s="322">
        <f>IF(C9=Tabelas!$F$23,Tabelas!$C$39,0%)</f>
        <v>0</v>
      </c>
      <c r="E9" s="323" t="s">
        <v>42</v>
      </c>
      <c r="F9" s="322">
        <f>IF(E9=Tabelas!$F$23,Tabelas!$C$39,0%)</f>
        <v>0</v>
      </c>
      <c r="G9" s="323" t="s">
        <v>42</v>
      </c>
      <c r="H9" s="322">
        <f>IF(G9=Tabelas!$F$23,Tabelas!$C$39,0%)</f>
        <v>0</v>
      </c>
      <c r="I9" s="323" t="s">
        <v>42</v>
      </c>
      <c r="J9" s="322">
        <f>IF(I9=Tabelas!$F$23,Tabelas!$C$39,0%)</f>
        <v>0</v>
      </c>
      <c r="K9" s="323" t="s">
        <v>42</v>
      </c>
      <c r="L9" s="322">
        <f>IF(K9=Tabelas!$F$23,Tabelas!$C$39,0%)</f>
        <v>0</v>
      </c>
      <c r="M9" s="323" t="s">
        <v>42</v>
      </c>
      <c r="N9" s="322">
        <f>IF(M9=Tabelas!$F$23,Tabelas!$C$39,0%)</f>
        <v>0</v>
      </c>
      <c r="O9" s="323" t="s">
        <v>42</v>
      </c>
      <c r="P9" s="322">
        <f>IF(O9=Tabelas!$F$23,Tabelas!$C$39,0%)</f>
        <v>0</v>
      </c>
      <c r="Q9" s="323" t="s">
        <v>42</v>
      </c>
      <c r="R9" s="322">
        <f>IF(Q9=Tabelas!$F$23,Tabelas!$C$39,0%)</f>
        <v>0</v>
      </c>
      <c r="S9" s="323" t="s">
        <v>42</v>
      </c>
      <c r="T9" s="322">
        <f>IF(S9=Tabelas!$F$23,Tabelas!$C$39,0%)</f>
        <v>0</v>
      </c>
      <c r="U9" s="323" t="s">
        <v>42</v>
      </c>
      <c r="V9" s="322">
        <f>IF(U9=Tabelas!$F$23,Tabelas!$C$39,0%)</f>
        <v>0</v>
      </c>
      <c r="W9" s="323" t="s">
        <v>42</v>
      </c>
      <c r="X9" s="322">
        <f>IF(W9=Tabelas!$F$23,Tabelas!$C$39,0%)</f>
        <v>0</v>
      </c>
      <c r="Y9" s="323" t="s">
        <v>42</v>
      </c>
      <c r="Z9" s="322">
        <f>IF(Y9=Tabelas!$F$23,Tabelas!$C$39,0%)</f>
        <v>0</v>
      </c>
      <c r="AA9" s="323" t="s">
        <v>42</v>
      </c>
      <c r="AB9" s="322">
        <f>IF(AA9=Tabelas!$F$23,Tabelas!$C$39,0%)</f>
        <v>0</v>
      </c>
      <c r="AC9" s="323" t="s">
        <v>42</v>
      </c>
      <c r="AD9" s="322">
        <f>IF(AC9=Tabelas!$F$23,Tabelas!$C$39,0%)</f>
        <v>0</v>
      </c>
      <c r="AE9" s="323" t="s">
        <v>42</v>
      </c>
      <c r="AF9" s="322">
        <f>IF(AE9=Tabelas!$F$23,Tabelas!$C$39,0%)</f>
        <v>0</v>
      </c>
      <c r="AG9" s="323" t="s">
        <v>42</v>
      </c>
      <c r="AH9" s="322">
        <f>IF(AG9=Tabelas!$F$23,Tabelas!$C$39,0%)</f>
        <v>0</v>
      </c>
      <c r="AI9" s="323" t="s">
        <v>42</v>
      </c>
      <c r="AJ9" s="322">
        <f>IF(AI9=Tabelas!$F$23,Tabelas!$C$39,0%)</f>
        <v>0</v>
      </c>
      <c r="AK9" s="323" t="s">
        <v>42</v>
      </c>
      <c r="AL9" s="322">
        <f>IF(AK9=Tabelas!$F$23,Tabelas!$C$39,0%)</f>
        <v>0</v>
      </c>
      <c r="AM9" s="323" t="s">
        <v>42</v>
      </c>
      <c r="AN9" s="322">
        <f>IF(AM9=Tabelas!$F$23,Tabelas!$C$39,0%)</f>
        <v>0</v>
      </c>
      <c r="AO9" s="323" t="s">
        <v>42</v>
      </c>
      <c r="AP9" s="322">
        <f>IF(AO9=Tabelas!$F$23,Tabelas!$C$39,0%)</f>
        <v>0</v>
      </c>
      <c r="AQ9" s="323" t="s">
        <v>42</v>
      </c>
      <c r="AR9" s="322">
        <f>IF(AQ9=Tabelas!$F$23,Tabelas!$C$39,0%)</f>
        <v>0</v>
      </c>
      <c r="AS9" s="323" t="s">
        <v>42</v>
      </c>
      <c r="AT9" s="322">
        <f>IF(AS9=Tabelas!$F$23,Tabelas!$C$39,0%)</f>
        <v>0</v>
      </c>
      <c r="AU9" s="323" t="s">
        <v>42</v>
      </c>
      <c r="AV9" s="322">
        <f>IF(AU9=Tabelas!$F$23,Tabelas!$C$39,0%)</f>
        <v>0</v>
      </c>
      <c r="AW9" s="323" t="s">
        <v>42</v>
      </c>
      <c r="AX9" s="322">
        <f>IF(AW9=Tabelas!$F$23,Tabelas!$C$39,0%)</f>
        <v>0</v>
      </c>
      <c r="AY9" s="323" t="s">
        <v>42</v>
      </c>
      <c r="AZ9" s="322">
        <f>IF(AY9=Tabelas!$F$23,Tabelas!$C$39,0%)</f>
        <v>0</v>
      </c>
      <c r="BA9" s="323" t="s">
        <v>42</v>
      </c>
      <c r="BB9" s="322">
        <f>IF(BA9=Tabelas!$F$23,Tabelas!$C$39,0%)</f>
        <v>0</v>
      </c>
      <c r="BC9" s="323" t="s">
        <v>42</v>
      </c>
      <c r="BD9" s="322">
        <f>IF(BC9=Tabelas!$F$23,Tabelas!$C$39,0%)</f>
        <v>0</v>
      </c>
      <c r="BE9" s="323" t="s">
        <v>42</v>
      </c>
      <c r="BF9" s="322">
        <f>IF(BE9=Tabelas!$F$23,Tabelas!$C$39,0%)</f>
        <v>0</v>
      </c>
    </row>
    <row r="10" spans="1:58" ht="15" customHeight="1" x14ac:dyDescent="0.25">
      <c r="A10" s="496" t="s">
        <v>104</v>
      </c>
      <c r="B10" s="117" t="s">
        <v>110</v>
      </c>
      <c r="C10" s="491">
        <v>24</v>
      </c>
      <c r="D10" s="491"/>
      <c r="E10" s="491">
        <v>24</v>
      </c>
      <c r="F10" s="491"/>
      <c r="G10" s="491">
        <v>24</v>
      </c>
      <c r="H10" s="491"/>
      <c r="I10" s="491">
        <v>24</v>
      </c>
      <c r="J10" s="491"/>
      <c r="K10" s="491">
        <v>24</v>
      </c>
      <c r="L10" s="491"/>
      <c r="M10" s="491">
        <v>24</v>
      </c>
      <c r="N10" s="491"/>
      <c r="O10" s="491">
        <v>24</v>
      </c>
      <c r="P10" s="491"/>
      <c r="Q10" s="491">
        <v>24</v>
      </c>
      <c r="R10" s="491"/>
      <c r="S10" s="491">
        <v>24</v>
      </c>
      <c r="T10" s="491"/>
      <c r="U10" s="491">
        <v>24</v>
      </c>
      <c r="V10" s="491"/>
      <c r="W10" s="491">
        <v>24</v>
      </c>
      <c r="X10" s="491"/>
      <c r="Y10" s="491">
        <v>24</v>
      </c>
      <c r="Z10" s="491"/>
      <c r="AA10" s="491">
        <v>24</v>
      </c>
      <c r="AB10" s="491"/>
      <c r="AC10" s="491">
        <v>24</v>
      </c>
      <c r="AD10" s="491"/>
      <c r="AE10" s="491">
        <v>24</v>
      </c>
      <c r="AF10" s="491"/>
      <c r="AG10" s="491">
        <v>24</v>
      </c>
      <c r="AH10" s="491"/>
      <c r="AI10" s="491">
        <v>24</v>
      </c>
      <c r="AJ10" s="491"/>
      <c r="AK10" s="491">
        <v>24</v>
      </c>
      <c r="AL10" s="491"/>
      <c r="AM10" s="491">
        <v>24</v>
      </c>
      <c r="AN10" s="491"/>
      <c r="AO10" s="491">
        <v>24</v>
      </c>
      <c r="AP10" s="491"/>
      <c r="AQ10" s="491">
        <v>24</v>
      </c>
      <c r="AR10" s="491"/>
      <c r="AS10" s="491">
        <v>24</v>
      </c>
      <c r="AT10" s="491"/>
      <c r="AU10" s="491">
        <v>24</v>
      </c>
      <c r="AV10" s="491"/>
      <c r="AW10" s="491">
        <v>24</v>
      </c>
      <c r="AX10" s="491"/>
      <c r="AY10" s="491">
        <v>24</v>
      </c>
      <c r="AZ10" s="491"/>
      <c r="BA10" s="491">
        <v>24</v>
      </c>
      <c r="BB10" s="491"/>
      <c r="BC10" s="491">
        <v>24</v>
      </c>
      <c r="BD10" s="491"/>
      <c r="BE10" s="491">
        <v>24</v>
      </c>
      <c r="BF10" s="491"/>
    </row>
    <row r="11" spans="1:58" x14ac:dyDescent="0.25">
      <c r="A11" s="464"/>
      <c r="B11" s="48" t="s">
        <v>78</v>
      </c>
      <c r="C11" s="492">
        <f>C5</f>
        <v>13</v>
      </c>
      <c r="D11" s="492"/>
      <c r="E11" s="492">
        <f>E5</f>
        <v>13</v>
      </c>
      <c r="F11" s="492"/>
      <c r="G11" s="492">
        <f>G5</f>
        <v>13</v>
      </c>
      <c r="H11" s="492"/>
      <c r="I11" s="492">
        <f>I5</f>
        <v>13</v>
      </c>
      <c r="J11" s="492"/>
      <c r="K11" s="492">
        <f>K5</f>
        <v>13</v>
      </c>
      <c r="L11" s="492"/>
      <c r="M11" s="492">
        <f>M5</f>
        <v>13</v>
      </c>
      <c r="N11" s="492"/>
      <c r="O11" s="492">
        <f>O5</f>
        <v>13</v>
      </c>
      <c r="P11" s="492"/>
      <c r="Q11" s="492">
        <f>Q5</f>
        <v>13</v>
      </c>
      <c r="R11" s="492"/>
      <c r="S11" s="492">
        <f>S5</f>
        <v>13</v>
      </c>
      <c r="T11" s="492"/>
      <c r="U11" s="492">
        <f>U5</f>
        <v>13</v>
      </c>
      <c r="V11" s="492"/>
      <c r="W11" s="492">
        <f>W5</f>
        <v>13</v>
      </c>
      <c r="X11" s="492"/>
      <c r="Y11" s="492">
        <f>Y5</f>
        <v>13</v>
      </c>
      <c r="Z11" s="492"/>
      <c r="AA11" s="492">
        <f>AA5</f>
        <v>13</v>
      </c>
      <c r="AB11" s="492"/>
      <c r="AC11" s="492">
        <f>AC5</f>
        <v>13</v>
      </c>
      <c r="AD11" s="492"/>
      <c r="AE11" s="492">
        <f>AE5</f>
        <v>13</v>
      </c>
      <c r="AF11" s="492"/>
      <c r="AG11" s="492">
        <f>AG5</f>
        <v>13</v>
      </c>
      <c r="AH11" s="492"/>
      <c r="AI11" s="492">
        <f>AI5</f>
        <v>13</v>
      </c>
      <c r="AJ11" s="492"/>
      <c r="AK11" s="492">
        <f>AK5</f>
        <v>13</v>
      </c>
      <c r="AL11" s="492"/>
      <c r="AM11" s="492">
        <f>AM5</f>
        <v>13</v>
      </c>
      <c r="AN11" s="492"/>
      <c r="AO11" s="492">
        <f>AO5</f>
        <v>13</v>
      </c>
      <c r="AP11" s="492"/>
      <c r="AQ11" s="492">
        <f>AQ5</f>
        <v>13</v>
      </c>
      <c r="AR11" s="492"/>
      <c r="AS11" s="492">
        <f>AS5</f>
        <v>13</v>
      </c>
      <c r="AT11" s="492"/>
      <c r="AU11" s="492">
        <f>AU5</f>
        <v>13</v>
      </c>
      <c r="AV11" s="492"/>
      <c r="AW11" s="492">
        <f>AW5</f>
        <v>13</v>
      </c>
      <c r="AX11" s="492"/>
      <c r="AY11" s="492">
        <f>AY5</f>
        <v>13</v>
      </c>
      <c r="AZ11" s="492"/>
      <c r="BA11" s="492">
        <f>BA5</f>
        <v>13</v>
      </c>
      <c r="BB11" s="492"/>
      <c r="BC11" s="492">
        <f>BC5</f>
        <v>13</v>
      </c>
      <c r="BD11" s="492"/>
      <c r="BE11" s="492">
        <f>BE5</f>
        <v>13</v>
      </c>
      <c r="BF11" s="492"/>
    </row>
    <row r="12" spans="1:58" x14ac:dyDescent="0.25">
      <c r="A12" s="464"/>
      <c r="B12" s="48" t="s">
        <v>79</v>
      </c>
      <c r="C12" s="492">
        <f>C6</f>
        <v>17.5</v>
      </c>
      <c r="D12" s="492"/>
      <c r="E12" s="492">
        <f>E6</f>
        <v>17.5</v>
      </c>
      <c r="F12" s="492"/>
      <c r="G12" s="492">
        <f>G6</f>
        <v>17.5</v>
      </c>
      <c r="H12" s="492"/>
      <c r="I12" s="492">
        <f>I6</f>
        <v>17.5</v>
      </c>
      <c r="J12" s="492"/>
      <c r="K12" s="492">
        <f>K6</f>
        <v>17.5</v>
      </c>
      <c r="L12" s="492"/>
      <c r="M12" s="492">
        <f>M6</f>
        <v>17.5</v>
      </c>
      <c r="N12" s="492"/>
      <c r="O12" s="492">
        <f>O6</f>
        <v>17.5</v>
      </c>
      <c r="P12" s="492"/>
      <c r="Q12" s="492">
        <f>Q6</f>
        <v>17.5</v>
      </c>
      <c r="R12" s="492"/>
      <c r="S12" s="492">
        <f>S6</f>
        <v>17.5</v>
      </c>
      <c r="T12" s="492"/>
      <c r="U12" s="492">
        <f>U6</f>
        <v>17.5</v>
      </c>
      <c r="V12" s="492"/>
      <c r="W12" s="492">
        <f>W6</f>
        <v>17.5</v>
      </c>
      <c r="X12" s="492"/>
      <c r="Y12" s="492">
        <f>Y6</f>
        <v>17.5</v>
      </c>
      <c r="Z12" s="492"/>
      <c r="AA12" s="492">
        <f>AA6</f>
        <v>17.5</v>
      </c>
      <c r="AB12" s="492"/>
      <c r="AC12" s="492">
        <f>AC6</f>
        <v>17.5</v>
      </c>
      <c r="AD12" s="492"/>
      <c r="AE12" s="492">
        <f>AE6</f>
        <v>17.5</v>
      </c>
      <c r="AF12" s="492"/>
      <c r="AG12" s="492">
        <f>AG6</f>
        <v>17.5</v>
      </c>
      <c r="AH12" s="492"/>
      <c r="AI12" s="492">
        <f>AI6</f>
        <v>17.5</v>
      </c>
      <c r="AJ12" s="492"/>
      <c r="AK12" s="492">
        <f>AK6</f>
        <v>17.5</v>
      </c>
      <c r="AL12" s="492"/>
      <c r="AM12" s="492">
        <f>AM6</f>
        <v>17.5</v>
      </c>
      <c r="AN12" s="492"/>
      <c r="AO12" s="492">
        <f>AO6</f>
        <v>17.5</v>
      </c>
      <c r="AP12" s="492"/>
      <c r="AQ12" s="492">
        <f>AQ6</f>
        <v>17.5</v>
      </c>
      <c r="AR12" s="492"/>
      <c r="AS12" s="492">
        <f>AS6</f>
        <v>17.5</v>
      </c>
      <c r="AT12" s="492"/>
      <c r="AU12" s="492">
        <f>AU6</f>
        <v>17.5</v>
      </c>
      <c r="AV12" s="492"/>
      <c r="AW12" s="492">
        <f>AW6</f>
        <v>17.5</v>
      </c>
      <c r="AX12" s="492"/>
      <c r="AY12" s="492">
        <f>AY6</f>
        <v>17.5</v>
      </c>
      <c r="AZ12" s="492"/>
      <c r="BA12" s="492">
        <f>BA6</f>
        <v>17.5</v>
      </c>
      <c r="BB12" s="492"/>
      <c r="BC12" s="492">
        <f>BC6</f>
        <v>17.5</v>
      </c>
      <c r="BD12" s="492"/>
      <c r="BE12" s="492">
        <f>BE6</f>
        <v>17.5</v>
      </c>
      <c r="BF12" s="492"/>
    </row>
    <row r="13" spans="1:58" x14ac:dyDescent="0.25">
      <c r="A13" s="464"/>
      <c r="B13" s="116" t="s">
        <v>82</v>
      </c>
      <c r="C13" s="490" t="s">
        <v>36</v>
      </c>
      <c r="D13" s="490"/>
      <c r="E13" s="490" t="s">
        <v>36</v>
      </c>
      <c r="F13" s="490"/>
      <c r="G13" s="490" t="s">
        <v>36</v>
      </c>
      <c r="H13" s="490"/>
      <c r="I13" s="490" t="s">
        <v>36</v>
      </c>
      <c r="J13" s="490"/>
      <c r="K13" s="490" t="s">
        <v>36</v>
      </c>
      <c r="L13" s="490"/>
      <c r="M13" s="490" t="s">
        <v>36</v>
      </c>
      <c r="N13" s="490"/>
      <c r="O13" s="490" t="s">
        <v>36</v>
      </c>
      <c r="P13" s="490"/>
      <c r="Q13" s="490" t="s">
        <v>36</v>
      </c>
      <c r="R13" s="490"/>
      <c r="S13" s="490" t="s">
        <v>36</v>
      </c>
      <c r="T13" s="490"/>
      <c r="U13" s="490" t="s">
        <v>36</v>
      </c>
      <c r="V13" s="490"/>
      <c r="W13" s="490" t="s">
        <v>36</v>
      </c>
      <c r="X13" s="490"/>
      <c r="Y13" s="490" t="s">
        <v>36</v>
      </c>
      <c r="Z13" s="490"/>
      <c r="AA13" s="490" t="s">
        <v>36</v>
      </c>
      <c r="AB13" s="490"/>
      <c r="AC13" s="490" t="s">
        <v>36</v>
      </c>
      <c r="AD13" s="490"/>
      <c r="AE13" s="490" t="s">
        <v>36</v>
      </c>
      <c r="AF13" s="490"/>
      <c r="AG13" s="490" t="s">
        <v>36</v>
      </c>
      <c r="AH13" s="490"/>
      <c r="AI13" s="490" t="s">
        <v>36</v>
      </c>
      <c r="AJ13" s="490"/>
      <c r="AK13" s="490" t="s">
        <v>36</v>
      </c>
      <c r="AL13" s="490"/>
      <c r="AM13" s="490" t="s">
        <v>36</v>
      </c>
      <c r="AN13" s="490"/>
      <c r="AO13" s="490" t="s">
        <v>36</v>
      </c>
      <c r="AP13" s="490"/>
      <c r="AQ13" s="490" t="s">
        <v>36</v>
      </c>
      <c r="AR13" s="490"/>
      <c r="AS13" s="490" t="s">
        <v>36</v>
      </c>
      <c r="AT13" s="490"/>
      <c r="AU13" s="490" t="s">
        <v>36</v>
      </c>
      <c r="AV13" s="490"/>
      <c r="AW13" s="490" t="s">
        <v>36</v>
      </c>
      <c r="AX13" s="490"/>
      <c r="AY13" s="490" t="s">
        <v>36</v>
      </c>
      <c r="AZ13" s="490"/>
      <c r="BA13" s="490" t="s">
        <v>36</v>
      </c>
      <c r="BB13" s="490"/>
      <c r="BC13" s="490" t="s">
        <v>36</v>
      </c>
      <c r="BD13" s="490"/>
      <c r="BE13" s="490" t="s">
        <v>36</v>
      </c>
      <c r="BF13" s="490"/>
    </row>
    <row r="14" spans="1:58" x14ac:dyDescent="0.25">
      <c r="A14" s="464"/>
      <c r="B14" s="48" t="s">
        <v>83</v>
      </c>
      <c r="C14" s="479" t="s">
        <v>38</v>
      </c>
      <c r="D14" s="479"/>
      <c r="E14" s="479" t="s">
        <v>38</v>
      </c>
      <c r="F14" s="479"/>
      <c r="G14" s="479" t="s">
        <v>38</v>
      </c>
      <c r="H14" s="479"/>
      <c r="I14" s="479" t="s">
        <v>38</v>
      </c>
      <c r="J14" s="479"/>
      <c r="K14" s="479" t="s">
        <v>38</v>
      </c>
      <c r="L14" s="479"/>
      <c r="M14" s="479" t="s">
        <v>38</v>
      </c>
      <c r="N14" s="479"/>
      <c r="O14" s="479" t="s">
        <v>38</v>
      </c>
      <c r="P14" s="479"/>
      <c r="Q14" s="479" t="s">
        <v>38</v>
      </c>
      <c r="R14" s="479"/>
      <c r="S14" s="479" t="s">
        <v>38</v>
      </c>
      <c r="T14" s="479"/>
      <c r="U14" s="479" t="s">
        <v>38</v>
      </c>
      <c r="V14" s="479"/>
      <c r="W14" s="479" t="s">
        <v>38</v>
      </c>
      <c r="X14" s="479"/>
      <c r="Y14" s="479" t="s">
        <v>38</v>
      </c>
      <c r="Z14" s="479"/>
      <c r="AA14" s="479" t="s">
        <v>38</v>
      </c>
      <c r="AB14" s="479"/>
      <c r="AC14" s="479" t="s">
        <v>38</v>
      </c>
      <c r="AD14" s="479"/>
      <c r="AE14" s="479" t="s">
        <v>38</v>
      </c>
      <c r="AF14" s="479"/>
      <c r="AG14" s="479" t="s">
        <v>38</v>
      </c>
      <c r="AH14" s="479"/>
      <c r="AI14" s="479" t="s">
        <v>38</v>
      </c>
      <c r="AJ14" s="479"/>
      <c r="AK14" s="479" t="s">
        <v>38</v>
      </c>
      <c r="AL14" s="479"/>
      <c r="AM14" s="479" t="s">
        <v>38</v>
      </c>
      <c r="AN14" s="479"/>
      <c r="AO14" s="479" t="s">
        <v>38</v>
      </c>
      <c r="AP14" s="479"/>
      <c r="AQ14" s="479" t="s">
        <v>38</v>
      </c>
      <c r="AR14" s="479"/>
      <c r="AS14" s="479" t="s">
        <v>38</v>
      </c>
      <c r="AT14" s="479"/>
      <c r="AU14" s="479" t="s">
        <v>38</v>
      </c>
      <c r="AV14" s="479"/>
      <c r="AW14" s="479" t="s">
        <v>38</v>
      </c>
      <c r="AX14" s="479"/>
      <c r="AY14" s="479" t="s">
        <v>38</v>
      </c>
      <c r="AZ14" s="479"/>
      <c r="BA14" s="479" t="s">
        <v>38</v>
      </c>
      <c r="BB14" s="479"/>
      <c r="BC14" s="479" t="s">
        <v>38</v>
      </c>
      <c r="BD14" s="479"/>
      <c r="BE14" s="479" t="s">
        <v>38</v>
      </c>
      <c r="BF14" s="479"/>
    </row>
    <row r="15" spans="1:58" x14ac:dyDescent="0.25">
      <c r="A15" s="224"/>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row>
    <row r="16" spans="1:58" x14ac:dyDescent="0.25">
      <c r="A16" s="221"/>
      <c r="B16" s="6" t="s">
        <v>49</v>
      </c>
      <c r="C16" s="441">
        <f>'REQUISIÇÃO DE SERVIÇOS '!$J$19</f>
        <v>265.26666666666665</v>
      </c>
      <c r="D16" s="441"/>
      <c r="E16" s="441">
        <f>'REQUISIÇÃO DE SERVIÇOS '!$J$19</f>
        <v>265.26666666666665</v>
      </c>
      <c r="F16" s="441"/>
      <c r="G16" s="441">
        <f>'REQUISIÇÃO DE SERVIÇOS '!$J$19</f>
        <v>265.26666666666665</v>
      </c>
      <c r="H16" s="441"/>
      <c r="I16" s="441">
        <f>'REQUISIÇÃO DE SERVIÇOS '!$J$19</f>
        <v>265.26666666666665</v>
      </c>
      <c r="J16" s="441"/>
      <c r="K16" s="441">
        <f>'REQUISIÇÃO DE SERVIÇOS '!$J$19</f>
        <v>265.26666666666665</v>
      </c>
      <c r="L16" s="441"/>
      <c r="M16" s="441">
        <f>'REQUISIÇÃO DE SERVIÇOS '!$J$19</f>
        <v>265.26666666666665</v>
      </c>
      <c r="N16" s="441"/>
      <c r="O16" s="441">
        <f>'REQUISIÇÃO DE SERVIÇOS '!$J$19</f>
        <v>265.26666666666665</v>
      </c>
      <c r="P16" s="441"/>
      <c r="Q16" s="441">
        <f>'REQUISIÇÃO DE SERVIÇOS '!$J$19</f>
        <v>265.26666666666665</v>
      </c>
      <c r="R16" s="441"/>
      <c r="S16" s="441">
        <f>'REQUISIÇÃO DE SERVIÇOS '!$J$19</f>
        <v>265.26666666666665</v>
      </c>
      <c r="T16" s="441"/>
      <c r="U16" s="441">
        <f>'REQUISIÇÃO DE SERVIÇOS '!$J$19</f>
        <v>265.26666666666665</v>
      </c>
      <c r="V16" s="441"/>
      <c r="W16" s="441">
        <f>'REQUISIÇÃO DE SERVIÇOS '!$J$19</f>
        <v>265.26666666666665</v>
      </c>
      <c r="X16" s="441"/>
      <c r="Y16" s="441">
        <f>'REQUISIÇÃO DE SERVIÇOS '!$J$19</f>
        <v>265.26666666666665</v>
      </c>
      <c r="Z16" s="441"/>
      <c r="AA16" s="441">
        <f>'REQUISIÇÃO DE SERVIÇOS '!$J$19</f>
        <v>265.26666666666665</v>
      </c>
      <c r="AB16" s="441"/>
      <c r="AC16" s="441">
        <f>'REQUISIÇÃO DE SERVIÇOS '!$J$19</f>
        <v>265.26666666666665</v>
      </c>
      <c r="AD16" s="441"/>
      <c r="AE16" s="441">
        <f>'REQUISIÇÃO DE SERVIÇOS '!$J$19</f>
        <v>265.26666666666665</v>
      </c>
      <c r="AF16" s="441"/>
      <c r="AG16" s="441">
        <f>'REQUISIÇÃO DE SERVIÇOS '!$J$19</f>
        <v>265.26666666666665</v>
      </c>
      <c r="AH16" s="441"/>
      <c r="AI16" s="441">
        <f>'REQUISIÇÃO DE SERVIÇOS '!$J$19</f>
        <v>265.26666666666665</v>
      </c>
      <c r="AJ16" s="441"/>
      <c r="AK16" s="441">
        <f>'REQUISIÇÃO DE SERVIÇOS '!$J$19</f>
        <v>265.26666666666665</v>
      </c>
      <c r="AL16" s="441"/>
      <c r="AM16" s="441">
        <f>'REQUISIÇÃO DE SERVIÇOS '!$J$19</f>
        <v>265.26666666666665</v>
      </c>
      <c r="AN16" s="441"/>
      <c r="AO16" s="441">
        <f>'REQUISIÇÃO DE SERVIÇOS '!$J$19</f>
        <v>265.26666666666665</v>
      </c>
      <c r="AP16" s="441"/>
      <c r="AQ16" s="441">
        <f>'REQUISIÇÃO DE SERVIÇOS '!$J$19</f>
        <v>265.26666666666665</v>
      </c>
      <c r="AR16" s="441"/>
      <c r="AS16" s="441">
        <f>'REQUISIÇÃO DE SERVIÇOS '!$J$19</f>
        <v>265.26666666666665</v>
      </c>
      <c r="AT16" s="441"/>
      <c r="AU16" s="441">
        <f>'REQUISIÇÃO DE SERVIÇOS '!$J$19</f>
        <v>265.26666666666665</v>
      </c>
      <c r="AV16" s="441"/>
      <c r="AW16" s="441">
        <f>'REQUISIÇÃO DE SERVIÇOS '!$J$19</f>
        <v>265.26666666666665</v>
      </c>
      <c r="AX16" s="441"/>
      <c r="AY16" s="441">
        <f>'REQUISIÇÃO DE SERVIÇOS '!$J$19</f>
        <v>265.26666666666665</v>
      </c>
      <c r="AZ16" s="441"/>
      <c r="BA16" s="441">
        <f>'REQUISIÇÃO DE SERVIÇOS '!$J$19</f>
        <v>265.26666666666665</v>
      </c>
      <c r="BB16" s="441"/>
      <c r="BC16" s="441">
        <f>'REQUISIÇÃO DE SERVIÇOS '!$J$19</f>
        <v>265.26666666666665</v>
      </c>
      <c r="BD16" s="441"/>
      <c r="BE16" s="441">
        <f>'REQUISIÇÃO DE SERVIÇOS '!$J$19</f>
        <v>265.26666666666665</v>
      </c>
      <c r="BF16" s="441"/>
    </row>
    <row r="17" spans="1:58" x14ac:dyDescent="0.25">
      <c r="A17" s="221"/>
      <c r="B17" s="6" t="s">
        <v>85</v>
      </c>
      <c r="C17" s="480">
        <f>C16/792</f>
        <v>0.33493265993265992</v>
      </c>
      <c r="D17" s="480"/>
      <c r="E17" s="480">
        <f>E16/792</f>
        <v>0.33493265993265992</v>
      </c>
      <c r="F17" s="480"/>
      <c r="G17" s="480">
        <f>G16/792</f>
        <v>0.33493265993265992</v>
      </c>
      <c r="H17" s="480"/>
      <c r="I17" s="480">
        <f>I16/792</f>
        <v>0.33493265993265992</v>
      </c>
      <c r="J17" s="480"/>
      <c r="K17" s="480">
        <f>K16/792</f>
        <v>0.33493265993265992</v>
      </c>
      <c r="L17" s="480"/>
      <c r="M17" s="480">
        <f>M16/792</f>
        <v>0.33493265993265992</v>
      </c>
      <c r="N17" s="480"/>
      <c r="O17" s="480">
        <f>O16/792</f>
        <v>0.33493265993265992</v>
      </c>
      <c r="P17" s="480"/>
      <c r="Q17" s="480">
        <f>Q16/792</f>
        <v>0.33493265993265992</v>
      </c>
      <c r="R17" s="480"/>
      <c r="S17" s="480">
        <f>S16/792</f>
        <v>0.33493265993265992</v>
      </c>
      <c r="T17" s="480"/>
      <c r="U17" s="480">
        <f>U16/792</f>
        <v>0.33493265993265992</v>
      </c>
      <c r="V17" s="480"/>
      <c r="W17" s="480">
        <f>W16/792</f>
        <v>0.33493265993265992</v>
      </c>
      <c r="X17" s="480"/>
      <c r="Y17" s="480">
        <f>Y16/792</f>
        <v>0.33493265993265992</v>
      </c>
      <c r="Z17" s="480"/>
      <c r="AA17" s="480">
        <f>AA16/792</f>
        <v>0.33493265993265992</v>
      </c>
      <c r="AB17" s="480"/>
      <c r="AC17" s="480">
        <f>AC16/792</f>
        <v>0.33493265993265992</v>
      </c>
      <c r="AD17" s="480"/>
      <c r="AE17" s="480">
        <f>AE16/792</f>
        <v>0.33493265993265992</v>
      </c>
      <c r="AF17" s="480"/>
      <c r="AG17" s="480">
        <f>AG16/792</f>
        <v>0.33493265993265992</v>
      </c>
      <c r="AH17" s="480"/>
      <c r="AI17" s="480">
        <f>AI16/792</f>
        <v>0.33493265993265992</v>
      </c>
      <c r="AJ17" s="480"/>
      <c r="AK17" s="480">
        <f>AK16/792</f>
        <v>0.33493265993265992</v>
      </c>
      <c r="AL17" s="480"/>
      <c r="AM17" s="480">
        <f>AM16/792</f>
        <v>0.33493265993265992</v>
      </c>
      <c r="AN17" s="480"/>
      <c r="AO17" s="480">
        <f>AO16/792</f>
        <v>0.33493265993265992</v>
      </c>
      <c r="AP17" s="480"/>
      <c r="AQ17" s="480">
        <f>AQ16/792</f>
        <v>0.33493265993265992</v>
      </c>
      <c r="AR17" s="480"/>
      <c r="AS17" s="480">
        <f>AS16/792</f>
        <v>0.33493265993265992</v>
      </c>
      <c r="AT17" s="480"/>
      <c r="AU17" s="480">
        <f>AU16/792</f>
        <v>0.33493265993265992</v>
      </c>
      <c r="AV17" s="480"/>
      <c r="AW17" s="480">
        <f>AW16/792</f>
        <v>0.33493265993265992</v>
      </c>
      <c r="AX17" s="480"/>
      <c r="AY17" s="480">
        <f>AY16/792</f>
        <v>0.33493265993265992</v>
      </c>
      <c r="AZ17" s="480"/>
      <c r="BA17" s="480">
        <f>BA16/792</f>
        <v>0.33493265993265992</v>
      </c>
      <c r="BB17" s="480"/>
      <c r="BC17" s="480">
        <f>BC16/792</f>
        <v>0.33493265993265992</v>
      </c>
      <c r="BD17" s="480"/>
      <c r="BE17" s="480">
        <f>BE16/792</f>
        <v>0.33493265993265992</v>
      </c>
      <c r="BF17" s="480"/>
    </row>
    <row r="18" spans="1:58" ht="15.75" thickBot="1" x14ac:dyDescent="0.3">
      <c r="A18" s="22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row>
    <row r="19" spans="1:58" x14ac:dyDescent="0.25">
      <c r="A19" s="497" t="s">
        <v>109</v>
      </c>
      <c r="B19" s="47" t="s">
        <v>86</v>
      </c>
      <c r="C19" s="481">
        <f>C5*C6</f>
        <v>227.5</v>
      </c>
      <c r="D19" s="482"/>
      <c r="E19" s="481">
        <f>E5*E6</f>
        <v>227.5</v>
      </c>
      <c r="F19" s="482"/>
      <c r="G19" s="481">
        <f>G5*G6</f>
        <v>227.5</v>
      </c>
      <c r="H19" s="482"/>
      <c r="I19" s="481">
        <f>I5*I6</f>
        <v>227.5</v>
      </c>
      <c r="J19" s="482"/>
      <c r="K19" s="481">
        <f>K5*K6</f>
        <v>227.5</v>
      </c>
      <c r="L19" s="482"/>
      <c r="M19" s="481">
        <f>M5*M6</f>
        <v>227.5</v>
      </c>
      <c r="N19" s="482"/>
      <c r="O19" s="481">
        <f>O5*O6</f>
        <v>227.5</v>
      </c>
      <c r="P19" s="482"/>
      <c r="Q19" s="481">
        <f>Q5*Q6</f>
        <v>227.5</v>
      </c>
      <c r="R19" s="482"/>
      <c r="S19" s="481">
        <f>S5*S6</f>
        <v>227.5</v>
      </c>
      <c r="T19" s="482"/>
      <c r="U19" s="481">
        <f>U5*U6</f>
        <v>227.5</v>
      </c>
      <c r="V19" s="482"/>
      <c r="W19" s="481">
        <f>W5*W6</f>
        <v>227.5</v>
      </c>
      <c r="X19" s="482"/>
      <c r="Y19" s="481">
        <f>Y5*Y6</f>
        <v>227.5</v>
      </c>
      <c r="Z19" s="482"/>
      <c r="AA19" s="481">
        <f>AA5*AA6</f>
        <v>227.5</v>
      </c>
      <c r="AB19" s="482"/>
      <c r="AC19" s="481">
        <f>AC5*AC6</f>
        <v>227.5</v>
      </c>
      <c r="AD19" s="482"/>
      <c r="AE19" s="481">
        <f>AE5*AE6</f>
        <v>227.5</v>
      </c>
      <c r="AF19" s="482"/>
      <c r="AG19" s="481">
        <f>AG5*AG6</f>
        <v>227.5</v>
      </c>
      <c r="AH19" s="482"/>
      <c r="AI19" s="481">
        <f>AI5*AI6</f>
        <v>227.5</v>
      </c>
      <c r="AJ19" s="482"/>
      <c r="AK19" s="481">
        <f>AK5*AK6</f>
        <v>227.5</v>
      </c>
      <c r="AL19" s="482"/>
      <c r="AM19" s="481">
        <f>AM5*AM6</f>
        <v>227.5</v>
      </c>
      <c r="AN19" s="482"/>
      <c r="AO19" s="481">
        <f>AO5*AO6</f>
        <v>227.5</v>
      </c>
      <c r="AP19" s="482"/>
      <c r="AQ19" s="481">
        <f>AQ5*AQ6</f>
        <v>227.5</v>
      </c>
      <c r="AR19" s="482"/>
      <c r="AS19" s="481">
        <f>AS5*AS6</f>
        <v>227.5</v>
      </c>
      <c r="AT19" s="482"/>
      <c r="AU19" s="481">
        <f>AU5*AU6</f>
        <v>227.5</v>
      </c>
      <c r="AV19" s="482"/>
      <c r="AW19" s="481">
        <f>AW5*AW6</f>
        <v>227.5</v>
      </c>
      <c r="AX19" s="482"/>
      <c r="AY19" s="481">
        <f>AY5*AY6</f>
        <v>227.5</v>
      </c>
      <c r="AZ19" s="482"/>
      <c r="BA19" s="481">
        <f>BA5*BA6</f>
        <v>227.5</v>
      </c>
      <c r="BB19" s="482"/>
      <c r="BC19" s="481">
        <f>BC5*BC6</f>
        <v>227.5</v>
      </c>
      <c r="BD19" s="482"/>
      <c r="BE19" s="481">
        <f>BE5*BE6</f>
        <v>227.5</v>
      </c>
      <c r="BF19" s="482"/>
    </row>
    <row r="20" spans="1:58" ht="15.75" thickBot="1" x14ac:dyDescent="0.3">
      <c r="A20" s="448"/>
      <c r="B20" s="49" t="s">
        <v>87</v>
      </c>
      <c r="C20" s="483">
        <f>C17*C19</f>
        <v>76.197180134680124</v>
      </c>
      <c r="D20" s="484"/>
      <c r="E20" s="483">
        <f>E17*E19</f>
        <v>76.197180134680124</v>
      </c>
      <c r="F20" s="484"/>
      <c r="G20" s="483">
        <f>G17*G19</f>
        <v>76.197180134680124</v>
      </c>
      <c r="H20" s="484"/>
      <c r="I20" s="483">
        <f>I17*I19</f>
        <v>76.197180134680124</v>
      </c>
      <c r="J20" s="484"/>
      <c r="K20" s="483">
        <f>K17*K19</f>
        <v>76.197180134680124</v>
      </c>
      <c r="L20" s="484"/>
      <c r="M20" s="483">
        <f>M17*M19</f>
        <v>76.197180134680124</v>
      </c>
      <c r="N20" s="484"/>
      <c r="O20" s="483">
        <f>O17*O19</f>
        <v>76.197180134680124</v>
      </c>
      <c r="P20" s="484"/>
      <c r="Q20" s="483">
        <f>Q17*Q19</f>
        <v>76.197180134680124</v>
      </c>
      <c r="R20" s="484"/>
      <c r="S20" s="483">
        <f>S17*S19</f>
        <v>76.197180134680124</v>
      </c>
      <c r="T20" s="484"/>
      <c r="U20" s="483">
        <f>U17*U19</f>
        <v>76.197180134680124</v>
      </c>
      <c r="V20" s="484"/>
      <c r="W20" s="483">
        <f>W17*W19</f>
        <v>76.197180134680124</v>
      </c>
      <c r="X20" s="484"/>
      <c r="Y20" s="483">
        <f>Y17*Y19</f>
        <v>76.197180134680124</v>
      </c>
      <c r="Z20" s="484"/>
      <c r="AA20" s="483">
        <f>AA17*AA19</f>
        <v>76.197180134680124</v>
      </c>
      <c r="AB20" s="484"/>
      <c r="AC20" s="483">
        <f>AC17*AC19</f>
        <v>76.197180134680124</v>
      </c>
      <c r="AD20" s="484"/>
      <c r="AE20" s="483">
        <f>AE17*AE19</f>
        <v>76.197180134680124</v>
      </c>
      <c r="AF20" s="484"/>
      <c r="AG20" s="483">
        <f>AG17*AG19</f>
        <v>76.197180134680124</v>
      </c>
      <c r="AH20" s="484"/>
      <c r="AI20" s="483">
        <f>AI17*AI19</f>
        <v>76.197180134680124</v>
      </c>
      <c r="AJ20" s="484"/>
      <c r="AK20" s="483">
        <f>AK17*AK19</f>
        <v>76.197180134680124</v>
      </c>
      <c r="AL20" s="484"/>
      <c r="AM20" s="483">
        <f>AM17*AM19</f>
        <v>76.197180134680124</v>
      </c>
      <c r="AN20" s="484"/>
      <c r="AO20" s="483">
        <f>AO17*AO19</f>
        <v>76.197180134680124</v>
      </c>
      <c r="AP20" s="484"/>
      <c r="AQ20" s="483">
        <f>AQ17*AQ19</f>
        <v>76.197180134680124</v>
      </c>
      <c r="AR20" s="484"/>
      <c r="AS20" s="483">
        <f>AS17*AS19</f>
        <v>76.197180134680124</v>
      </c>
      <c r="AT20" s="484"/>
      <c r="AU20" s="483">
        <f>AU17*AU19</f>
        <v>76.197180134680124</v>
      </c>
      <c r="AV20" s="484"/>
      <c r="AW20" s="483">
        <f>AW17*AW19</f>
        <v>76.197180134680124</v>
      </c>
      <c r="AX20" s="484"/>
      <c r="AY20" s="483">
        <f>AY17*AY19</f>
        <v>76.197180134680124</v>
      </c>
      <c r="AZ20" s="484"/>
      <c r="BA20" s="483">
        <f>BA17*BA19</f>
        <v>76.197180134680124</v>
      </c>
      <c r="BB20" s="484"/>
      <c r="BC20" s="483">
        <f>BC17*BC19</f>
        <v>76.197180134680124</v>
      </c>
      <c r="BD20" s="484"/>
      <c r="BE20" s="483">
        <f>BE17*BE19</f>
        <v>76.197180134680124</v>
      </c>
      <c r="BF20" s="484"/>
    </row>
    <row r="21" spans="1:58" x14ac:dyDescent="0.25">
      <c r="A21" s="497" t="s">
        <v>108</v>
      </c>
      <c r="B21" s="47" t="s">
        <v>86</v>
      </c>
      <c r="C21" s="481">
        <f>C11*C12</f>
        <v>227.5</v>
      </c>
      <c r="D21" s="482"/>
      <c r="E21" s="481">
        <f>E11*E12</f>
        <v>227.5</v>
      </c>
      <c r="F21" s="482"/>
      <c r="G21" s="481">
        <f>G11*G12</f>
        <v>227.5</v>
      </c>
      <c r="H21" s="482"/>
      <c r="I21" s="481">
        <f>I11*I12</f>
        <v>227.5</v>
      </c>
      <c r="J21" s="482"/>
      <c r="K21" s="481">
        <f>K11*K12</f>
        <v>227.5</v>
      </c>
      <c r="L21" s="482"/>
      <c r="M21" s="481">
        <f>M11*M12</f>
        <v>227.5</v>
      </c>
      <c r="N21" s="482"/>
      <c r="O21" s="481">
        <f>O11*O12</f>
        <v>227.5</v>
      </c>
      <c r="P21" s="482"/>
      <c r="Q21" s="481">
        <f>Q11*Q12</f>
        <v>227.5</v>
      </c>
      <c r="R21" s="482"/>
      <c r="S21" s="481">
        <f>S11*S12</f>
        <v>227.5</v>
      </c>
      <c r="T21" s="482"/>
      <c r="U21" s="481">
        <f>U11*U12</f>
        <v>227.5</v>
      </c>
      <c r="V21" s="482"/>
      <c r="W21" s="481">
        <f>W11*W12</f>
        <v>227.5</v>
      </c>
      <c r="X21" s="482"/>
      <c r="Y21" s="481">
        <f>Y11*Y12</f>
        <v>227.5</v>
      </c>
      <c r="Z21" s="482"/>
      <c r="AA21" s="481">
        <f>AA11*AA12</f>
        <v>227.5</v>
      </c>
      <c r="AB21" s="482"/>
      <c r="AC21" s="481">
        <f>AC11*AC12</f>
        <v>227.5</v>
      </c>
      <c r="AD21" s="482"/>
      <c r="AE21" s="481">
        <f>AE11*AE12</f>
        <v>227.5</v>
      </c>
      <c r="AF21" s="482"/>
      <c r="AG21" s="481">
        <f>AG11*AG12</f>
        <v>227.5</v>
      </c>
      <c r="AH21" s="482"/>
      <c r="AI21" s="481">
        <f>AI11*AI12</f>
        <v>227.5</v>
      </c>
      <c r="AJ21" s="482"/>
      <c r="AK21" s="481">
        <f>AK11*AK12</f>
        <v>227.5</v>
      </c>
      <c r="AL21" s="482"/>
      <c r="AM21" s="481">
        <f>AM11*AM12</f>
        <v>227.5</v>
      </c>
      <c r="AN21" s="482"/>
      <c r="AO21" s="481">
        <f>AO11*AO12</f>
        <v>227.5</v>
      </c>
      <c r="AP21" s="482"/>
      <c r="AQ21" s="481">
        <f>AQ11*AQ12</f>
        <v>227.5</v>
      </c>
      <c r="AR21" s="482"/>
      <c r="AS21" s="481">
        <f>AS11*AS12</f>
        <v>227.5</v>
      </c>
      <c r="AT21" s="482"/>
      <c r="AU21" s="481">
        <f>AU11*AU12</f>
        <v>227.5</v>
      </c>
      <c r="AV21" s="482"/>
      <c r="AW21" s="481">
        <f>AW11*AW12</f>
        <v>227.5</v>
      </c>
      <c r="AX21" s="482"/>
      <c r="AY21" s="481">
        <f>AY11*AY12</f>
        <v>227.5</v>
      </c>
      <c r="AZ21" s="482"/>
      <c r="BA21" s="481">
        <f>BA11*BA12</f>
        <v>227.5</v>
      </c>
      <c r="BB21" s="482"/>
      <c r="BC21" s="481">
        <f>BC11*BC12</f>
        <v>227.5</v>
      </c>
      <c r="BD21" s="482"/>
      <c r="BE21" s="481">
        <f>BE11*BE12</f>
        <v>227.5</v>
      </c>
      <c r="BF21" s="482"/>
    </row>
    <row r="22" spans="1:58" ht="15.75" thickBot="1" x14ac:dyDescent="0.3">
      <c r="A22" s="448"/>
      <c r="B22" s="49" t="s">
        <v>87</v>
      </c>
      <c r="C22" s="483">
        <f>C17*C21</f>
        <v>76.197180134680124</v>
      </c>
      <c r="D22" s="484"/>
      <c r="E22" s="483">
        <f>E17*E21</f>
        <v>76.197180134680124</v>
      </c>
      <c r="F22" s="484"/>
      <c r="G22" s="483">
        <f>G17*G21</f>
        <v>76.197180134680124</v>
      </c>
      <c r="H22" s="484"/>
      <c r="I22" s="483">
        <f>I17*I21</f>
        <v>76.197180134680124</v>
      </c>
      <c r="J22" s="484"/>
      <c r="K22" s="483">
        <f>K17*K21</f>
        <v>76.197180134680124</v>
      </c>
      <c r="L22" s="484"/>
      <c r="M22" s="483">
        <f>M17*M21</f>
        <v>76.197180134680124</v>
      </c>
      <c r="N22" s="484"/>
      <c r="O22" s="483">
        <f>O17*O21</f>
        <v>76.197180134680124</v>
      </c>
      <c r="P22" s="484"/>
      <c r="Q22" s="483">
        <f>Q17*Q21</f>
        <v>76.197180134680124</v>
      </c>
      <c r="R22" s="484"/>
      <c r="S22" s="483">
        <f>S17*S21</f>
        <v>76.197180134680124</v>
      </c>
      <c r="T22" s="484"/>
      <c r="U22" s="483">
        <f>U17*U21</f>
        <v>76.197180134680124</v>
      </c>
      <c r="V22" s="484"/>
      <c r="W22" s="483">
        <f>W17*W21</f>
        <v>76.197180134680124</v>
      </c>
      <c r="X22" s="484"/>
      <c r="Y22" s="483">
        <f>Y17*Y21</f>
        <v>76.197180134680124</v>
      </c>
      <c r="Z22" s="484"/>
      <c r="AA22" s="483">
        <f>AA17*AA21</f>
        <v>76.197180134680124</v>
      </c>
      <c r="AB22" s="484"/>
      <c r="AC22" s="483">
        <f>AC17*AC21</f>
        <v>76.197180134680124</v>
      </c>
      <c r="AD22" s="484"/>
      <c r="AE22" s="483">
        <f>AE17*AE21</f>
        <v>76.197180134680124</v>
      </c>
      <c r="AF22" s="484"/>
      <c r="AG22" s="483">
        <f>AG17*AG21</f>
        <v>76.197180134680124</v>
      </c>
      <c r="AH22" s="484"/>
      <c r="AI22" s="483">
        <f>AI17*AI21</f>
        <v>76.197180134680124</v>
      </c>
      <c r="AJ22" s="484"/>
      <c r="AK22" s="483">
        <f>AK17*AK21</f>
        <v>76.197180134680124</v>
      </c>
      <c r="AL22" s="484"/>
      <c r="AM22" s="483">
        <f>AM17*AM21</f>
        <v>76.197180134680124</v>
      </c>
      <c r="AN22" s="484"/>
      <c r="AO22" s="483">
        <f>AO17*AO21</f>
        <v>76.197180134680124</v>
      </c>
      <c r="AP22" s="484"/>
      <c r="AQ22" s="483">
        <f>AQ17*AQ21</f>
        <v>76.197180134680124</v>
      </c>
      <c r="AR22" s="484"/>
      <c r="AS22" s="483">
        <f>AS17*AS21</f>
        <v>76.197180134680124</v>
      </c>
      <c r="AT22" s="484"/>
      <c r="AU22" s="483">
        <f>AU17*AU21</f>
        <v>76.197180134680124</v>
      </c>
      <c r="AV22" s="484"/>
      <c r="AW22" s="483">
        <f>AW17*AW21</f>
        <v>76.197180134680124</v>
      </c>
      <c r="AX22" s="484"/>
      <c r="AY22" s="483">
        <f>AY17*AY21</f>
        <v>76.197180134680124</v>
      </c>
      <c r="AZ22" s="484"/>
      <c r="BA22" s="483">
        <f>BA17*BA21</f>
        <v>76.197180134680124</v>
      </c>
      <c r="BB22" s="484"/>
      <c r="BC22" s="483">
        <f>BC17*BC21</f>
        <v>76.197180134680124</v>
      </c>
      <c r="BD22" s="484"/>
      <c r="BE22" s="483">
        <f>BE17*BE21</f>
        <v>76.197180134680124</v>
      </c>
      <c r="BF22" s="484"/>
    </row>
    <row r="23" spans="1:58" x14ac:dyDescent="0.25">
      <c r="A23" s="223"/>
      <c r="B23" s="121"/>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row>
    <row r="24" spans="1:58" ht="15.75" thickBot="1" x14ac:dyDescent="0.3">
      <c r="A24" s="223"/>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row>
    <row r="25" spans="1:58" x14ac:dyDescent="0.25">
      <c r="A25" s="497" t="s">
        <v>107</v>
      </c>
      <c r="B25" s="47" t="s">
        <v>89</v>
      </c>
      <c r="C25" s="469">
        <f>IF(OR(C7=Tabelas!$F$14,C7=Tabelas!$F$16),2*C4,4*C4)</f>
        <v>200</v>
      </c>
      <c r="D25" s="470"/>
      <c r="E25" s="469">
        <f>IF(OR(E7=Tabelas!$F$14,E7=Tabelas!$F$16),2*E4,4*E4)</f>
        <v>320</v>
      </c>
      <c r="F25" s="470"/>
      <c r="G25" s="469">
        <f>IF(OR(G7=Tabelas!$F$14,G7=Tabelas!$F$16),2*G4,4*G4)</f>
        <v>36</v>
      </c>
      <c r="H25" s="470"/>
      <c r="I25" s="469">
        <f>IF(OR(I7=Tabelas!$F$14,I7=Tabelas!$F$16),2*I4,4*I4)</f>
        <v>0</v>
      </c>
      <c r="J25" s="470"/>
      <c r="K25" s="469">
        <f>IF(OR(K7=Tabelas!$F$14,K7=Tabelas!$F$16),2*K4,4*K4)</f>
        <v>0</v>
      </c>
      <c r="L25" s="470"/>
      <c r="M25" s="469">
        <f>IF(OR(M7=Tabelas!$F$14,M7=Tabelas!$F$16),2*M4,4*M4)</f>
        <v>0</v>
      </c>
      <c r="N25" s="470"/>
      <c r="O25" s="469">
        <f>IF(OR(O7=Tabelas!$F$14,O7=Tabelas!$F$16),2*O4,4*O4)</f>
        <v>0</v>
      </c>
      <c r="P25" s="470"/>
      <c r="Q25" s="469">
        <f>IF(OR(Q7=Tabelas!$F$14,Q7=Tabelas!$F$16),2*Q4,4*Q4)</f>
        <v>2000</v>
      </c>
      <c r="R25" s="470"/>
      <c r="S25" s="469">
        <f>IF(OR(S7=Tabelas!$F$14,S7=Tabelas!$F$16),2*S4,4*S4)</f>
        <v>600</v>
      </c>
      <c r="T25" s="470"/>
      <c r="U25" s="469">
        <f>IF(OR(U7=Tabelas!$F$14,U7=Tabelas!$F$16),2*U4,4*U4)</f>
        <v>0</v>
      </c>
      <c r="V25" s="470"/>
      <c r="W25" s="469">
        <f>IF(OR(W7=Tabelas!$F$14,W7=Tabelas!$F$16),2*W4,4*W4)</f>
        <v>0</v>
      </c>
      <c r="X25" s="470"/>
      <c r="Y25" s="469">
        <f>IF(OR(Y7=Tabelas!$F$14,Y7=Tabelas!$F$16),2*Y4,4*Y4)</f>
        <v>0</v>
      </c>
      <c r="Z25" s="470"/>
      <c r="AA25" s="469">
        <f>IF(OR(AA7=Tabelas!$F$14,AA7=Tabelas!$F$16),2*AA4,4*AA4)</f>
        <v>0</v>
      </c>
      <c r="AB25" s="470"/>
      <c r="AC25" s="469">
        <f>IF(OR(AC7=Tabelas!$F$14,AC7=Tabelas!$F$16),2*AC4,4*AC4)</f>
        <v>300</v>
      </c>
      <c r="AD25" s="470"/>
      <c r="AE25" s="469">
        <f>IF(OR(AE7=Tabelas!$F$14,AE7=Tabelas!$F$16),2*AE4,4*AE4)</f>
        <v>0</v>
      </c>
      <c r="AF25" s="470"/>
      <c r="AG25" s="469">
        <f>IF(OR(AG7=Tabelas!$F$14,AG7=Tabelas!$F$16),2*AG4,4*AG4)</f>
        <v>160</v>
      </c>
      <c r="AH25" s="470"/>
      <c r="AI25" s="469">
        <f>IF(OR(AI7=Tabelas!$F$14,AI7=Tabelas!$F$16),2*AI4,4*AI4)</f>
        <v>0</v>
      </c>
      <c r="AJ25" s="470"/>
      <c r="AK25" s="469">
        <f>IF(OR(AK7=Tabelas!$F$14,AK7=Tabelas!$F$16),2*AK4,4*AK4)</f>
        <v>0</v>
      </c>
      <c r="AL25" s="470"/>
      <c r="AM25" s="469">
        <f>IF(OR(AM7=Tabelas!$F$14,AM7=Tabelas!$F$16),2*AM4,4*AM4)</f>
        <v>300</v>
      </c>
      <c r="AN25" s="470"/>
      <c r="AO25" s="469">
        <f>IF(OR(AO7=Tabelas!$F$14,AO7=Tabelas!$F$16),2*AO4,4*AO4)</f>
        <v>2000</v>
      </c>
      <c r="AP25" s="470"/>
      <c r="AQ25" s="469">
        <f>IF(OR(AQ7=Tabelas!$F$14,AQ7=Tabelas!$F$16),2*AQ4,4*AQ4)</f>
        <v>60</v>
      </c>
      <c r="AR25" s="470"/>
      <c r="AS25" s="469">
        <f>IF(OR(AS7=Tabelas!$F$14,AS7=Tabelas!$F$16),2*AS4,4*AS4)</f>
        <v>0</v>
      </c>
      <c r="AT25" s="470"/>
      <c r="AU25" s="469">
        <f>IF(OR(AU7=Tabelas!$F$14,AU7=Tabelas!$F$16),2*AU4,4*AU4)</f>
        <v>0</v>
      </c>
      <c r="AV25" s="470"/>
      <c r="AW25" s="469">
        <f>IF(OR(AW7=Tabelas!$F$14,AW7=Tabelas!$F$16),2*AW4,4*AW4)</f>
        <v>0</v>
      </c>
      <c r="AX25" s="470"/>
      <c r="AY25" s="469">
        <f>IF(OR(AY7=Tabelas!$F$14,AY7=Tabelas!$F$16),2*AY4,4*AY4)</f>
        <v>0</v>
      </c>
      <c r="AZ25" s="470"/>
      <c r="BA25" s="469">
        <f>IF(OR(BA7=Tabelas!$F$14,BA7=Tabelas!$F$16),2*BA4,4*BA4)</f>
        <v>0</v>
      </c>
      <c r="BB25" s="470"/>
      <c r="BC25" s="469">
        <f>IF(OR(BC7=Tabelas!$F$14,BC7=Tabelas!$F$16),2*BC4,4*BC4)</f>
        <v>100</v>
      </c>
      <c r="BD25" s="470"/>
      <c r="BE25" s="469">
        <f>IF(OR(BE7=Tabelas!$F$14,BE7=Tabelas!$F$16),2*BE4,4*BE4)</f>
        <v>100</v>
      </c>
      <c r="BF25" s="470"/>
    </row>
    <row r="26" spans="1:58" x14ac:dyDescent="0.25">
      <c r="A26" s="445"/>
      <c r="B26" s="48" t="s">
        <v>90</v>
      </c>
      <c r="C26" s="471">
        <f>IF(C7=Tabelas!$B$4,0,IF(OR(C7=Tabelas!$F$14,C7=Tabelas!$F$15),VLOOKUP(C8,matrizpapel,2,0),VLOOKUP(C8,matrizpapel,3,0)))</f>
        <v>5.08</v>
      </c>
      <c r="D26" s="472"/>
      <c r="E26" s="471">
        <f>IF(E7=Tabelas!$B$4,0,IF(OR(E7=Tabelas!$F$14,E7=Tabelas!$F$15),VLOOKUP(E8,matrizpapel,2,0),VLOOKUP(E8,matrizpapel,3,0)))</f>
        <v>5.08</v>
      </c>
      <c r="F26" s="472"/>
      <c r="G26" s="471">
        <f>IF(G7=Tabelas!$B$4,0,IF(OR(G7=Tabelas!$F$14,G7=Tabelas!$F$15),VLOOKUP(G8,matrizpapel,2,0),VLOOKUP(G8,matrizpapel,3,0)))</f>
        <v>5.08</v>
      </c>
      <c r="H26" s="472"/>
      <c r="I26" s="471">
        <f>IF(I7=Tabelas!$B$4,0,IF(OR(I7=Tabelas!$F$14,I7=Tabelas!$F$15),VLOOKUP(I8,matrizpapel,2,0),VLOOKUP(I8,matrizpapel,3,0)))</f>
        <v>5.08</v>
      </c>
      <c r="J26" s="472"/>
      <c r="K26" s="471">
        <f>IF(K7=Tabelas!$B$4,0,IF(OR(K7=Tabelas!$F$14,K7=Tabelas!$F$15),VLOOKUP(K8,matrizpapel,2,0),VLOOKUP(K8,matrizpapel,3,0)))</f>
        <v>5.08</v>
      </c>
      <c r="L26" s="472"/>
      <c r="M26" s="471">
        <f>IF(M7=Tabelas!$B$4,0,IF(OR(M7=Tabelas!$F$14,M7=Tabelas!$F$15),VLOOKUP(M8,matrizpapel,2,0),VLOOKUP(M8,matrizpapel,3,0)))</f>
        <v>5.08</v>
      </c>
      <c r="N26" s="472"/>
      <c r="O26" s="471">
        <f>IF(O7=Tabelas!$B$4,0,IF(OR(O7=Tabelas!$F$14,O7=Tabelas!$F$15),VLOOKUP(O8,matrizpapel,2,0),VLOOKUP(O8,matrizpapel,3,0)))</f>
        <v>5.08</v>
      </c>
      <c r="P26" s="472"/>
      <c r="Q26" s="471">
        <f>IF(Q7=Tabelas!$B$4,0,IF(OR(Q7=Tabelas!$F$14,Q7=Tabelas!$F$15),VLOOKUP(Q8,matrizpapel,2,0),VLOOKUP(Q8,matrizpapel,3,0)))</f>
        <v>5.08</v>
      </c>
      <c r="R26" s="472"/>
      <c r="S26" s="471">
        <f>IF(S7=Tabelas!$B$4,0,IF(OR(S7=Tabelas!$F$14,S7=Tabelas!$F$15),VLOOKUP(S8,matrizpapel,2,0),VLOOKUP(S8,matrizpapel,3,0)))</f>
        <v>5.08</v>
      </c>
      <c r="T26" s="472"/>
      <c r="U26" s="471">
        <f>IF(U7=Tabelas!$B$4,0,IF(OR(U7=Tabelas!$F$14,U7=Tabelas!$F$15),VLOOKUP(U8,matrizpapel,2,0),VLOOKUP(U8,matrizpapel,3,0)))</f>
        <v>5.08</v>
      </c>
      <c r="V26" s="472"/>
      <c r="W26" s="471">
        <f>IF(W7=Tabelas!$B$4,0,IF(OR(W7=Tabelas!$F$14,W7=Tabelas!$F$15),VLOOKUP(W8,matrizpapel,2,0),VLOOKUP(W8,matrizpapel,3,0)))</f>
        <v>5.08</v>
      </c>
      <c r="X26" s="472"/>
      <c r="Y26" s="471">
        <f>IF(Y7=Tabelas!$B$4,0,IF(OR(Y7=Tabelas!$F$14,Y7=Tabelas!$F$15),VLOOKUP(Y8,matrizpapel,2,0),VLOOKUP(Y8,matrizpapel,3,0)))</f>
        <v>5.08</v>
      </c>
      <c r="Z26" s="472"/>
      <c r="AA26" s="471">
        <f>IF(AA7=Tabelas!$B$4,0,IF(OR(AA7=Tabelas!$F$14,AA7=Tabelas!$F$15),VLOOKUP(AA8,matrizpapel,2,0),VLOOKUP(AA8,matrizpapel,3,0)))</f>
        <v>5.08</v>
      </c>
      <c r="AB26" s="472"/>
      <c r="AC26" s="471">
        <f>IF(AC7=Tabelas!$B$4,0,IF(OR(AC7=Tabelas!$F$14,AC7=Tabelas!$F$15),VLOOKUP(AC8,matrizpapel,2,0),VLOOKUP(AC8,matrizpapel,3,0)))</f>
        <v>5.08</v>
      </c>
      <c r="AD26" s="472"/>
      <c r="AE26" s="471">
        <f>IF(AE7=Tabelas!$B$4,0,IF(OR(AE7=Tabelas!$F$14,AE7=Tabelas!$F$15),VLOOKUP(AE8,matrizpapel,2,0),VLOOKUP(AE8,matrizpapel,3,0)))</f>
        <v>5.08</v>
      </c>
      <c r="AF26" s="472"/>
      <c r="AG26" s="471">
        <f>IF(AG7=Tabelas!$B$4,0,IF(OR(AG7=Tabelas!$F$14,AG7=Tabelas!$F$15),VLOOKUP(AG8,matrizpapel,2,0),VLOOKUP(AG8,matrizpapel,3,0)))</f>
        <v>5.08</v>
      </c>
      <c r="AH26" s="472"/>
      <c r="AI26" s="471">
        <f>IF(AI7=Tabelas!$B$4,0,IF(OR(AI7=Tabelas!$F$14,AI7=Tabelas!$F$15),VLOOKUP(AI8,matrizpapel,2,0),VLOOKUP(AI8,matrizpapel,3,0)))</f>
        <v>5.08</v>
      </c>
      <c r="AJ26" s="472"/>
      <c r="AK26" s="471">
        <f>IF(AK7=Tabelas!$B$4,0,IF(OR(AK7=Tabelas!$F$14,AK7=Tabelas!$F$15),VLOOKUP(AK8,matrizpapel,2,0),VLOOKUP(AK8,matrizpapel,3,0)))</f>
        <v>5.08</v>
      </c>
      <c r="AL26" s="472"/>
      <c r="AM26" s="471">
        <f>IF(AM7=Tabelas!$B$4,0,IF(OR(AM7=Tabelas!$F$14,AM7=Tabelas!$F$15),VLOOKUP(AM8,matrizpapel,2,0),VLOOKUP(AM8,matrizpapel,3,0)))</f>
        <v>5.08</v>
      </c>
      <c r="AN26" s="472"/>
      <c r="AO26" s="471">
        <f>IF(AO7=Tabelas!$B$4,0,IF(OR(AO7=Tabelas!$F$14,AO7=Tabelas!$F$15),VLOOKUP(AO8,matrizpapel,2,0),VLOOKUP(AO8,matrizpapel,3,0)))</f>
        <v>5.08</v>
      </c>
      <c r="AP26" s="472"/>
      <c r="AQ26" s="471">
        <f>IF(AQ7=Tabelas!$B$4,0,IF(OR(AQ7=Tabelas!$F$14,AQ7=Tabelas!$F$15),VLOOKUP(AQ8,matrizpapel,2,0),VLOOKUP(AQ8,matrizpapel,3,0)))</f>
        <v>5.08</v>
      </c>
      <c r="AR26" s="472"/>
      <c r="AS26" s="471">
        <f>IF(AS7=Tabelas!$B$4,0,IF(OR(AS7=Tabelas!$F$14,AS7=Tabelas!$F$15),VLOOKUP(AS8,matrizpapel,2,0),VLOOKUP(AS8,matrizpapel,3,0)))</f>
        <v>5.08</v>
      </c>
      <c r="AT26" s="472"/>
      <c r="AU26" s="471">
        <f>IF(AU7=Tabelas!$B$4,0,IF(OR(AU7=Tabelas!$F$14,AU7=Tabelas!$F$15),VLOOKUP(AU8,matrizpapel,2,0),VLOOKUP(AU8,matrizpapel,3,0)))</f>
        <v>5.08</v>
      </c>
      <c r="AV26" s="472"/>
      <c r="AW26" s="471">
        <f>IF(AW7=Tabelas!$B$4,0,IF(OR(AW7=Tabelas!$F$14,AW7=Tabelas!$F$15),VLOOKUP(AW8,matrizpapel,2,0),VLOOKUP(AW8,matrizpapel,3,0)))</f>
        <v>5.08</v>
      </c>
      <c r="AX26" s="472"/>
      <c r="AY26" s="471">
        <f>IF(AY7=Tabelas!$B$4,0,IF(OR(AY7=Tabelas!$F$14,AY7=Tabelas!$F$15),VLOOKUP(AY8,matrizpapel,2,0),VLOOKUP(AY8,matrizpapel,3,0)))</f>
        <v>5.08</v>
      </c>
      <c r="AZ26" s="472"/>
      <c r="BA26" s="471">
        <f>IF(BA7=Tabelas!$B$4,0,IF(OR(BA7=Tabelas!$F$14,BA7=Tabelas!$F$15),VLOOKUP(BA8,matrizpapel,2,0),VLOOKUP(BA8,matrizpapel,3,0)))</f>
        <v>5.08</v>
      </c>
      <c r="BB26" s="472"/>
      <c r="BC26" s="471">
        <f>IF(BC7=Tabelas!$B$4,0,IF(OR(BC7=Tabelas!$F$14,BC7=Tabelas!$F$15),VLOOKUP(BC8,matrizpapel,2,0),VLOOKUP(BC8,matrizpapel,3,0)))</f>
        <v>5.08</v>
      </c>
      <c r="BD26" s="472"/>
      <c r="BE26" s="471">
        <f>IF(BE7=Tabelas!$B$4,0,IF(OR(BE7=Tabelas!$F$14,BE7=Tabelas!$F$15),VLOOKUP(BE8,matrizpapel,2,0),VLOOKUP(BE8,matrizpapel,3,0)))</f>
        <v>5.08</v>
      </c>
      <c r="BF26" s="472"/>
    </row>
    <row r="27" spans="1:58" x14ac:dyDescent="0.25">
      <c r="A27" s="445"/>
      <c r="B27" s="6" t="s">
        <v>91</v>
      </c>
      <c r="C27" s="48">
        <f>IF(C25&gt;1000,1,C25/1000)</f>
        <v>0.2</v>
      </c>
      <c r="D27" s="70">
        <f>IF(C9=Tabelas!$F$23,C20*C27*(C26+Tabelas!$C$39),C20*C27*C26)</f>
        <v>77.416335016835021</v>
      </c>
      <c r="E27" s="48">
        <f>IF(E25&gt;1000,1,E25/1000)</f>
        <v>0.32</v>
      </c>
      <c r="F27" s="70">
        <f>IF(E9=Tabelas!$F$23,E20*E27*(E26+Tabelas!$C$39),E20*E27*E26)</f>
        <v>123.86613602693602</v>
      </c>
      <c r="G27" s="48">
        <f>IF(G25&gt;1000,1,G25/1000)</f>
        <v>3.5999999999999997E-2</v>
      </c>
      <c r="H27" s="70">
        <f>IF(G9=Tabelas!$F$23,G20*G27*(G26+Tabelas!$C$39),G20*G27*G26)</f>
        <v>13.934940303030301</v>
      </c>
      <c r="I27" s="48">
        <f>IF(I25&gt;1000,1,I25/1000)</f>
        <v>0</v>
      </c>
      <c r="J27" s="70">
        <f>IF(I9=Tabelas!$F$23,I20*I27*(I26+Tabelas!$C$39),I20*I27*I26)</f>
        <v>0</v>
      </c>
      <c r="K27" s="48">
        <f>IF(K25&gt;1000,1,K25/1000)</f>
        <v>0</v>
      </c>
      <c r="L27" s="70">
        <f>IF(K9=Tabelas!$F$23,K20*K27*(K26+Tabelas!$C$39),K20*K27*K26)</f>
        <v>0</v>
      </c>
      <c r="M27" s="48">
        <f>IF(M25&gt;1000,1,M25/1000)</f>
        <v>0</v>
      </c>
      <c r="N27" s="70">
        <f>IF(M9=Tabelas!$F$23,M20*M27*(M26+Tabelas!$C$39),M20*M27*M26)</f>
        <v>0</v>
      </c>
      <c r="O27" s="48">
        <f>IF(O25&gt;1000,1,O25/1000)</f>
        <v>0</v>
      </c>
      <c r="P27" s="70">
        <f>IF(O9=Tabelas!$F$23,O20*O27*(O26+Tabelas!$C$39),O20*O27*O26)</f>
        <v>0</v>
      </c>
      <c r="Q27" s="48">
        <f>IF(Q25&gt;1000,1,Q25/1000)</f>
        <v>1</v>
      </c>
      <c r="R27" s="70">
        <f>IF(Q9=Tabelas!$F$23,Q20*Q27*(Q26+Tabelas!$C$39),Q20*Q27*Q26)</f>
        <v>387.08167508417506</v>
      </c>
      <c r="S27" s="48">
        <f>IF(S25&gt;1000,1,S25/1000)</f>
        <v>0.6</v>
      </c>
      <c r="T27" s="70">
        <f>IF(S9=Tabelas!$F$23,S20*S27*(S26+Tabelas!$C$39),S20*S27*S26)</f>
        <v>232.24900505050502</v>
      </c>
      <c r="U27" s="48">
        <f>IF(U25&gt;1000,1,U25/1000)</f>
        <v>0</v>
      </c>
      <c r="V27" s="70">
        <f>IF(U9=Tabelas!$F$23,U20*U27*(U26+Tabelas!$C$39),U20*U27*U26)</f>
        <v>0</v>
      </c>
      <c r="W27" s="48">
        <f>IF(W25&gt;1000,1,W25/1000)</f>
        <v>0</v>
      </c>
      <c r="X27" s="70">
        <f>IF(W9=Tabelas!$F$23,W20*W27*(W26+Tabelas!$C$39),W20*W27*W26)</f>
        <v>0</v>
      </c>
      <c r="Y27" s="48">
        <f>IF(Y25&gt;1000,1,Y25/1000)</f>
        <v>0</v>
      </c>
      <c r="Z27" s="70">
        <f>IF(Y9=Tabelas!$F$23,Y20*Y27*(Y26+Tabelas!$C$39),Y20*Y27*Y26)</f>
        <v>0</v>
      </c>
      <c r="AA27" s="48">
        <f>IF(AA25&gt;1000,1,AA25/1000)</f>
        <v>0</v>
      </c>
      <c r="AB27" s="70">
        <f>IF(AA9=Tabelas!$F$23,AA20*AA27*(AA26+Tabelas!$C$39),AA20*AA27*AA26)</f>
        <v>0</v>
      </c>
      <c r="AC27" s="48">
        <f>IF(AC25&gt;1000,1,AC25/1000)</f>
        <v>0.3</v>
      </c>
      <c r="AD27" s="70">
        <f>IF(AC9=Tabelas!$F$23,AC20*AC27*(AC26+Tabelas!$C$39),AC20*AC27*AC26)</f>
        <v>116.12450252525251</v>
      </c>
      <c r="AE27" s="48">
        <f>IF(AE25&gt;1000,1,AE25/1000)</f>
        <v>0</v>
      </c>
      <c r="AF27" s="70">
        <f>IF(AE9=Tabelas!$F$23,AE20*AE27*(AE26+Tabelas!$C$39),AE20*AE27*AE26)</f>
        <v>0</v>
      </c>
      <c r="AG27" s="48">
        <f>IF(AG25&gt;1000,1,AG25/1000)</f>
        <v>0.16</v>
      </c>
      <c r="AH27" s="70">
        <f>IF(AG9=Tabelas!$F$23,AG20*AG27*(AG26+Tabelas!$C$39),AG20*AG27*AG26)</f>
        <v>61.933068013468009</v>
      </c>
      <c r="AI27" s="48">
        <f>IF(AI25&gt;1000,1,AI25/1000)</f>
        <v>0</v>
      </c>
      <c r="AJ27" s="70">
        <f>IF(AI9=Tabelas!$F$23,AI20*AI27*(AI26+Tabelas!$C$39),AI20*AI27*AI26)</f>
        <v>0</v>
      </c>
      <c r="AK27" s="48">
        <f>IF(AK25&gt;1000,1,AK25/1000)</f>
        <v>0</v>
      </c>
      <c r="AL27" s="70">
        <f>IF(AK9=Tabelas!$F$23,AK20*AK27*(AK26+Tabelas!$C$39),AK20*AK27*AK26)</f>
        <v>0</v>
      </c>
      <c r="AM27" s="48">
        <f>IF(AM25&gt;1000,1,AM25/1000)</f>
        <v>0.3</v>
      </c>
      <c r="AN27" s="70">
        <f>IF(AM9=Tabelas!$F$23,AM20*AM27*(AM26+Tabelas!$C$39),AM20*AM27*AM26)</f>
        <v>116.12450252525251</v>
      </c>
      <c r="AO27" s="48">
        <f>IF(AO25&gt;1000,1,AO25/1000)</f>
        <v>1</v>
      </c>
      <c r="AP27" s="70">
        <f>IF(AO9=Tabelas!$F$23,AO20*AO27*(AO26+Tabelas!$C$39),AO20*AO27*AO26)</f>
        <v>387.08167508417506</v>
      </c>
      <c r="AQ27" s="48">
        <f>IF(AQ25&gt;1000,1,AQ25/1000)</f>
        <v>0.06</v>
      </c>
      <c r="AR27" s="70">
        <f>IF(AQ9=Tabelas!$F$23,AQ20*AQ27*(AQ26+Tabelas!$C$39),AQ20*AQ27*AQ26)</f>
        <v>23.224900505050499</v>
      </c>
      <c r="AS27" s="48">
        <f>IF(AS25&gt;1000,1,AS25/1000)</f>
        <v>0</v>
      </c>
      <c r="AT27" s="70">
        <f>IF(AS9=Tabelas!$F$23,AS20*AS27*(AS26+Tabelas!$C$39),AS20*AS27*AS26)</f>
        <v>0</v>
      </c>
      <c r="AU27" s="48">
        <f>IF(AU25&gt;1000,1,AU25/1000)</f>
        <v>0</v>
      </c>
      <c r="AV27" s="70">
        <f>IF(AU9=Tabelas!$F$23,AU20*AU27*(AU26+Tabelas!$C$39),AU20*AU27*AU26)</f>
        <v>0</v>
      </c>
      <c r="AW27" s="48">
        <f>IF(AW25&gt;1000,1,AW25/1000)</f>
        <v>0</v>
      </c>
      <c r="AX27" s="70">
        <f>IF(AW9=Tabelas!$F$23,AW20*AW27*(AW26+Tabelas!$C$39),AW20*AW27*AW26)</f>
        <v>0</v>
      </c>
      <c r="AY27" s="48">
        <f>IF(AY25&gt;1000,1,AY25/1000)</f>
        <v>0</v>
      </c>
      <c r="AZ27" s="70">
        <f>IF(AY9=Tabelas!$F$23,AY20*AY27*(AY26+Tabelas!$C$39),AY20*AY27*AY26)</f>
        <v>0</v>
      </c>
      <c r="BA27" s="48">
        <f>IF(BA25&gt;1000,1,BA25/1000)</f>
        <v>0</v>
      </c>
      <c r="BB27" s="70">
        <f>IF(BA9=Tabelas!$F$23,BA20*BA27*(BA26+Tabelas!$C$39),BA20*BA27*BA26)</f>
        <v>0</v>
      </c>
      <c r="BC27" s="48">
        <f>IF(BC25&gt;1000,1,BC25/1000)</f>
        <v>0.1</v>
      </c>
      <c r="BD27" s="70">
        <f>IF(BC9=Tabelas!$F$23,BC20*BC27*(BC26+Tabelas!$C$39),BC20*BC27*BC26)</f>
        <v>38.70816750841751</v>
      </c>
      <c r="BE27" s="48">
        <f>IF(BE25&gt;1000,1,BE25/1000)</f>
        <v>0.1</v>
      </c>
      <c r="BF27" s="70">
        <f>IF(BE9=Tabelas!$F$23,BE20*BE27*(BE26+Tabelas!$C$39),BE20*BE27*BE26)</f>
        <v>38.70816750841751</v>
      </c>
    </row>
    <row r="28" spans="1:58" x14ac:dyDescent="0.25">
      <c r="A28" s="445"/>
      <c r="B28" s="6" t="s">
        <v>92</v>
      </c>
      <c r="C28" s="48">
        <f>IF(C25&gt;=30000,29,IF(C25&lt;1001,0,C25/1000-C27))</f>
        <v>0</v>
      </c>
      <c r="D28" s="70">
        <f>IF(C9=Tabelas!$F$23,IF(OR(C7=Tabelas!$F$14,C7=Tabelas!$F$15),C20*C28*(C26+Tabelas!$C$39)*Tabelas!$H$3,C20*C28*(C26+Tabelas!$C$39)*Tabelas!$H$7),IF(OR(C7=Tabelas!$F$14,C7=Tabelas!$F$15),C20*C28*C26*Tabelas!$H$3,C20*C28*C26*Tabelas!$H$7))</f>
        <v>0</v>
      </c>
      <c r="E28" s="48">
        <f>IF(E25&gt;=30000,29,IF(E25&lt;1001,0,E25/1000-E27))</f>
        <v>0</v>
      </c>
      <c r="F28" s="70">
        <f>IF(E9=Tabelas!$F$23,IF(OR(E7=Tabelas!$F$14,E7=Tabelas!$F$15),E20*E28*(E26+Tabelas!$C$39)*Tabelas!$H$3,E20*E28*(E26+Tabelas!$C$39)*Tabelas!$H$7),IF(OR(E7=Tabelas!$F$14,E7=Tabelas!$F$15),E20*E28*E26*Tabelas!$H$3,E20*E28*E26*Tabelas!$H$7))</f>
        <v>0</v>
      </c>
      <c r="G28" s="48">
        <f>IF(G25&gt;=30000,29,IF(G25&lt;1001,0,G25/1000-G27))</f>
        <v>0</v>
      </c>
      <c r="H28" s="70">
        <f>IF(G9=Tabelas!$F$23,IF(OR(G7=Tabelas!$F$14,G7=Tabelas!$F$15),G20*G28*(G26+Tabelas!$C$39)*Tabelas!$H$3,G20*G28*(G26+Tabelas!$C$39)*Tabelas!$H$7),IF(OR(G7=Tabelas!$F$14,G7=Tabelas!$F$15),G20*G28*G26*Tabelas!$H$3,G20*G28*G26*Tabelas!$H$7))</f>
        <v>0</v>
      </c>
      <c r="I28" s="48">
        <f>IF(I25&gt;=30000,29,IF(I25&lt;1001,0,I25/1000-I27))</f>
        <v>0</v>
      </c>
      <c r="J28" s="70">
        <f>IF(I9=Tabelas!$F$23,IF(OR(I7=Tabelas!$F$14,I7=Tabelas!$F$15),I20*I28*(I26+Tabelas!$C$39)*Tabelas!$H$3,I20*I28*(I26+Tabelas!$C$39)*Tabelas!$H$7),IF(OR(I7=Tabelas!$F$14,I7=Tabelas!$F$15),I20*I28*I26*Tabelas!$H$3,I20*I28*I26*Tabelas!$H$7))</f>
        <v>0</v>
      </c>
      <c r="K28" s="48">
        <f>IF(K25&gt;=30000,29,IF(K25&lt;1001,0,K25/1000-K27))</f>
        <v>0</v>
      </c>
      <c r="L28" s="70">
        <f>IF(K9=Tabelas!$F$23,IF(OR(K7=Tabelas!$F$14,K7=Tabelas!$F$15),K20*K28*(K26+Tabelas!$C$39)*Tabelas!$H$3,K20*K28*(K26+Tabelas!$C$39)*Tabelas!$H$7),IF(OR(K7=Tabelas!$F$14,K7=Tabelas!$F$15),K20*K28*K26*Tabelas!$H$3,K20*K28*K26*Tabelas!$H$7))</f>
        <v>0</v>
      </c>
      <c r="M28" s="48">
        <f>IF(M25&gt;=30000,29,IF(M25&lt;1001,0,M25/1000-M27))</f>
        <v>0</v>
      </c>
      <c r="N28" s="70">
        <f>IF(M9=Tabelas!$F$23,IF(OR(M7=Tabelas!$F$14,M7=Tabelas!$F$15),M20*M28*(M26+Tabelas!$C$39)*Tabelas!$H$3,M20*M28*(M26+Tabelas!$C$39)*Tabelas!$H$7),IF(OR(M7=Tabelas!$F$14,M7=Tabelas!$F$15),M20*M28*M26*Tabelas!$H$3,M20*M28*M26*Tabelas!$H$7))</f>
        <v>0</v>
      </c>
      <c r="O28" s="48">
        <f>IF(O25&gt;=30000,29,IF(O25&lt;1001,0,O25/1000-O27))</f>
        <v>0</v>
      </c>
      <c r="P28" s="70">
        <f>IF(O9=Tabelas!$F$23,IF(OR(O7=Tabelas!$F$14,O7=Tabelas!$F$15),O20*O28*(O26+Tabelas!$C$39)*Tabelas!$H$3,O20*O28*(O26+Tabelas!$C$39)*Tabelas!$H$7),IF(OR(O7=Tabelas!$F$14,O7=Tabelas!$F$15),O20*O28*O26*Tabelas!$H$3,O20*O28*O26*Tabelas!$H$7))</f>
        <v>0</v>
      </c>
      <c r="Q28" s="48">
        <f>IF(Q25&gt;=30000,29,IF(Q25&lt;1001,0,Q25/1000-Q27))</f>
        <v>1</v>
      </c>
      <c r="R28" s="70">
        <f>IF(Q9=Tabelas!$F$23,IF(OR(Q7=Tabelas!$F$14,Q7=Tabelas!$F$15),Q20*Q28*(Q26+Tabelas!$C$39)*Tabelas!$H$3,Q20*Q28*(Q26+Tabelas!$C$39)*Tabelas!$H$7),IF(OR(Q7=Tabelas!$F$14,Q7=Tabelas!$F$15),Q20*Q28*Q26*Tabelas!$H$3,Q20*Q28*Q26*Tabelas!$H$7))</f>
        <v>228.37818829966326</v>
      </c>
      <c r="S28" s="48">
        <f>IF(S25&gt;=30000,29,IF(S25&lt;1001,0,S25/1000-S27))</f>
        <v>0</v>
      </c>
      <c r="T28" s="70">
        <f>IF(S9=Tabelas!$F$23,IF(OR(S7=Tabelas!$F$14,S7=Tabelas!$F$15),S20*S28*(S26+Tabelas!$C$39)*Tabelas!$H$3,S20*S28*(S26+Tabelas!$C$39)*Tabelas!$H$7),IF(OR(S7=Tabelas!$F$14,S7=Tabelas!$F$15),S20*S28*S26*Tabelas!$H$3,S20*S28*S26*Tabelas!$H$7))</f>
        <v>0</v>
      </c>
      <c r="U28" s="48">
        <f>IF(U25&gt;=30000,29,IF(U25&lt;1001,0,U25/1000-U27))</f>
        <v>0</v>
      </c>
      <c r="V28" s="70">
        <f>IF(U9=Tabelas!$F$23,IF(OR(U7=Tabelas!$F$14,U7=Tabelas!$F$15),U20*U28*(U26+Tabelas!$C$39)*Tabelas!$H$3,U20*U28*(U26+Tabelas!$C$39)*Tabelas!$H$7),IF(OR(U7=Tabelas!$F$14,U7=Tabelas!$F$15),U20*U28*U26*Tabelas!$H$3,U20*U28*U26*Tabelas!$H$7))</f>
        <v>0</v>
      </c>
      <c r="W28" s="48">
        <f>IF(W25&gt;=30000,29,IF(W25&lt;1001,0,W25/1000-W27))</f>
        <v>0</v>
      </c>
      <c r="X28" s="70">
        <f>IF(W9=Tabelas!$F$23,IF(OR(W7=Tabelas!$F$14,W7=Tabelas!$F$15),W20*W28*(W26+Tabelas!$C$39)*Tabelas!$H$3,W20*W28*(W26+Tabelas!$C$39)*Tabelas!$H$7),IF(OR(W7=Tabelas!$F$14,W7=Tabelas!$F$15),W20*W28*W26*Tabelas!$H$3,W20*W28*W26*Tabelas!$H$7))</f>
        <v>0</v>
      </c>
      <c r="Y28" s="48">
        <f>IF(Y25&gt;=30000,29,IF(Y25&lt;1001,0,Y25/1000-Y27))</f>
        <v>0</v>
      </c>
      <c r="Z28" s="70">
        <f>IF(Y9=Tabelas!$F$23,IF(OR(Y7=Tabelas!$F$14,Y7=Tabelas!$F$15),Y20*Y28*(Y26+Tabelas!$C$39)*Tabelas!$H$3,Y20*Y28*(Y26+Tabelas!$C$39)*Tabelas!$H$7),IF(OR(Y7=Tabelas!$F$14,Y7=Tabelas!$F$15),Y20*Y28*Y26*Tabelas!$H$3,Y20*Y28*Y26*Tabelas!$H$7))</f>
        <v>0</v>
      </c>
      <c r="AA28" s="48">
        <f>IF(AA25&gt;=30000,29,IF(AA25&lt;1001,0,AA25/1000-AA27))</f>
        <v>0</v>
      </c>
      <c r="AB28" s="70">
        <f>IF(AA9=Tabelas!$F$23,IF(OR(AA7=Tabelas!$F$14,AA7=Tabelas!$F$15),AA20*AA28*(AA26+Tabelas!$C$39)*Tabelas!$H$3,AA20*AA28*(AA26+Tabelas!$C$39)*Tabelas!$H$7),IF(OR(AA7=Tabelas!$F$14,AA7=Tabelas!$F$15),AA20*AA28*AA26*Tabelas!$H$3,AA20*AA28*AA26*Tabelas!$H$7))</f>
        <v>0</v>
      </c>
      <c r="AC28" s="48">
        <f>IF(AC25&gt;=30000,29,IF(AC25&lt;1001,0,AC25/1000-AC27))</f>
        <v>0</v>
      </c>
      <c r="AD28" s="70">
        <f>IF(AC9=Tabelas!$F$23,IF(OR(AC7=Tabelas!$F$14,AC7=Tabelas!$F$15),AC20*AC28*(AC26+Tabelas!$C$39)*Tabelas!$H$3,AC20*AC28*(AC26+Tabelas!$C$39)*Tabelas!$H$7),IF(OR(AC7=Tabelas!$F$14,AC7=Tabelas!$F$15),AC20*AC28*AC26*Tabelas!$H$3,AC20*AC28*AC26*Tabelas!$H$7))</f>
        <v>0</v>
      </c>
      <c r="AE28" s="48">
        <f>IF(AE25&gt;=30000,29,IF(AE25&lt;1001,0,AE25/1000-AE27))</f>
        <v>0</v>
      </c>
      <c r="AF28" s="70">
        <f>IF(AE9=Tabelas!$F$23,IF(OR(AE7=Tabelas!$F$14,AE7=Tabelas!$F$15),AE20*AE28*(AE26+Tabelas!$C$39)*Tabelas!$H$3,AE20*AE28*(AE26+Tabelas!$C$39)*Tabelas!$H$7),IF(OR(AE7=Tabelas!$F$14,AE7=Tabelas!$F$15),AE20*AE28*AE26*Tabelas!$H$3,AE20*AE28*AE26*Tabelas!$H$7))</f>
        <v>0</v>
      </c>
      <c r="AG28" s="48">
        <f>IF(AG25&gt;=30000,29,IF(AG25&lt;1001,0,AG25/1000-AG27))</f>
        <v>0</v>
      </c>
      <c r="AH28" s="70">
        <f>IF(AG9=Tabelas!$F$23,IF(OR(AG7=Tabelas!$F$14,AG7=Tabelas!$F$15),AG20*AG28*(AG26+Tabelas!$C$39)*Tabelas!$H$3,AG20*AG28*(AG26+Tabelas!$C$39)*Tabelas!$H$7),IF(OR(AG7=Tabelas!$F$14,AG7=Tabelas!$F$15),AG20*AG28*AG26*Tabelas!$H$3,AG20*AG28*AG26*Tabelas!$H$7))</f>
        <v>0</v>
      </c>
      <c r="AI28" s="48">
        <f>IF(AI25&gt;=30000,29,IF(AI25&lt;1001,0,AI25/1000-AI27))</f>
        <v>0</v>
      </c>
      <c r="AJ28" s="70">
        <f>IF(AI9=Tabelas!$F$23,IF(OR(AI7=Tabelas!$F$14,AI7=Tabelas!$F$15),AI20*AI28*(AI26+Tabelas!$C$39)*Tabelas!$H$3,AI20*AI28*(AI26+Tabelas!$C$39)*Tabelas!$H$7),IF(OR(AI7=Tabelas!$F$14,AI7=Tabelas!$F$15),AI20*AI28*AI26*Tabelas!$H$3,AI20*AI28*AI26*Tabelas!$H$7))</f>
        <v>0</v>
      </c>
      <c r="AK28" s="48">
        <f>IF(AK25&gt;=30000,29,IF(AK25&lt;1001,0,AK25/1000-AK27))</f>
        <v>0</v>
      </c>
      <c r="AL28" s="70">
        <f>IF(AK9=Tabelas!$F$23,IF(OR(AK7=Tabelas!$F$14,AK7=Tabelas!$F$15),AK20*AK28*(AK26+Tabelas!$C$39)*Tabelas!$H$3,AK20*AK28*(AK26+Tabelas!$C$39)*Tabelas!$H$7),IF(OR(AK7=Tabelas!$F$14,AK7=Tabelas!$F$15),AK20*AK28*AK26*Tabelas!$H$3,AK20*AK28*AK26*Tabelas!$H$7))</f>
        <v>0</v>
      </c>
      <c r="AM28" s="48">
        <f>IF(AM25&gt;=30000,29,IF(AM25&lt;1001,0,AM25/1000-AM27))</f>
        <v>0</v>
      </c>
      <c r="AN28" s="70">
        <f>IF(AM9=Tabelas!$F$23,IF(OR(AM7=Tabelas!$F$14,AM7=Tabelas!$F$15),AM20*AM28*(AM26+Tabelas!$C$39)*Tabelas!$H$3,AM20*AM28*(AM26+Tabelas!$C$39)*Tabelas!$H$7),IF(OR(AM7=Tabelas!$F$14,AM7=Tabelas!$F$15),AM20*AM28*AM26*Tabelas!$H$3,AM20*AM28*AM26*Tabelas!$H$7))</f>
        <v>0</v>
      </c>
      <c r="AO28" s="48">
        <f>IF(AO25&gt;=30000,29,IF(AO25&lt;1001,0,AO25/1000-AO27))</f>
        <v>1</v>
      </c>
      <c r="AP28" s="70">
        <f>IF(AO9=Tabelas!$F$23,IF(OR(AO7=Tabelas!$F$14,AO7=Tabelas!$F$15),AO20*AO28*(AO26+Tabelas!$C$39)*Tabelas!$H$3,AO20*AO28*(AO26+Tabelas!$C$39)*Tabelas!$H$7),IF(OR(AO7=Tabelas!$F$14,AO7=Tabelas!$F$15),AO20*AO28*AO26*Tabelas!$H$3,AO20*AO28*AO26*Tabelas!$H$7))</f>
        <v>228.37818829966326</v>
      </c>
      <c r="AQ28" s="48">
        <f>IF(AQ25&gt;=30000,29,IF(AQ25&lt;1001,0,AQ25/1000-AQ27))</f>
        <v>0</v>
      </c>
      <c r="AR28" s="70">
        <f>IF(AQ9=Tabelas!$F$23,IF(OR(AQ7=Tabelas!$F$14,AQ7=Tabelas!$F$15),AQ20*AQ28*(AQ26+Tabelas!$C$39)*Tabelas!$H$3,AQ20*AQ28*(AQ26+Tabelas!$C$39)*Tabelas!$H$7),IF(OR(AQ7=Tabelas!$F$14,AQ7=Tabelas!$F$15),AQ20*AQ28*AQ26*Tabelas!$H$3,AQ20*AQ28*AQ26*Tabelas!$H$7))</f>
        <v>0</v>
      </c>
      <c r="AS28" s="48">
        <f>IF(AS25&gt;=30000,29,IF(AS25&lt;1001,0,AS25/1000-AS27))</f>
        <v>0</v>
      </c>
      <c r="AT28" s="70">
        <f>IF(AS9=Tabelas!$F$23,IF(OR(AS7=Tabelas!$F$14,AS7=Tabelas!$F$15),AS20*AS28*(AS26+Tabelas!$C$39)*Tabelas!$H$3,AS20*AS28*(AS26+Tabelas!$C$39)*Tabelas!$H$7),IF(OR(AS7=Tabelas!$F$14,AS7=Tabelas!$F$15),AS20*AS28*AS26*Tabelas!$H$3,AS20*AS28*AS26*Tabelas!$H$7))</f>
        <v>0</v>
      </c>
      <c r="AU28" s="48">
        <f>IF(AU25&gt;=30000,29,IF(AU25&lt;1001,0,AU25/1000-AU27))</f>
        <v>0</v>
      </c>
      <c r="AV28" s="70">
        <f>IF(AU9=Tabelas!$F$23,IF(OR(AU7=Tabelas!$F$14,AU7=Tabelas!$F$15),AU20*AU28*(AU26+Tabelas!$C$39)*Tabelas!$H$3,AU20*AU28*(AU26+Tabelas!$C$39)*Tabelas!$H$7),IF(OR(AU7=Tabelas!$F$14,AU7=Tabelas!$F$15),AU20*AU28*AU26*Tabelas!$H$3,AU20*AU28*AU26*Tabelas!$H$7))</f>
        <v>0</v>
      </c>
      <c r="AW28" s="48">
        <f>IF(AW25&gt;=30000,29,IF(AW25&lt;1001,0,AW25/1000-AW27))</f>
        <v>0</v>
      </c>
      <c r="AX28" s="70">
        <f>IF(AW9=Tabelas!$F$23,IF(OR(AW7=Tabelas!$F$14,AW7=Tabelas!$F$15),AW20*AW28*(AW26+Tabelas!$C$39)*Tabelas!$H$3,AW20*AW28*(AW26+Tabelas!$C$39)*Tabelas!$H$7),IF(OR(AW7=Tabelas!$F$14,AW7=Tabelas!$F$15),AW20*AW28*AW26*Tabelas!$H$3,AW20*AW28*AW26*Tabelas!$H$7))</f>
        <v>0</v>
      </c>
      <c r="AY28" s="48">
        <f>IF(AY25&gt;=30000,29,IF(AY25&lt;1001,0,AY25/1000-AY27))</f>
        <v>0</v>
      </c>
      <c r="AZ28" s="70">
        <f>IF(AY9=Tabelas!$F$23,IF(OR(AY7=Tabelas!$F$14,AY7=Tabelas!$F$15),AY20*AY28*(AY26+Tabelas!$C$39)*Tabelas!$H$3,AY20*AY28*(AY26+Tabelas!$C$39)*Tabelas!$H$7),IF(OR(AY7=Tabelas!$F$14,AY7=Tabelas!$F$15),AY20*AY28*AY26*Tabelas!$H$3,AY20*AY28*AY26*Tabelas!$H$7))</f>
        <v>0</v>
      </c>
      <c r="BA28" s="48">
        <f>IF(BA25&gt;=30000,29,IF(BA25&lt;1001,0,BA25/1000-BA27))</f>
        <v>0</v>
      </c>
      <c r="BB28" s="70">
        <f>IF(BA9=Tabelas!$F$23,IF(OR(BA7=Tabelas!$F$14,BA7=Tabelas!$F$15),BA20*BA28*(BA26+Tabelas!$C$39)*Tabelas!$H$3,BA20*BA28*(BA26+Tabelas!$C$39)*Tabelas!$H$7),IF(OR(BA7=Tabelas!$F$14,BA7=Tabelas!$F$15),BA20*BA28*BA26*Tabelas!$H$3,BA20*BA28*BA26*Tabelas!$H$7))</f>
        <v>0</v>
      </c>
      <c r="BC28" s="48">
        <f>IF(BC25&gt;=30000,29,IF(BC25&lt;1001,0,BC25/1000-BC27))</f>
        <v>0</v>
      </c>
      <c r="BD28" s="70">
        <f>IF(BC9=Tabelas!$F$23,IF(OR(BC7=Tabelas!$F$14,BC7=Tabelas!$F$15),BC20*BC28*(BC26+Tabelas!$C$39)*Tabelas!$H$3,BC20*BC28*(BC26+Tabelas!$C$39)*Tabelas!$H$7),IF(OR(BC7=Tabelas!$F$14,BC7=Tabelas!$F$15),BC20*BC28*BC26*Tabelas!$H$3,BC20*BC28*BC26*Tabelas!$H$7))</f>
        <v>0</v>
      </c>
      <c r="BE28" s="48">
        <f>IF(BE25&gt;=30000,29,IF(BE25&lt;1001,0,BE25/1000-BE27))</f>
        <v>0</v>
      </c>
      <c r="BF28" s="70">
        <f>IF(BE9=Tabelas!$F$23,IF(OR(BE7=Tabelas!$F$14,BE7=Tabelas!$F$15),BE20*BE28*(BE26+Tabelas!$C$39)*Tabelas!$H$3,BE20*BE28*(BE26+Tabelas!$C$39)*Tabelas!$H$7),IF(OR(BE7=Tabelas!$F$14,BE7=Tabelas!$F$15),BE20*BE28*BE26*Tabelas!$H$3,BE20*BE28*BE26*Tabelas!$H$7))</f>
        <v>0</v>
      </c>
    </row>
    <row r="29" spans="1:58" x14ac:dyDescent="0.25">
      <c r="A29" s="445"/>
      <c r="B29" s="7" t="s">
        <v>93</v>
      </c>
      <c r="C29" s="48">
        <f>IF(C25&gt;=100000,70,IF(C25&lt;30001,0,C25/1000-SUM(C27:C28)))</f>
        <v>0</v>
      </c>
      <c r="D29" s="70">
        <f>IF(C9=Tabelas!$F$23,IF(OR(C7=Tabelas!$F$14,C7=Tabelas!$F$15),C20*C29*(C26+Tabelas!$C$39)*Tabelas!$H$4,C20*C29*(C26+Tabelas!$C$39)*Tabelas!$G$4),IF(OR(C7=Tabelas!$F$14,C7=Tabelas!$F$15),C20*C29*C26*Tabelas!$H$4,C20*C29*C26*Tabelas!$H$8))</f>
        <v>0</v>
      </c>
      <c r="E29" s="48">
        <f>IF(E25&gt;=100000,70,IF(E25&lt;30001,0,E25/1000-SUM(E27:E28)))</f>
        <v>0</v>
      </c>
      <c r="F29" s="70">
        <f>IF(E9=Tabelas!$F$23,IF(OR(E7=Tabelas!$F$14,E7=Tabelas!$F$15),E20*E29*(E26+Tabelas!$C$39)*Tabelas!$H$4,E20*E29*(E26+Tabelas!$C$39)*Tabelas!$G$4),IF(OR(E7=Tabelas!$F$14,E7=Tabelas!$F$15),E20*E29*E26*Tabelas!$H$4,E20*E29*E26*Tabelas!$H$8))</f>
        <v>0</v>
      </c>
      <c r="G29" s="48">
        <f>IF(G25&gt;=100000,70,IF(G25&lt;30001,0,G25/1000-SUM(G27:G28)))</f>
        <v>0</v>
      </c>
      <c r="H29" s="70">
        <f>IF(G9=Tabelas!$F$23,IF(OR(G7=Tabelas!$F$14,G7=Tabelas!$F$15),G20*G29*(G26+Tabelas!$C$39)*Tabelas!$H$4,G20*G29*(G26+Tabelas!$C$39)*Tabelas!$G$4),IF(OR(G7=Tabelas!$F$14,G7=Tabelas!$F$15),G20*G29*G26*Tabelas!$H$4,G20*G29*G26*Tabelas!$H$8))</f>
        <v>0</v>
      </c>
      <c r="I29" s="48">
        <f>IF(I25&gt;=100000,70,IF(I25&lt;30001,0,I25/1000-SUM(I27:I28)))</f>
        <v>0</v>
      </c>
      <c r="J29" s="70">
        <f>IF(I9=Tabelas!$F$23,IF(OR(I7=Tabelas!$F$14,I7=Tabelas!$F$15),I20*I29*(I26+Tabelas!$C$39)*Tabelas!$H$4,I20*I29*(I26+Tabelas!$C$39)*Tabelas!$G$4),IF(OR(I7=Tabelas!$F$14,I7=Tabelas!$F$15),I20*I29*I26*Tabelas!$H$4,I20*I29*I26*Tabelas!$H$8))</f>
        <v>0</v>
      </c>
      <c r="K29" s="48">
        <f>IF(K25&gt;=100000,70,IF(K25&lt;30001,0,K25/1000-SUM(K27:K28)))</f>
        <v>0</v>
      </c>
      <c r="L29" s="70">
        <f>IF(K9=Tabelas!$F$23,IF(OR(K7=Tabelas!$F$14,K7=Tabelas!$F$15),K20*K29*(K26+Tabelas!$C$39)*Tabelas!$H$4,K20*K29*(K26+Tabelas!$C$39)*Tabelas!$G$4),IF(OR(K7=Tabelas!$F$14,K7=Tabelas!$F$15),K20*K29*K26*Tabelas!$H$4,K20*K29*K26*Tabelas!$H$8))</f>
        <v>0</v>
      </c>
      <c r="M29" s="48">
        <f>IF(M25&gt;=100000,70,IF(M25&lt;30001,0,M25/1000-SUM(M27:M28)))</f>
        <v>0</v>
      </c>
      <c r="N29" s="70">
        <f>IF(M9=Tabelas!$F$23,IF(OR(M7=Tabelas!$F$14,M7=Tabelas!$F$15),M20*M29*(M26+Tabelas!$C$39)*Tabelas!$H$4,M20*M29*(M26+Tabelas!$C$39)*Tabelas!$G$4),IF(OR(M7=Tabelas!$F$14,M7=Tabelas!$F$15),M20*M29*M26*Tabelas!$H$4,M20*M29*M26*Tabelas!$H$8))</f>
        <v>0</v>
      </c>
      <c r="O29" s="48">
        <f>IF(O25&gt;=100000,70,IF(O25&lt;30001,0,O25/1000-SUM(O27:O28)))</f>
        <v>0</v>
      </c>
      <c r="P29" s="70">
        <f>IF(O9=Tabelas!$F$23,IF(OR(O7=Tabelas!$F$14,O7=Tabelas!$F$15),O20*O29*(O26+Tabelas!$C$39)*Tabelas!$H$4,O20*O29*(O26+Tabelas!$C$39)*Tabelas!$G$4),IF(OR(O7=Tabelas!$F$14,O7=Tabelas!$F$15),O20*O29*O26*Tabelas!$H$4,O20*O29*O26*Tabelas!$H$8))</f>
        <v>0</v>
      </c>
      <c r="Q29" s="48">
        <f>IF(Q25&gt;=100000,70,IF(Q25&lt;30001,0,Q25/1000-SUM(Q27:Q28)))</f>
        <v>0</v>
      </c>
      <c r="R29" s="70">
        <f>IF(Q9=Tabelas!$F$23,IF(OR(Q7=Tabelas!$F$14,Q7=Tabelas!$F$15),Q20*Q29*(Q26+Tabelas!$C$39)*Tabelas!$H$4,Q20*Q29*(Q26+Tabelas!$C$39)*Tabelas!$G$4),IF(OR(Q7=Tabelas!$F$14,Q7=Tabelas!$F$15),Q20*Q29*Q26*Tabelas!$H$4,Q20*Q29*Q26*Tabelas!$H$8))</f>
        <v>0</v>
      </c>
      <c r="S29" s="48">
        <f>IF(S25&gt;=100000,70,IF(S25&lt;30001,0,S25/1000-SUM(S27:S28)))</f>
        <v>0</v>
      </c>
      <c r="T29" s="70">
        <f>IF(S9=Tabelas!$F$23,IF(OR(S7=Tabelas!$F$14,S7=Tabelas!$F$15),S20*S29*(S26+Tabelas!$C$39)*Tabelas!$H$4,S20*S29*(S26+Tabelas!$C$39)*Tabelas!$G$4),IF(OR(S7=Tabelas!$F$14,S7=Tabelas!$F$15),S20*S29*S26*Tabelas!$H$4,S20*S29*S26*Tabelas!$H$8))</f>
        <v>0</v>
      </c>
      <c r="U29" s="48">
        <f>IF(U25&gt;=100000,70,IF(U25&lt;30001,0,U25/1000-SUM(U27:U28)))</f>
        <v>0</v>
      </c>
      <c r="V29" s="70">
        <f>IF(U9=Tabelas!$F$23,IF(OR(U7=Tabelas!$F$14,U7=Tabelas!$F$15),U20*U29*(U26+Tabelas!$C$39)*Tabelas!$H$4,U20*U29*(U26+Tabelas!$C$39)*Tabelas!$G$4),IF(OR(U7=Tabelas!$F$14,U7=Tabelas!$F$15),U20*U29*U26*Tabelas!$H$4,U20*U29*U26*Tabelas!$H$8))</f>
        <v>0</v>
      </c>
      <c r="W29" s="48">
        <f>IF(W25&gt;=100000,70,IF(W25&lt;30001,0,W25/1000-SUM(W27:W28)))</f>
        <v>0</v>
      </c>
      <c r="X29" s="70">
        <f>IF(W9=Tabelas!$F$23,IF(OR(W7=Tabelas!$F$14,W7=Tabelas!$F$15),W20*W29*(W26+Tabelas!$C$39)*Tabelas!$H$4,W20*W29*(W26+Tabelas!$C$39)*Tabelas!$G$4),IF(OR(W7=Tabelas!$F$14,W7=Tabelas!$F$15),W20*W29*W26*Tabelas!$H$4,W20*W29*W26*Tabelas!$H$8))</f>
        <v>0</v>
      </c>
      <c r="Y29" s="48">
        <f>IF(Y25&gt;=100000,70,IF(Y25&lt;30001,0,Y25/1000-SUM(Y27:Y28)))</f>
        <v>0</v>
      </c>
      <c r="Z29" s="70">
        <f>IF(Y9=Tabelas!$F$23,IF(OR(Y7=Tabelas!$F$14,Y7=Tabelas!$F$15),Y20*Y29*(Y26+Tabelas!$C$39)*Tabelas!$H$4,Y20*Y29*(Y26+Tabelas!$C$39)*Tabelas!$G$4),IF(OR(Y7=Tabelas!$F$14,Y7=Tabelas!$F$15),Y20*Y29*Y26*Tabelas!$H$4,Y20*Y29*Y26*Tabelas!$H$8))</f>
        <v>0</v>
      </c>
      <c r="AA29" s="48">
        <f>IF(AA25&gt;=100000,70,IF(AA25&lt;30001,0,AA25/1000-SUM(AA27:AA28)))</f>
        <v>0</v>
      </c>
      <c r="AB29" s="70">
        <f>IF(AA9=Tabelas!$F$23,IF(OR(AA7=Tabelas!$F$14,AA7=Tabelas!$F$15),AA20*AA29*(AA26+Tabelas!$C$39)*Tabelas!$H$4,AA20*AA29*(AA26+Tabelas!$C$39)*Tabelas!$G$4),IF(OR(AA7=Tabelas!$F$14,AA7=Tabelas!$F$15),AA20*AA29*AA26*Tabelas!$H$4,AA20*AA29*AA26*Tabelas!$H$8))</f>
        <v>0</v>
      </c>
      <c r="AC29" s="48">
        <f>IF(AC25&gt;=100000,70,IF(AC25&lt;30001,0,AC25/1000-SUM(AC27:AC28)))</f>
        <v>0</v>
      </c>
      <c r="AD29" s="70">
        <f>IF(AC9=Tabelas!$F$23,IF(OR(AC7=Tabelas!$F$14,AC7=Tabelas!$F$15),AC20*AC29*(AC26+Tabelas!$C$39)*Tabelas!$H$4,AC20*AC29*(AC26+Tabelas!$C$39)*Tabelas!$G$4),IF(OR(AC7=Tabelas!$F$14,AC7=Tabelas!$F$15),AC20*AC29*AC26*Tabelas!$H$4,AC20*AC29*AC26*Tabelas!$H$8))</f>
        <v>0</v>
      </c>
      <c r="AE29" s="48">
        <f>IF(AE25&gt;=100000,70,IF(AE25&lt;30001,0,AE25/1000-SUM(AE27:AE28)))</f>
        <v>0</v>
      </c>
      <c r="AF29" s="70">
        <f>IF(AE9=Tabelas!$F$23,IF(OR(AE7=Tabelas!$F$14,AE7=Tabelas!$F$15),AE20*AE29*(AE26+Tabelas!$C$39)*Tabelas!$H$4,AE20*AE29*(AE26+Tabelas!$C$39)*Tabelas!$G$4),IF(OR(AE7=Tabelas!$F$14,AE7=Tabelas!$F$15),AE20*AE29*AE26*Tabelas!$H$4,AE20*AE29*AE26*Tabelas!$H$8))</f>
        <v>0</v>
      </c>
      <c r="AG29" s="48">
        <f>IF(AG25&gt;=100000,70,IF(AG25&lt;30001,0,AG25/1000-SUM(AG27:AG28)))</f>
        <v>0</v>
      </c>
      <c r="AH29" s="70">
        <f>IF(AG9=Tabelas!$F$23,IF(OR(AG7=Tabelas!$F$14,AG7=Tabelas!$F$15),AG20*AG29*(AG26+Tabelas!$C$39)*Tabelas!$H$4,AG20*AG29*(AG26+Tabelas!$C$39)*Tabelas!$G$4),IF(OR(AG7=Tabelas!$F$14,AG7=Tabelas!$F$15),AG20*AG29*AG26*Tabelas!$H$4,AG20*AG29*AG26*Tabelas!$H$8))</f>
        <v>0</v>
      </c>
      <c r="AI29" s="48">
        <f>IF(AI25&gt;=100000,70,IF(AI25&lt;30001,0,AI25/1000-SUM(AI27:AI28)))</f>
        <v>0</v>
      </c>
      <c r="AJ29" s="70">
        <f>IF(AI9=Tabelas!$F$23,IF(OR(AI7=Tabelas!$F$14,AI7=Tabelas!$F$15),AI20*AI29*(AI26+Tabelas!$C$39)*Tabelas!$H$4,AI20*AI29*(AI26+Tabelas!$C$39)*Tabelas!$G$4),IF(OR(AI7=Tabelas!$F$14,AI7=Tabelas!$F$15),AI20*AI29*AI26*Tabelas!$H$4,AI20*AI29*AI26*Tabelas!$H$8))</f>
        <v>0</v>
      </c>
      <c r="AK29" s="48">
        <f>IF(AK25&gt;=100000,70,IF(AK25&lt;30001,0,AK25/1000-SUM(AK27:AK28)))</f>
        <v>0</v>
      </c>
      <c r="AL29" s="70">
        <f>IF(AK9=Tabelas!$F$23,IF(OR(AK7=Tabelas!$F$14,AK7=Tabelas!$F$15),AK20*AK29*(AK26+Tabelas!$C$39)*Tabelas!$H$4,AK20*AK29*(AK26+Tabelas!$C$39)*Tabelas!$G$4),IF(OR(AK7=Tabelas!$F$14,AK7=Tabelas!$F$15),AK20*AK29*AK26*Tabelas!$H$4,AK20*AK29*AK26*Tabelas!$H$8))</f>
        <v>0</v>
      </c>
      <c r="AM29" s="48">
        <f>IF(AM25&gt;=100000,70,IF(AM25&lt;30001,0,AM25/1000-SUM(AM27:AM28)))</f>
        <v>0</v>
      </c>
      <c r="AN29" s="70">
        <f>IF(AM9=Tabelas!$F$23,IF(OR(AM7=Tabelas!$F$14,AM7=Tabelas!$F$15),AM20*AM29*(AM26+Tabelas!$C$39)*Tabelas!$H$4,AM20*AM29*(AM26+Tabelas!$C$39)*Tabelas!$G$4),IF(OR(AM7=Tabelas!$F$14,AM7=Tabelas!$F$15),AM20*AM29*AM26*Tabelas!$H$4,AM20*AM29*AM26*Tabelas!$H$8))</f>
        <v>0</v>
      </c>
      <c r="AO29" s="48">
        <f>IF(AO25&gt;=100000,70,IF(AO25&lt;30001,0,AO25/1000-SUM(AO27:AO28)))</f>
        <v>0</v>
      </c>
      <c r="AP29" s="70">
        <f>IF(AO9=Tabelas!$F$23,IF(OR(AO7=Tabelas!$F$14,AO7=Tabelas!$F$15),AO20*AO29*(AO26+Tabelas!$C$39)*Tabelas!$H$4,AO20*AO29*(AO26+Tabelas!$C$39)*Tabelas!$G$4),IF(OR(AO7=Tabelas!$F$14,AO7=Tabelas!$F$15),AO20*AO29*AO26*Tabelas!$H$4,AO20*AO29*AO26*Tabelas!$H$8))</f>
        <v>0</v>
      </c>
      <c r="AQ29" s="48">
        <f>IF(AQ25&gt;=100000,70,IF(AQ25&lt;30001,0,AQ25/1000-SUM(AQ27:AQ28)))</f>
        <v>0</v>
      </c>
      <c r="AR29" s="70">
        <f>IF(AQ9=Tabelas!$F$23,IF(OR(AQ7=Tabelas!$F$14,AQ7=Tabelas!$F$15),AQ20*AQ29*(AQ26+Tabelas!$C$39)*Tabelas!$H$4,AQ20*AQ29*(AQ26+Tabelas!$C$39)*Tabelas!$G$4),IF(OR(AQ7=Tabelas!$F$14,AQ7=Tabelas!$F$15),AQ20*AQ29*AQ26*Tabelas!$H$4,AQ20*AQ29*AQ26*Tabelas!$H$8))</f>
        <v>0</v>
      </c>
      <c r="AS29" s="48">
        <f>IF(AS25&gt;=100000,70,IF(AS25&lt;30001,0,AS25/1000-SUM(AS27:AS28)))</f>
        <v>0</v>
      </c>
      <c r="AT29" s="70">
        <f>IF(AS9=Tabelas!$F$23,IF(OR(AS7=Tabelas!$F$14,AS7=Tabelas!$F$15),AS20*AS29*(AS26+Tabelas!$C$39)*Tabelas!$H$4,AS20*AS29*(AS26+Tabelas!$C$39)*Tabelas!$G$4),IF(OR(AS7=Tabelas!$F$14,AS7=Tabelas!$F$15),AS20*AS29*AS26*Tabelas!$H$4,AS20*AS29*AS26*Tabelas!$H$8))</f>
        <v>0</v>
      </c>
      <c r="AU29" s="48">
        <f>IF(AU25&gt;=100000,70,IF(AU25&lt;30001,0,AU25/1000-SUM(AU27:AU28)))</f>
        <v>0</v>
      </c>
      <c r="AV29" s="70">
        <f>IF(AU9=Tabelas!$F$23,IF(OR(AU7=Tabelas!$F$14,AU7=Tabelas!$F$15),AU20*AU29*(AU26+Tabelas!$C$39)*Tabelas!$H$4,AU20*AU29*(AU26+Tabelas!$C$39)*Tabelas!$G$4),IF(OR(AU7=Tabelas!$F$14,AU7=Tabelas!$F$15),AU20*AU29*AU26*Tabelas!$H$4,AU20*AU29*AU26*Tabelas!$H$8))</f>
        <v>0</v>
      </c>
      <c r="AW29" s="48">
        <f>IF(AW25&gt;=100000,70,IF(AW25&lt;30001,0,AW25/1000-SUM(AW27:AW28)))</f>
        <v>0</v>
      </c>
      <c r="AX29" s="70">
        <f>IF(AW9=Tabelas!$F$23,IF(OR(AW7=Tabelas!$F$14,AW7=Tabelas!$F$15),AW20*AW29*(AW26+Tabelas!$C$39)*Tabelas!$H$4,AW20*AW29*(AW26+Tabelas!$C$39)*Tabelas!$G$4),IF(OR(AW7=Tabelas!$F$14,AW7=Tabelas!$F$15),AW20*AW29*AW26*Tabelas!$H$4,AW20*AW29*AW26*Tabelas!$H$8))</f>
        <v>0</v>
      </c>
      <c r="AY29" s="48">
        <f>IF(AY25&gt;=100000,70,IF(AY25&lt;30001,0,AY25/1000-SUM(AY27:AY28)))</f>
        <v>0</v>
      </c>
      <c r="AZ29" s="70">
        <f>IF(AY9=Tabelas!$F$23,IF(OR(AY7=Tabelas!$F$14,AY7=Tabelas!$F$15),AY20*AY29*(AY26+Tabelas!$C$39)*Tabelas!$H$4,AY20*AY29*(AY26+Tabelas!$C$39)*Tabelas!$G$4),IF(OR(AY7=Tabelas!$F$14,AY7=Tabelas!$F$15),AY20*AY29*AY26*Tabelas!$H$4,AY20*AY29*AY26*Tabelas!$H$8))</f>
        <v>0</v>
      </c>
      <c r="BA29" s="48">
        <f>IF(BA25&gt;=100000,70,IF(BA25&lt;30001,0,BA25/1000-SUM(BA27:BA28)))</f>
        <v>0</v>
      </c>
      <c r="BB29" s="70">
        <f>IF(BA9=Tabelas!$F$23,IF(OR(BA7=Tabelas!$F$14,BA7=Tabelas!$F$15),BA20*BA29*(BA26+Tabelas!$C$39)*Tabelas!$H$4,BA20*BA29*(BA26+Tabelas!$C$39)*Tabelas!$G$4),IF(OR(BA7=Tabelas!$F$14,BA7=Tabelas!$F$15),BA20*BA29*BA26*Tabelas!$H$4,BA20*BA29*BA26*Tabelas!$H$8))</f>
        <v>0</v>
      </c>
      <c r="BC29" s="48">
        <f>IF(BC25&gt;=100000,70,IF(BC25&lt;30001,0,BC25/1000-SUM(BC27:BC28)))</f>
        <v>0</v>
      </c>
      <c r="BD29" s="70">
        <f>IF(BC9=Tabelas!$F$23,IF(OR(BC7=Tabelas!$F$14,BC7=Tabelas!$F$15),BC20*BC29*(BC26+Tabelas!$C$39)*Tabelas!$H$4,BC20*BC29*(BC26+Tabelas!$C$39)*Tabelas!$G$4),IF(OR(BC7=Tabelas!$F$14,BC7=Tabelas!$F$15),BC20*BC29*BC26*Tabelas!$H$4,BC20*BC29*BC26*Tabelas!$H$8))</f>
        <v>0</v>
      </c>
      <c r="BE29" s="48">
        <f>IF(BE25&gt;=100000,70,IF(BE25&lt;30001,0,BE25/1000-SUM(BE27:BE28)))</f>
        <v>0</v>
      </c>
      <c r="BF29" s="70">
        <f>IF(BE9=Tabelas!$F$23,IF(OR(BE7=Tabelas!$F$14,BE7=Tabelas!$F$15),BE20*BE29*(BE26+Tabelas!$C$39)*Tabelas!$H$4,BE20*BE29*(BE26+Tabelas!$C$39)*Tabelas!$G$4),IF(OR(BE7=Tabelas!$F$14,BE7=Tabelas!$F$15),BE20*BE29*BE26*Tabelas!$H$4,BE20*BE29*BE26*Tabelas!$H$8))</f>
        <v>0</v>
      </c>
    </row>
    <row r="30" spans="1:58" x14ac:dyDescent="0.25">
      <c r="A30" s="445"/>
      <c r="B30" s="7" t="s">
        <v>94</v>
      </c>
      <c r="C30" s="48">
        <f>IF(C25&gt;=500000,400,IF(C25&lt;100001,0,C25/1000-SUM(C27:C29)))</f>
        <v>0</v>
      </c>
      <c r="D30" s="70">
        <f>IF(C9=Tabelas!$F$23,IF(OR(C7=Tabelas!$F$14,C7=Tabelas!$F$15),C20*C30*(C26+Tabelas!$C$39)*Tabelas!$H$5,C20*C30*(C26+Tabelas!$C$39)*Tabelas!$H$9),IF(OR(C7=Tabelas!$F$14,C7=Tabelas!$F$15),C20*C30*C26*Tabelas!$H$5,C20*C30*C26*Tabelas!$H$9))</f>
        <v>0</v>
      </c>
      <c r="E30" s="48">
        <f>IF(E25&gt;=500000,400,IF(E25&lt;100001,0,E25/1000-SUM(E27:E29)))</f>
        <v>0</v>
      </c>
      <c r="F30" s="70">
        <f>IF(E9=Tabelas!$F$23,IF(OR(E7=Tabelas!$F$14,E7=Tabelas!$F$15),E20*E30*(E26+Tabelas!$C$39)*Tabelas!$H$5,E20*E30*(E26+Tabelas!$C$39)*Tabelas!$H$9),IF(OR(E7=Tabelas!$F$14,E7=Tabelas!$F$15),E20*E30*E26*Tabelas!$H$5,E20*E30*E26*Tabelas!$H$9))</f>
        <v>0</v>
      </c>
      <c r="G30" s="48">
        <f>IF(G25&gt;=500000,400,IF(G25&lt;100001,0,G25/1000-SUM(G27:G29)))</f>
        <v>0</v>
      </c>
      <c r="H30" s="70">
        <f>IF(G9=Tabelas!$F$23,IF(OR(G7=Tabelas!$F$14,G7=Tabelas!$F$15),G20*G30*(G26+Tabelas!$C$39)*Tabelas!$H$5,G20*G30*(G26+Tabelas!$C$39)*Tabelas!$H$9),IF(OR(G7=Tabelas!$F$14,G7=Tabelas!$F$15),G20*G30*G26*Tabelas!$H$5,G20*G30*G26*Tabelas!$H$9))</f>
        <v>0</v>
      </c>
      <c r="I30" s="48">
        <f>IF(I25&gt;=500000,400,IF(I25&lt;100001,0,I25/1000-SUM(I27:I29)))</f>
        <v>0</v>
      </c>
      <c r="J30" s="70">
        <f>IF(I9=Tabelas!$F$23,IF(OR(I7=Tabelas!$F$14,I7=Tabelas!$F$15),I20*I30*(I26+Tabelas!$C$39)*Tabelas!$H$5,I20*I30*(I26+Tabelas!$C$39)*Tabelas!$H$9),IF(OR(I7=Tabelas!$F$14,I7=Tabelas!$F$15),I20*I30*I26*Tabelas!$H$5,I20*I30*I26*Tabelas!$H$9))</f>
        <v>0</v>
      </c>
      <c r="K30" s="48">
        <f>IF(K25&gt;=500000,400,IF(K25&lt;100001,0,K25/1000-SUM(K27:K29)))</f>
        <v>0</v>
      </c>
      <c r="L30" s="70">
        <f>IF(K9=Tabelas!$F$23,IF(OR(K7=Tabelas!$F$14,K7=Tabelas!$F$15),K20*K30*(K26+Tabelas!$C$39)*Tabelas!$H$5,K20*K30*(K26+Tabelas!$C$39)*Tabelas!$H$9),IF(OR(K7=Tabelas!$F$14,K7=Tabelas!$F$15),K20*K30*K26*Tabelas!$H$5,K20*K30*K26*Tabelas!$H$9))</f>
        <v>0</v>
      </c>
      <c r="M30" s="48">
        <f>IF(M25&gt;=500000,400,IF(M25&lt;100001,0,M25/1000-SUM(M27:M29)))</f>
        <v>0</v>
      </c>
      <c r="N30" s="70">
        <f>IF(M9=Tabelas!$F$23,IF(OR(M7=Tabelas!$F$14,M7=Tabelas!$F$15),M20*M30*(M26+Tabelas!$C$39)*Tabelas!$H$5,M20*M30*(M26+Tabelas!$C$39)*Tabelas!$H$9),IF(OR(M7=Tabelas!$F$14,M7=Tabelas!$F$15),M20*M30*M26*Tabelas!$H$5,M20*M30*M26*Tabelas!$H$9))</f>
        <v>0</v>
      </c>
      <c r="O30" s="48">
        <f>IF(O25&gt;=500000,400,IF(O25&lt;100001,0,O25/1000-SUM(O27:O29)))</f>
        <v>0</v>
      </c>
      <c r="P30" s="70">
        <f>IF(O9=Tabelas!$F$23,IF(OR(O7=Tabelas!$F$14,O7=Tabelas!$F$15),O20*O30*(O26+Tabelas!$C$39)*Tabelas!$H$5,O20*O30*(O26+Tabelas!$C$39)*Tabelas!$H$9),IF(OR(O7=Tabelas!$F$14,O7=Tabelas!$F$15),O20*O30*O26*Tabelas!$H$5,O20*O30*O26*Tabelas!$H$9))</f>
        <v>0</v>
      </c>
      <c r="Q30" s="48">
        <f>IF(Q25&gt;=500000,400,IF(Q25&lt;100001,0,Q25/1000-SUM(Q27:Q29)))</f>
        <v>0</v>
      </c>
      <c r="R30" s="70">
        <f>IF(Q9=Tabelas!$F$23,IF(OR(Q7=Tabelas!$F$14,Q7=Tabelas!$F$15),Q20*Q30*(Q26+Tabelas!$C$39)*Tabelas!$H$5,Q20*Q30*(Q26+Tabelas!$C$39)*Tabelas!$H$9),IF(OR(Q7=Tabelas!$F$14,Q7=Tabelas!$F$15),Q20*Q30*Q26*Tabelas!$H$5,Q20*Q30*Q26*Tabelas!$H$9))</f>
        <v>0</v>
      </c>
      <c r="S30" s="48">
        <f>IF(S25&gt;=500000,400,IF(S25&lt;100001,0,S25/1000-SUM(S27:S29)))</f>
        <v>0</v>
      </c>
      <c r="T30" s="70">
        <f>IF(S9=Tabelas!$F$23,IF(OR(S7=Tabelas!$F$14,S7=Tabelas!$F$15),S20*S30*(S26+Tabelas!$C$39)*Tabelas!$H$5,S20*S30*(S26+Tabelas!$C$39)*Tabelas!$H$9),IF(OR(S7=Tabelas!$F$14,S7=Tabelas!$F$15),S20*S30*S26*Tabelas!$H$5,S20*S30*S26*Tabelas!$H$9))</f>
        <v>0</v>
      </c>
      <c r="U30" s="48">
        <f>IF(U25&gt;=500000,400,IF(U25&lt;100001,0,U25/1000-SUM(U27:U29)))</f>
        <v>0</v>
      </c>
      <c r="V30" s="70">
        <f>IF(U9=Tabelas!$F$23,IF(OR(U7=Tabelas!$F$14,U7=Tabelas!$F$15),U20*U30*(U26+Tabelas!$C$39)*Tabelas!$H$5,U20*U30*(U26+Tabelas!$C$39)*Tabelas!$H$9),IF(OR(U7=Tabelas!$F$14,U7=Tabelas!$F$15),U20*U30*U26*Tabelas!$H$5,U20*U30*U26*Tabelas!$H$9))</f>
        <v>0</v>
      </c>
      <c r="W30" s="48">
        <f>IF(W25&gt;=500000,400,IF(W25&lt;100001,0,W25/1000-SUM(W27:W29)))</f>
        <v>0</v>
      </c>
      <c r="X30" s="70">
        <f>IF(W9=Tabelas!$F$23,IF(OR(W7=Tabelas!$F$14,W7=Tabelas!$F$15),W20*W30*(W26+Tabelas!$C$39)*Tabelas!$H$5,W20*W30*(W26+Tabelas!$C$39)*Tabelas!$H$9),IF(OR(W7=Tabelas!$F$14,W7=Tabelas!$F$15),W20*W30*W26*Tabelas!$H$5,W20*W30*W26*Tabelas!$H$9))</f>
        <v>0</v>
      </c>
      <c r="Y30" s="48">
        <f>IF(Y25&gt;=500000,400,IF(Y25&lt;100001,0,Y25/1000-SUM(Y27:Y29)))</f>
        <v>0</v>
      </c>
      <c r="Z30" s="70">
        <f>IF(Y9=Tabelas!$F$23,IF(OR(Y7=Tabelas!$F$14,Y7=Tabelas!$F$15),Y20*Y30*(Y26+Tabelas!$C$39)*Tabelas!$H$5,Y20*Y30*(Y26+Tabelas!$C$39)*Tabelas!$H$9),IF(OR(Y7=Tabelas!$F$14,Y7=Tabelas!$F$15),Y20*Y30*Y26*Tabelas!$H$5,Y20*Y30*Y26*Tabelas!$H$9))</f>
        <v>0</v>
      </c>
      <c r="AA30" s="48">
        <f>IF(AA25&gt;=500000,400,IF(AA25&lt;100001,0,AA25/1000-SUM(AA27:AA29)))</f>
        <v>0</v>
      </c>
      <c r="AB30" s="70">
        <f>IF(AA9=Tabelas!$F$23,IF(OR(AA7=Tabelas!$F$14,AA7=Tabelas!$F$15),AA20*AA30*(AA26+Tabelas!$C$39)*Tabelas!$H$5,AA20*AA30*(AA26+Tabelas!$C$39)*Tabelas!$H$9),IF(OR(AA7=Tabelas!$F$14,AA7=Tabelas!$F$15),AA20*AA30*AA26*Tabelas!$H$5,AA20*AA30*AA26*Tabelas!$H$9))</f>
        <v>0</v>
      </c>
      <c r="AC30" s="48">
        <f>IF(AC25&gt;=500000,400,IF(AC25&lt;100001,0,AC25/1000-SUM(AC27:AC29)))</f>
        <v>0</v>
      </c>
      <c r="AD30" s="70">
        <f>IF(AC9=Tabelas!$F$23,IF(OR(AC7=Tabelas!$F$14,AC7=Tabelas!$F$15),AC20*AC30*(AC26+Tabelas!$C$39)*Tabelas!$H$5,AC20*AC30*(AC26+Tabelas!$C$39)*Tabelas!$H$9),IF(OR(AC7=Tabelas!$F$14,AC7=Tabelas!$F$15),AC20*AC30*AC26*Tabelas!$H$5,AC20*AC30*AC26*Tabelas!$H$9))</f>
        <v>0</v>
      </c>
      <c r="AE30" s="48">
        <f>IF(AE25&gt;=500000,400,IF(AE25&lt;100001,0,AE25/1000-SUM(AE27:AE29)))</f>
        <v>0</v>
      </c>
      <c r="AF30" s="70">
        <f>IF(AE9=Tabelas!$F$23,IF(OR(AE7=Tabelas!$F$14,AE7=Tabelas!$F$15),AE20*AE30*(AE26+Tabelas!$C$39)*Tabelas!$H$5,AE20*AE30*(AE26+Tabelas!$C$39)*Tabelas!$H$9),IF(OR(AE7=Tabelas!$F$14,AE7=Tabelas!$F$15),AE20*AE30*AE26*Tabelas!$H$5,AE20*AE30*AE26*Tabelas!$H$9))</f>
        <v>0</v>
      </c>
      <c r="AG30" s="48">
        <f>IF(AG25&gt;=500000,400,IF(AG25&lt;100001,0,AG25/1000-SUM(AG27:AG29)))</f>
        <v>0</v>
      </c>
      <c r="AH30" s="70">
        <f>IF(AG9=Tabelas!$F$23,IF(OR(AG7=Tabelas!$F$14,AG7=Tabelas!$F$15),AG20*AG30*(AG26+Tabelas!$C$39)*Tabelas!$H$5,AG20*AG30*(AG26+Tabelas!$C$39)*Tabelas!$H$9),IF(OR(AG7=Tabelas!$F$14,AG7=Tabelas!$F$15),AG20*AG30*AG26*Tabelas!$H$5,AG20*AG30*AG26*Tabelas!$H$9))</f>
        <v>0</v>
      </c>
      <c r="AI30" s="48">
        <f>IF(AI25&gt;=500000,400,IF(AI25&lt;100001,0,AI25/1000-SUM(AI27:AI29)))</f>
        <v>0</v>
      </c>
      <c r="AJ30" s="70">
        <f>IF(AI9=Tabelas!$F$23,IF(OR(AI7=Tabelas!$F$14,AI7=Tabelas!$F$15),AI20*AI30*(AI26+Tabelas!$C$39)*Tabelas!$H$5,AI20*AI30*(AI26+Tabelas!$C$39)*Tabelas!$H$9),IF(OR(AI7=Tabelas!$F$14,AI7=Tabelas!$F$15),AI20*AI30*AI26*Tabelas!$H$5,AI20*AI30*AI26*Tabelas!$H$9))</f>
        <v>0</v>
      </c>
      <c r="AK30" s="48">
        <f>IF(AK25&gt;=500000,400,IF(AK25&lt;100001,0,AK25/1000-SUM(AK27:AK29)))</f>
        <v>0</v>
      </c>
      <c r="AL30" s="70">
        <f>IF(AK9=Tabelas!$F$23,IF(OR(AK7=Tabelas!$F$14,AK7=Tabelas!$F$15),AK20*AK30*(AK26+Tabelas!$C$39)*Tabelas!$H$5,AK20*AK30*(AK26+Tabelas!$C$39)*Tabelas!$H$9),IF(OR(AK7=Tabelas!$F$14,AK7=Tabelas!$F$15),AK20*AK30*AK26*Tabelas!$H$5,AK20*AK30*AK26*Tabelas!$H$9))</f>
        <v>0</v>
      </c>
      <c r="AM30" s="48">
        <f>IF(AM25&gt;=500000,400,IF(AM25&lt;100001,0,AM25/1000-SUM(AM27:AM29)))</f>
        <v>0</v>
      </c>
      <c r="AN30" s="70">
        <f>IF(AM9=Tabelas!$F$23,IF(OR(AM7=Tabelas!$F$14,AM7=Tabelas!$F$15),AM20*AM30*(AM26+Tabelas!$C$39)*Tabelas!$H$5,AM20*AM30*(AM26+Tabelas!$C$39)*Tabelas!$H$9),IF(OR(AM7=Tabelas!$F$14,AM7=Tabelas!$F$15),AM20*AM30*AM26*Tabelas!$H$5,AM20*AM30*AM26*Tabelas!$H$9))</f>
        <v>0</v>
      </c>
      <c r="AO30" s="48">
        <f>IF(AO25&gt;=500000,400,IF(AO25&lt;100001,0,AO25/1000-SUM(AO27:AO29)))</f>
        <v>0</v>
      </c>
      <c r="AP30" s="70">
        <f>IF(AO9=Tabelas!$F$23,IF(OR(AO7=Tabelas!$F$14,AO7=Tabelas!$F$15),AO20*AO30*(AO26+Tabelas!$C$39)*Tabelas!$H$5,AO20*AO30*(AO26+Tabelas!$C$39)*Tabelas!$H$9),IF(OR(AO7=Tabelas!$F$14,AO7=Tabelas!$F$15),AO20*AO30*AO26*Tabelas!$H$5,AO20*AO30*AO26*Tabelas!$H$9))</f>
        <v>0</v>
      </c>
      <c r="AQ30" s="48">
        <f>IF(AQ25&gt;=500000,400,IF(AQ25&lt;100001,0,AQ25/1000-SUM(AQ27:AQ29)))</f>
        <v>0</v>
      </c>
      <c r="AR30" s="70">
        <f>IF(AQ9=Tabelas!$F$23,IF(OR(AQ7=Tabelas!$F$14,AQ7=Tabelas!$F$15),AQ20*AQ30*(AQ26+Tabelas!$C$39)*Tabelas!$H$5,AQ20*AQ30*(AQ26+Tabelas!$C$39)*Tabelas!$H$9),IF(OR(AQ7=Tabelas!$F$14,AQ7=Tabelas!$F$15),AQ20*AQ30*AQ26*Tabelas!$H$5,AQ20*AQ30*AQ26*Tabelas!$H$9))</f>
        <v>0</v>
      </c>
      <c r="AS30" s="48">
        <f>IF(AS25&gt;=500000,400,IF(AS25&lt;100001,0,AS25/1000-SUM(AS27:AS29)))</f>
        <v>0</v>
      </c>
      <c r="AT30" s="70">
        <f>IF(AS9=Tabelas!$F$23,IF(OR(AS7=Tabelas!$F$14,AS7=Tabelas!$F$15),AS20*AS30*(AS26+Tabelas!$C$39)*Tabelas!$H$5,AS20*AS30*(AS26+Tabelas!$C$39)*Tabelas!$H$9),IF(OR(AS7=Tabelas!$F$14,AS7=Tabelas!$F$15),AS20*AS30*AS26*Tabelas!$H$5,AS20*AS30*AS26*Tabelas!$H$9))</f>
        <v>0</v>
      </c>
      <c r="AU30" s="48">
        <f>IF(AU25&gt;=500000,400,IF(AU25&lt;100001,0,AU25/1000-SUM(AU27:AU29)))</f>
        <v>0</v>
      </c>
      <c r="AV30" s="70">
        <f>IF(AU9=Tabelas!$F$23,IF(OR(AU7=Tabelas!$F$14,AU7=Tabelas!$F$15),AU20*AU30*(AU26+Tabelas!$C$39)*Tabelas!$H$5,AU20*AU30*(AU26+Tabelas!$C$39)*Tabelas!$H$9),IF(OR(AU7=Tabelas!$F$14,AU7=Tabelas!$F$15),AU20*AU30*AU26*Tabelas!$H$5,AU20*AU30*AU26*Tabelas!$H$9))</f>
        <v>0</v>
      </c>
      <c r="AW30" s="48">
        <f>IF(AW25&gt;=500000,400,IF(AW25&lt;100001,0,AW25/1000-SUM(AW27:AW29)))</f>
        <v>0</v>
      </c>
      <c r="AX30" s="70">
        <f>IF(AW9=Tabelas!$F$23,IF(OR(AW7=Tabelas!$F$14,AW7=Tabelas!$F$15),AW20*AW30*(AW26+Tabelas!$C$39)*Tabelas!$H$5,AW20*AW30*(AW26+Tabelas!$C$39)*Tabelas!$H$9),IF(OR(AW7=Tabelas!$F$14,AW7=Tabelas!$F$15),AW20*AW30*AW26*Tabelas!$H$5,AW20*AW30*AW26*Tabelas!$H$9))</f>
        <v>0</v>
      </c>
      <c r="AY30" s="48">
        <f>IF(AY25&gt;=500000,400,IF(AY25&lt;100001,0,AY25/1000-SUM(AY27:AY29)))</f>
        <v>0</v>
      </c>
      <c r="AZ30" s="70">
        <f>IF(AY9=Tabelas!$F$23,IF(OR(AY7=Tabelas!$F$14,AY7=Tabelas!$F$15),AY20*AY30*(AY26+Tabelas!$C$39)*Tabelas!$H$5,AY20*AY30*(AY26+Tabelas!$C$39)*Tabelas!$H$9),IF(OR(AY7=Tabelas!$F$14,AY7=Tabelas!$F$15),AY20*AY30*AY26*Tabelas!$H$5,AY20*AY30*AY26*Tabelas!$H$9))</f>
        <v>0</v>
      </c>
      <c r="BA30" s="48">
        <f>IF(BA25&gt;=500000,400,IF(BA25&lt;100001,0,BA25/1000-SUM(BA27:BA29)))</f>
        <v>0</v>
      </c>
      <c r="BB30" s="70">
        <f>IF(BA9=Tabelas!$F$23,IF(OR(BA7=Tabelas!$F$14,BA7=Tabelas!$F$15),BA20*BA30*(BA26+Tabelas!$C$39)*Tabelas!$H$5,BA20*BA30*(BA26+Tabelas!$C$39)*Tabelas!$H$9),IF(OR(BA7=Tabelas!$F$14,BA7=Tabelas!$F$15),BA20*BA30*BA26*Tabelas!$H$5,BA20*BA30*BA26*Tabelas!$H$9))</f>
        <v>0</v>
      </c>
      <c r="BC30" s="48">
        <f>IF(BC25&gt;=500000,400,IF(BC25&lt;100001,0,BC25/1000-SUM(BC27:BC29)))</f>
        <v>0</v>
      </c>
      <c r="BD30" s="70">
        <f>IF(BC9=Tabelas!$F$23,IF(OR(BC7=Tabelas!$F$14,BC7=Tabelas!$F$15),BC20*BC30*(BC26+Tabelas!$C$39)*Tabelas!$H$5,BC20*BC30*(BC26+Tabelas!$C$39)*Tabelas!$H$9),IF(OR(BC7=Tabelas!$F$14,BC7=Tabelas!$F$15),BC20*BC30*BC26*Tabelas!$H$5,BC20*BC30*BC26*Tabelas!$H$9))</f>
        <v>0</v>
      </c>
      <c r="BE30" s="48">
        <f>IF(BE25&gt;=500000,400,IF(BE25&lt;100001,0,BE25/1000-SUM(BE27:BE29)))</f>
        <v>0</v>
      </c>
      <c r="BF30" s="70">
        <f>IF(BE9=Tabelas!$F$23,IF(OR(BE7=Tabelas!$F$14,BE7=Tabelas!$F$15),BE20*BE30*(BE26+Tabelas!$C$39)*Tabelas!$H$5,BE20*BE30*(BE26+Tabelas!$C$39)*Tabelas!$H$9),IF(OR(BE7=Tabelas!$F$14,BE7=Tabelas!$F$15),BE20*BE30*BE26*Tabelas!$H$5,BE20*BE30*BE26*Tabelas!$H$9))</f>
        <v>0</v>
      </c>
    </row>
    <row r="31" spans="1:58" ht="15.75" thickBot="1" x14ac:dyDescent="0.3">
      <c r="A31" s="446"/>
      <c r="B31" s="8" t="s">
        <v>95</v>
      </c>
      <c r="C31" s="49">
        <f>IF(C25&gt;500000,C25/1000-SUM(C27:C30),0)</f>
        <v>0</v>
      </c>
      <c r="D31" s="71">
        <f>IF(C9=Tabelas!$F$23,IF(OR(C7=Tabelas!$F$14,C7=Tabelas!$F$15),C20*C31*(C26+Tabelas!$C$39)*Tabelas!$H$6,C20*C31*(C26+Tabelas!$C$39)*Tabelas!$H$10),IF(OR(C7=Tabelas!$F$14,C7=Tabelas!$F$15),C20*C31*C26*Tabelas!$H$6,C20*C31*C26*Tabelas!$H$10))</f>
        <v>0</v>
      </c>
      <c r="E31" s="49">
        <f>IF(E25&gt;500000,E25/1000-SUM(E27:E30),0)</f>
        <v>0</v>
      </c>
      <c r="F31" s="71">
        <f>IF(E9=Tabelas!$F$23,IF(OR(E7=Tabelas!$F$14,E7=Tabelas!$F$15),E20*E31*(E26+Tabelas!$C$39)*Tabelas!$H$6,E20*E31*(E26+Tabelas!$C$39)*Tabelas!$H$10),IF(OR(E7=Tabelas!$F$14,E7=Tabelas!$F$15),E20*E31*E26*Tabelas!$H$6,E20*E31*E26*Tabelas!$H$10))</f>
        <v>0</v>
      </c>
      <c r="G31" s="49">
        <f>IF(G25&gt;500000,G25/1000-SUM(G27:G30),0)</f>
        <v>0</v>
      </c>
      <c r="H31" s="71">
        <f>IF(G9=Tabelas!$F$23,IF(OR(G7=Tabelas!$F$14,G7=Tabelas!$F$15),G20*G31*(G26+Tabelas!$C$39)*Tabelas!$H$6,G20*G31*(G26+Tabelas!$C$39)*Tabelas!$H$10),IF(OR(G7=Tabelas!$F$14,G7=Tabelas!$F$15),G20*G31*G26*Tabelas!$H$6,G20*G31*G26*Tabelas!$H$10))</f>
        <v>0</v>
      </c>
      <c r="I31" s="49">
        <f>IF(I25&gt;500000,I25/1000-SUM(I27:I30),0)</f>
        <v>0</v>
      </c>
      <c r="J31" s="71">
        <f>IF(I9=Tabelas!$F$23,IF(OR(I7=Tabelas!$F$14,I7=Tabelas!$F$15),I20*I31*(I26+Tabelas!$C$39)*Tabelas!$H$6,I20*I31*(I26+Tabelas!$C$39)*Tabelas!$H$10),IF(OR(I7=Tabelas!$F$14,I7=Tabelas!$F$15),I20*I31*I26*Tabelas!$H$6,I20*I31*I26*Tabelas!$H$10))</f>
        <v>0</v>
      </c>
      <c r="K31" s="49">
        <f>IF(K25&gt;500000,K25/1000-SUM(K27:K30),0)</f>
        <v>0</v>
      </c>
      <c r="L31" s="71">
        <f>IF(K9=Tabelas!$F$23,IF(OR(K7=Tabelas!$F$14,K7=Tabelas!$F$15),K20*K31*(K26+Tabelas!$C$39)*Tabelas!$H$6,K20*K31*(K26+Tabelas!$C$39)*Tabelas!$H$10),IF(OR(K7=Tabelas!$F$14,K7=Tabelas!$F$15),K20*K31*K26*Tabelas!$H$6,K20*K31*K26*Tabelas!$H$10))</f>
        <v>0</v>
      </c>
      <c r="M31" s="49">
        <f>IF(M25&gt;500000,M25/1000-SUM(M27:M30),0)</f>
        <v>0</v>
      </c>
      <c r="N31" s="71">
        <f>IF(M9=Tabelas!$F$23,IF(OR(M7=Tabelas!$F$14,M7=Tabelas!$F$15),M20*M31*(M26+Tabelas!$C$39)*Tabelas!$H$6,M20*M31*(M26+Tabelas!$C$39)*Tabelas!$H$10),IF(OR(M7=Tabelas!$F$14,M7=Tabelas!$F$15),M20*M31*M26*Tabelas!$H$6,M20*M31*M26*Tabelas!$H$10))</f>
        <v>0</v>
      </c>
      <c r="O31" s="49">
        <f>IF(O25&gt;500000,O25/1000-SUM(O27:O30),0)</f>
        <v>0</v>
      </c>
      <c r="P31" s="71">
        <f>IF(O9=Tabelas!$F$23,IF(OR(O7=Tabelas!$F$14,O7=Tabelas!$F$15),O20*O31*(O26+Tabelas!$C$39)*Tabelas!$H$6,O20*O31*(O26+Tabelas!$C$39)*Tabelas!$H$10),IF(OR(O7=Tabelas!$F$14,O7=Tabelas!$F$15),O20*O31*O26*Tabelas!$H$6,O20*O31*O26*Tabelas!$H$10))</f>
        <v>0</v>
      </c>
      <c r="Q31" s="49">
        <f>IF(Q25&gt;500000,Q25/1000-SUM(Q27:Q30),0)</f>
        <v>0</v>
      </c>
      <c r="R31" s="71">
        <f>IF(Q9=Tabelas!$F$23,IF(OR(Q7=Tabelas!$F$14,Q7=Tabelas!$F$15),Q20*Q31*(Q26+Tabelas!$C$39)*Tabelas!$H$6,Q20*Q31*(Q26+Tabelas!$C$39)*Tabelas!$H$10),IF(OR(Q7=Tabelas!$F$14,Q7=Tabelas!$F$15),Q20*Q31*Q26*Tabelas!$H$6,Q20*Q31*Q26*Tabelas!$H$10))</f>
        <v>0</v>
      </c>
      <c r="S31" s="49">
        <f>IF(S25&gt;500000,S25/1000-SUM(S27:S30),0)</f>
        <v>0</v>
      </c>
      <c r="T31" s="71">
        <f>IF(S9=Tabelas!$F$23,IF(OR(S7=Tabelas!$F$14,S7=Tabelas!$F$15),S20*S31*(S26+Tabelas!$C$39)*Tabelas!$H$6,S20*S31*(S26+Tabelas!$C$39)*Tabelas!$H$10),IF(OR(S7=Tabelas!$F$14,S7=Tabelas!$F$15),S20*S31*S26*Tabelas!$H$6,S20*S31*S26*Tabelas!$H$10))</f>
        <v>0</v>
      </c>
      <c r="U31" s="49">
        <f>IF(U25&gt;500000,U25/1000-SUM(U27:U30),0)</f>
        <v>0</v>
      </c>
      <c r="V31" s="71">
        <f>IF(U9=Tabelas!$F$23,IF(OR(U7=Tabelas!$F$14,U7=Tabelas!$F$15),U20*U31*(U26+Tabelas!$C$39)*Tabelas!$H$6,U20*U31*(U26+Tabelas!$C$39)*Tabelas!$H$10),IF(OR(U7=Tabelas!$F$14,U7=Tabelas!$F$15),U20*U31*U26*Tabelas!$H$6,U20*U31*U26*Tabelas!$H$10))</f>
        <v>0</v>
      </c>
      <c r="W31" s="49">
        <f>IF(W25&gt;500000,W25/1000-SUM(W27:W30),0)</f>
        <v>0</v>
      </c>
      <c r="X31" s="71">
        <f>IF(W9=Tabelas!$F$23,IF(OR(W7=Tabelas!$F$14,W7=Tabelas!$F$15),W20*W31*(W26+Tabelas!$C$39)*Tabelas!$H$6,W20*W31*(W26+Tabelas!$C$39)*Tabelas!$H$10),IF(OR(W7=Tabelas!$F$14,W7=Tabelas!$F$15),W20*W31*W26*Tabelas!$H$6,W20*W31*W26*Tabelas!$H$10))</f>
        <v>0</v>
      </c>
      <c r="Y31" s="49">
        <f>IF(Y25&gt;500000,Y25/1000-SUM(Y27:Y30),0)</f>
        <v>0</v>
      </c>
      <c r="Z31" s="71">
        <f>IF(Y9=Tabelas!$F$23,IF(OR(Y7=Tabelas!$F$14,Y7=Tabelas!$F$15),Y20*Y31*(Y26+Tabelas!$C$39)*Tabelas!$H$6,Y20*Y31*(Y26+Tabelas!$C$39)*Tabelas!$H$10),IF(OR(Y7=Tabelas!$F$14,Y7=Tabelas!$F$15),Y20*Y31*Y26*Tabelas!$H$6,Y20*Y31*Y26*Tabelas!$H$10))</f>
        <v>0</v>
      </c>
      <c r="AA31" s="49">
        <f>IF(AA25&gt;500000,AA25/1000-SUM(AA27:AA30),0)</f>
        <v>0</v>
      </c>
      <c r="AB31" s="71">
        <f>IF(AA9=Tabelas!$F$23,IF(OR(AA7=Tabelas!$F$14,AA7=Tabelas!$F$15),AA20*AA31*(AA26+Tabelas!$C$39)*Tabelas!$H$6,AA20*AA31*(AA26+Tabelas!$C$39)*Tabelas!$H$10),IF(OR(AA7=Tabelas!$F$14,AA7=Tabelas!$F$15),AA20*AA31*AA26*Tabelas!$H$6,AA20*AA31*AA26*Tabelas!$H$10))</f>
        <v>0</v>
      </c>
      <c r="AC31" s="49">
        <f>IF(AC25&gt;500000,AC25/1000-SUM(AC27:AC30),0)</f>
        <v>0</v>
      </c>
      <c r="AD31" s="71">
        <f>IF(AC9=Tabelas!$F$23,IF(OR(AC7=Tabelas!$F$14,AC7=Tabelas!$F$15),AC20*AC31*(AC26+Tabelas!$C$39)*Tabelas!$H$6,AC20*AC31*(AC26+Tabelas!$C$39)*Tabelas!$H$10),IF(OR(AC7=Tabelas!$F$14,AC7=Tabelas!$F$15),AC20*AC31*AC26*Tabelas!$H$6,AC20*AC31*AC26*Tabelas!$H$10))</f>
        <v>0</v>
      </c>
      <c r="AE31" s="49">
        <f>IF(AE25&gt;500000,AE25/1000-SUM(AE27:AE30),0)</f>
        <v>0</v>
      </c>
      <c r="AF31" s="71">
        <f>IF(AE9=Tabelas!$F$23,IF(OR(AE7=Tabelas!$F$14,AE7=Tabelas!$F$15),AE20*AE31*(AE26+Tabelas!$C$39)*Tabelas!$H$6,AE20*AE31*(AE26+Tabelas!$C$39)*Tabelas!$H$10),IF(OR(AE7=Tabelas!$F$14,AE7=Tabelas!$F$15),AE20*AE31*AE26*Tabelas!$H$6,AE20*AE31*AE26*Tabelas!$H$10))</f>
        <v>0</v>
      </c>
      <c r="AG31" s="49">
        <f>IF(AG25&gt;500000,AG25/1000-SUM(AG27:AG30),0)</f>
        <v>0</v>
      </c>
      <c r="AH31" s="71">
        <f>IF(AG9=Tabelas!$F$23,IF(OR(AG7=Tabelas!$F$14,AG7=Tabelas!$F$15),AG20*AG31*(AG26+Tabelas!$C$39)*Tabelas!$H$6,AG20*AG31*(AG26+Tabelas!$C$39)*Tabelas!$H$10),IF(OR(AG7=Tabelas!$F$14,AG7=Tabelas!$F$15),AG20*AG31*AG26*Tabelas!$H$6,AG20*AG31*AG26*Tabelas!$H$10))</f>
        <v>0</v>
      </c>
      <c r="AI31" s="49">
        <f>IF(AI25&gt;500000,AI25/1000-SUM(AI27:AI30),0)</f>
        <v>0</v>
      </c>
      <c r="AJ31" s="71">
        <f>IF(AI9=Tabelas!$F$23,IF(OR(AI7=Tabelas!$F$14,AI7=Tabelas!$F$15),AI20*AI31*(AI26+Tabelas!$C$39)*Tabelas!$H$6,AI20*AI31*(AI26+Tabelas!$C$39)*Tabelas!$H$10),IF(OR(AI7=Tabelas!$F$14,AI7=Tabelas!$F$15),AI20*AI31*AI26*Tabelas!$H$6,AI20*AI31*AI26*Tabelas!$H$10))</f>
        <v>0</v>
      </c>
      <c r="AK31" s="49">
        <f>IF(AK25&gt;500000,AK25/1000-SUM(AK27:AK30),0)</f>
        <v>0</v>
      </c>
      <c r="AL31" s="71">
        <f>IF(AK9=Tabelas!$F$23,IF(OR(AK7=Tabelas!$F$14,AK7=Tabelas!$F$15),AK20*AK31*(AK26+Tabelas!$C$39)*Tabelas!$H$6,AK20*AK31*(AK26+Tabelas!$C$39)*Tabelas!$H$10),IF(OR(AK7=Tabelas!$F$14,AK7=Tabelas!$F$15),AK20*AK31*AK26*Tabelas!$H$6,AK20*AK31*AK26*Tabelas!$H$10))</f>
        <v>0</v>
      </c>
      <c r="AM31" s="49">
        <f>IF(AM25&gt;500000,AM25/1000-SUM(AM27:AM30),0)</f>
        <v>0</v>
      </c>
      <c r="AN31" s="71">
        <f>IF(AM9=Tabelas!$F$23,IF(OR(AM7=Tabelas!$F$14,AM7=Tabelas!$F$15),AM20*AM31*(AM26+Tabelas!$C$39)*Tabelas!$H$6,AM20*AM31*(AM26+Tabelas!$C$39)*Tabelas!$H$10),IF(OR(AM7=Tabelas!$F$14,AM7=Tabelas!$F$15),AM20*AM31*AM26*Tabelas!$H$6,AM20*AM31*AM26*Tabelas!$H$10))</f>
        <v>0</v>
      </c>
      <c r="AO31" s="49">
        <f>IF(AO25&gt;500000,AO25/1000-SUM(AO27:AO30),0)</f>
        <v>0</v>
      </c>
      <c r="AP31" s="71">
        <f>IF(AO9=Tabelas!$F$23,IF(OR(AO7=Tabelas!$F$14,AO7=Tabelas!$F$15),AO20*AO31*(AO26+Tabelas!$C$39)*Tabelas!$H$6,AO20*AO31*(AO26+Tabelas!$C$39)*Tabelas!$H$10),IF(OR(AO7=Tabelas!$F$14,AO7=Tabelas!$F$15),AO20*AO31*AO26*Tabelas!$H$6,AO20*AO31*AO26*Tabelas!$H$10))</f>
        <v>0</v>
      </c>
      <c r="AQ31" s="49">
        <f>IF(AQ25&gt;500000,AQ25/1000-SUM(AQ27:AQ30),0)</f>
        <v>0</v>
      </c>
      <c r="AR31" s="71">
        <f>IF(AQ9=Tabelas!$F$23,IF(OR(AQ7=Tabelas!$F$14,AQ7=Tabelas!$F$15),AQ20*AQ31*(AQ26+Tabelas!$C$39)*Tabelas!$H$6,AQ20*AQ31*(AQ26+Tabelas!$C$39)*Tabelas!$H$10),IF(OR(AQ7=Tabelas!$F$14,AQ7=Tabelas!$F$15),AQ20*AQ31*AQ26*Tabelas!$H$6,AQ20*AQ31*AQ26*Tabelas!$H$10))</f>
        <v>0</v>
      </c>
      <c r="AS31" s="49">
        <f>IF(AS25&gt;500000,AS25/1000-SUM(AS27:AS30),0)</f>
        <v>0</v>
      </c>
      <c r="AT31" s="71">
        <f>IF(AS9=Tabelas!$F$23,IF(OR(AS7=Tabelas!$F$14,AS7=Tabelas!$F$15),AS20*AS31*(AS26+Tabelas!$C$39)*Tabelas!$H$6,AS20*AS31*(AS26+Tabelas!$C$39)*Tabelas!$H$10),IF(OR(AS7=Tabelas!$F$14,AS7=Tabelas!$F$15),AS20*AS31*AS26*Tabelas!$H$6,AS20*AS31*AS26*Tabelas!$H$10))</f>
        <v>0</v>
      </c>
      <c r="AU31" s="49">
        <f>IF(AU25&gt;500000,AU25/1000-SUM(AU27:AU30),0)</f>
        <v>0</v>
      </c>
      <c r="AV31" s="71">
        <f>IF(AU9=Tabelas!$F$23,IF(OR(AU7=Tabelas!$F$14,AU7=Tabelas!$F$15),AU20*AU31*(AU26+Tabelas!$C$39)*Tabelas!$H$6,AU20*AU31*(AU26+Tabelas!$C$39)*Tabelas!$H$10),IF(OR(AU7=Tabelas!$F$14,AU7=Tabelas!$F$15),AU20*AU31*AU26*Tabelas!$H$6,AU20*AU31*AU26*Tabelas!$H$10))</f>
        <v>0</v>
      </c>
      <c r="AW31" s="49">
        <f>IF(AW25&gt;500000,AW25/1000-SUM(AW27:AW30),0)</f>
        <v>0</v>
      </c>
      <c r="AX31" s="71">
        <f>IF(AW9=Tabelas!$F$23,IF(OR(AW7=Tabelas!$F$14,AW7=Tabelas!$F$15),AW20*AW31*(AW26+Tabelas!$C$39)*Tabelas!$H$6,AW20*AW31*(AW26+Tabelas!$C$39)*Tabelas!$H$10),IF(OR(AW7=Tabelas!$F$14,AW7=Tabelas!$F$15),AW20*AW31*AW26*Tabelas!$H$6,AW20*AW31*AW26*Tabelas!$H$10))</f>
        <v>0</v>
      </c>
      <c r="AY31" s="49">
        <f>IF(AY25&gt;500000,AY25/1000-SUM(AY27:AY30),0)</f>
        <v>0</v>
      </c>
      <c r="AZ31" s="71">
        <f>IF(AY9=Tabelas!$F$23,IF(OR(AY7=Tabelas!$F$14,AY7=Tabelas!$F$15),AY20*AY31*(AY26+Tabelas!$C$39)*Tabelas!$H$6,AY20*AY31*(AY26+Tabelas!$C$39)*Tabelas!$H$10),IF(OR(AY7=Tabelas!$F$14,AY7=Tabelas!$F$15),AY20*AY31*AY26*Tabelas!$H$6,AY20*AY31*AY26*Tabelas!$H$10))</f>
        <v>0</v>
      </c>
      <c r="BA31" s="49">
        <f>IF(BA25&gt;500000,BA25/1000-SUM(BA27:BA30),0)</f>
        <v>0</v>
      </c>
      <c r="BB31" s="71">
        <f>IF(BA9=Tabelas!$F$23,IF(OR(BA7=Tabelas!$F$14,BA7=Tabelas!$F$15),BA20*BA31*(BA26+Tabelas!$C$39)*Tabelas!$H$6,BA20*BA31*(BA26+Tabelas!$C$39)*Tabelas!$H$10),IF(OR(BA7=Tabelas!$F$14,BA7=Tabelas!$F$15),BA20*BA31*BA26*Tabelas!$H$6,BA20*BA31*BA26*Tabelas!$H$10))</f>
        <v>0</v>
      </c>
      <c r="BC31" s="49">
        <f>IF(BC25&gt;500000,BC25/1000-SUM(BC27:BC30),0)</f>
        <v>0</v>
      </c>
      <c r="BD31" s="71">
        <f>IF(BC9=Tabelas!$F$23,IF(OR(BC7=Tabelas!$F$14,BC7=Tabelas!$F$15),BC20*BC31*(BC26+Tabelas!$C$39)*Tabelas!$H$6,BC20*BC31*(BC26+Tabelas!$C$39)*Tabelas!$H$10),IF(OR(BC7=Tabelas!$F$14,BC7=Tabelas!$F$15),BC20*BC31*BC26*Tabelas!$H$6,BC20*BC31*BC26*Tabelas!$H$10))</f>
        <v>0</v>
      </c>
      <c r="BE31" s="49">
        <f>IF(BE25&gt;500000,BE25/1000-SUM(BE27:BE30),0)</f>
        <v>0</v>
      </c>
      <c r="BF31" s="71">
        <f>IF(BE9=Tabelas!$F$23,IF(OR(BE7=Tabelas!$F$14,BE7=Tabelas!$F$15),BE20*BE31*(BE26+Tabelas!$C$39)*Tabelas!$H$6,BE20*BE31*(BE26+Tabelas!$C$39)*Tabelas!$H$10),IF(OR(BE7=Tabelas!$F$14,BE7=Tabelas!$F$15),BE20*BE31*BE26*Tabelas!$H$6,BE20*BE31*BE26*Tabelas!$H$10))</f>
        <v>0</v>
      </c>
    </row>
    <row r="32" spans="1:58" ht="15" customHeight="1" x14ac:dyDescent="0.25">
      <c r="A32" s="497" t="s">
        <v>106</v>
      </c>
      <c r="B32" s="47" t="s">
        <v>89</v>
      </c>
      <c r="C32" s="469">
        <f>C10*C4</f>
        <v>2400</v>
      </c>
      <c r="D32" s="470"/>
      <c r="E32" s="469">
        <f>E10*E4</f>
        <v>3840</v>
      </c>
      <c r="F32" s="470"/>
      <c r="G32" s="469">
        <f>G10*G4</f>
        <v>432</v>
      </c>
      <c r="H32" s="470"/>
      <c r="I32" s="469">
        <f>I10*I4</f>
        <v>0</v>
      </c>
      <c r="J32" s="470"/>
      <c r="K32" s="469">
        <f>K10*K4</f>
        <v>0</v>
      </c>
      <c r="L32" s="470"/>
      <c r="M32" s="469">
        <f>M10*M4</f>
        <v>0</v>
      </c>
      <c r="N32" s="470"/>
      <c r="O32" s="469">
        <f>O10*O4</f>
        <v>0</v>
      </c>
      <c r="P32" s="470"/>
      <c r="Q32" s="469">
        <f>Q10*Q4</f>
        <v>24000</v>
      </c>
      <c r="R32" s="470"/>
      <c r="S32" s="469">
        <f>S10*S4</f>
        <v>7200</v>
      </c>
      <c r="T32" s="470"/>
      <c r="U32" s="469">
        <f>U10*U4</f>
        <v>0</v>
      </c>
      <c r="V32" s="470"/>
      <c r="W32" s="469">
        <f>W10*W4</f>
        <v>0</v>
      </c>
      <c r="X32" s="470"/>
      <c r="Y32" s="469">
        <f>Y10*Y4</f>
        <v>0</v>
      </c>
      <c r="Z32" s="470"/>
      <c r="AA32" s="469">
        <f>AA10*AA4</f>
        <v>0</v>
      </c>
      <c r="AB32" s="470"/>
      <c r="AC32" s="469">
        <f>AC10*AC4</f>
        <v>3600</v>
      </c>
      <c r="AD32" s="470"/>
      <c r="AE32" s="469">
        <f>AE10*AE4</f>
        <v>0</v>
      </c>
      <c r="AF32" s="470"/>
      <c r="AG32" s="469">
        <f>AG10*AG4</f>
        <v>1920</v>
      </c>
      <c r="AH32" s="470"/>
      <c r="AI32" s="469">
        <f>AI10*AI4</f>
        <v>0</v>
      </c>
      <c r="AJ32" s="470"/>
      <c r="AK32" s="469">
        <f>AK10*AK4</f>
        <v>0</v>
      </c>
      <c r="AL32" s="470"/>
      <c r="AM32" s="469">
        <f>AM10*AM4</f>
        <v>3600</v>
      </c>
      <c r="AN32" s="470"/>
      <c r="AO32" s="469">
        <f>AO10*AO4</f>
        <v>24000</v>
      </c>
      <c r="AP32" s="470"/>
      <c r="AQ32" s="469">
        <f>AQ10*AQ4</f>
        <v>720</v>
      </c>
      <c r="AR32" s="470"/>
      <c r="AS32" s="469">
        <f>AS10*AS4</f>
        <v>0</v>
      </c>
      <c r="AT32" s="470"/>
      <c r="AU32" s="469">
        <f>AU10*AU4</f>
        <v>0</v>
      </c>
      <c r="AV32" s="470"/>
      <c r="AW32" s="469">
        <f>AW10*AW4</f>
        <v>0</v>
      </c>
      <c r="AX32" s="470"/>
      <c r="AY32" s="469">
        <f>AY10*AY4</f>
        <v>0</v>
      </c>
      <c r="AZ32" s="470"/>
      <c r="BA32" s="469">
        <f>BA10*BA4</f>
        <v>0</v>
      </c>
      <c r="BB32" s="470"/>
      <c r="BC32" s="469">
        <f>BC10*BC4</f>
        <v>1200</v>
      </c>
      <c r="BD32" s="470"/>
      <c r="BE32" s="469">
        <f>BE10*BE4</f>
        <v>1200</v>
      </c>
      <c r="BF32" s="470"/>
    </row>
    <row r="33" spans="1:58" x14ac:dyDescent="0.25">
      <c r="A33" s="445"/>
      <c r="B33" s="48" t="s">
        <v>90</v>
      </c>
      <c r="C33" s="471">
        <f>IF(C7=Tabelas!$B$4,0,IF(OR(C13=Tabelas!$F$14,C13=Tabelas!$F$15),VLOOKUP(C14,matrizpapel,2,0),VLOOKUP(C14,matrizpapel,3,0)))</f>
        <v>4.71</v>
      </c>
      <c r="D33" s="472"/>
      <c r="E33" s="471">
        <f>IF(E7=Tabelas!$B$4,0,IF(OR(E13=Tabelas!$F$14,E13=Tabelas!$F$15),VLOOKUP(E14,matrizpapel,2,0),VLOOKUP(E14,matrizpapel,3,0)))</f>
        <v>4.71</v>
      </c>
      <c r="F33" s="472"/>
      <c r="G33" s="471">
        <f>IF(G7=Tabelas!$B$4,0,IF(OR(G13=Tabelas!$F$14,G13=Tabelas!$F$15),VLOOKUP(G14,matrizpapel,2,0),VLOOKUP(G14,matrizpapel,3,0)))</f>
        <v>4.71</v>
      </c>
      <c r="H33" s="472"/>
      <c r="I33" s="471">
        <f>IF(I7=Tabelas!$B$4,0,IF(OR(I13=Tabelas!$F$14,I13=Tabelas!$F$15),VLOOKUP(I14,matrizpapel,2,0),VLOOKUP(I14,matrizpapel,3,0)))</f>
        <v>4.71</v>
      </c>
      <c r="J33" s="472"/>
      <c r="K33" s="471">
        <f>IF(K7=Tabelas!$B$4,0,IF(OR(K13=Tabelas!$F$14,K13=Tabelas!$F$15),VLOOKUP(K14,matrizpapel,2,0),VLOOKUP(K14,matrizpapel,3,0)))</f>
        <v>4.71</v>
      </c>
      <c r="L33" s="472"/>
      <c r="M33" s="471">
        <f>IF(M7=Tabelas!$B$4,0,IF(OR(M13=Tabelas!$F$14,M13=Tabelas!$F$15),VLOOKUP(M14,matrizpapel,2,0),VLOOKUP(M14,matrizpapel,3,0)))</f>
        <v>4.71</v>
      </c>
      <c r="N33" s="472"/>
      <c r="O33" s="471">
        <f>IF(O7=Tabelas!$B$4,0,IF(OR(O13=Tabelas!$F$14,O13=Tabelas!$F$15),VLOOKUP(O14,matrizpapel,2,0),VLOOKUP(O14,matrizpapel,3,0)))</f>
        <v>4.71</v>
      </c>
      <c r="P33" s="472"/>
      <c r="Q33" s="471">
        <f>IF(Q7=Tabelas!$B$4,0,IF(OR(Q13=Tabelas!$F$14,Q13=Tabelas!$F$15),VLOOKUP(Q14,matrizpapel,2,0),VLOOKUP(Q14,matrizpapel,3,0)))</f>
        <v>4.71</v>
      </c>
      <c r="R33" s="472"/>
      <c r="S33" s="471">
        <f>IF(S7=Tabelas!$B$4,0,IF(OR(S13=Tabelas!$F$14,S13=Tabelas!$F$15),VLOOKUP(S14,matrizpapel,2,0),VLOOKUP(S14,matrizpapel,3,0)))</f>
        <v>4.71</v>
      </c>
      <c r="T33" s="472"/>
      <c r="U33" s="471">
        <f>IF(U7=Tabelas!$B$4,0,IF(OR(U13=Tabelas!$F$14,U13=Tabelas!$F$15),VLOOKUP(U14,matrizpapel,2,0),VLOOKUP(U14,matrizpapel,3,0)))</f>
        <v>4.71</v>
      </c>
      <c r="V33" s="472"/>
      <c r="W33" s="471">
        <f>IF(W7=Tabelas!$B$4,0,IF(OR(W13=Tabelas!$F$14,W13=Tabelas!$F$15),VLOOKUP(W14,matrizpapel,2,0),VLOOKUP(W14,matrizpapel,3,0)))</f>
        <v>4.71</v>
      </c>
      <c r="X33" s="472"/>
      <c r="Y33" s="471">
        <f>IF(Y7=Tabelas!$B$4,0,IF(OR(Y13=Tabelas!$F$14,Y13=Tabelas!$F$15),VLOOKUP(Y14,matrizpapel,2,0),VLOOKUP(Y14,matrizpapel,3,0)))</f>
        <v>4.71</v>
      </c>
      <c r="Z33" s="472"/>
      <c r="AA33" s="471">
        <f>IF(AA7=Tabelas!$B$4,0,IF(OR(AA13=Tabelas!$F$14,AA13=Tabelas!$F$15),VLOOKUP(AA14,matrizpapel,2,0),VLOOKUP(AA14,matrizpapel,3,0)))</f>
        <v>4.71</v>
      </c>
      <c r="AB33" s="472"/>
      <c r="AC33" s="471">
        <f>IF(AC7=Tabelas!$B$4,0,IF(OR(AC13=Tabelas!$F$14,AC13=Tabelas!$F$15),VLOOKUP(AC14,matrizpapel,2,0),VLOOKUP(AC14,matrizpapel,3,0)))</f>
        <v>4.71</v>
      </c>
      <c r="AD33" s="472"/>
      <c r="AE33" s="471">
        <f>IF(AE7=Tabelas!$B$4,0,IF(OR(AE13=Tabelas!$F$14,AE13=Tabelas!$F$15),VLOOKUP(AE14,matrizpapel,2,0),VLOOKUP(AE14,matrizpapel,3,0)))</f>
        <v>4.71</v>
      </c>
      <c r="AF33" s="472"/>
      <c r="AG33" s="471">
        <f>IF(AG7=Tabelas!$B$4,0,IF(OR(AG13=Tabelas!$F$14,AG13=Tabelas!$F$15),VLOOKUP(AG14,matrizpapel,2,0),VLOOKUP(AG14,matrizpapel,3,0)))</f>
        <v>4.71</v>
      </c>
      <c r="AH33" s="472"/>
      <c r="AI33" s="471">
        <f>IF(AI7=Tabelas!$B$4,0,IF(OR(AI13=Tabelas!$F$14,AI13=Tabelas!$F$15),VLOOKUP(AI14,matrizpapel,2,0),VLOOKUP(AI14,matrizpapel,3,0)))</f>
        <v>4.71</v>
      </c>
      <c r="AJ33" s="472"/>
      <c r="AK33" s="471">
        <f>IF(AK7=Tabelas!$B$4,0,IF(OR(AK13=Tabelas!$F$14,AK13=Tabelas!$F$15),VLOOKUP(AK14,matrizpapel,2,0),VLOOKUP(AK14,matrizpapel,3,0)))</f>
        <v>4.71</v>
      </c>
      <c r="AL33" s="472"/>
      <c r="AM33" s="471">
        <f>IF(AM7=Tabelas!$B$4,0,IF(OR(AM13=Tabelas!$F$14,AM13=Tabelas!$F$15),VLOOKUP(AM14,matrizpapel,2,0),VLOOKUP(AM14,matrizpapel,3,0)))</f>
        <v>4.71</v>
      </c>
      <c r="AN33" s="472"/>
      <c r="AO33" s="471">
        <f>IF(AO7=Tabelas!$B$4,0,IF(OR(AO13=Tabelas!$F$14,AO13=Tabelas!$F$15),VLOOKUP(AO14,matrizpapel,2,0),VLOOKUP(AO14,matrizpapel,3,0)))</f>
        <v>4.71</v>
      </c>
      <c r="AP33" s="472"/>
      <c r="AQ33" s="471">
        <f>IF(AQ7=Tabelas!$B$4,0,IF(OR(AQ13=Tabelas!$F$14,AQ13=Tabelas!$F$15),VLOOKUP(AQ14,matrizpapel,2,0),VLOOKUP(AQ14,matrizpapel,3,0)))</f>
        <v>4.71</v>
      </c>
      <c r="AR33" s="472"/>
      <c r="AS33" s="471">
        <f>IF(AS7=Tabelas!$B$4,0,IF(OR(AS13=Tabelas!$F$14,AS13=Tabelas!$F$15),VLOOKUP(AS14,matrizpapel,2,0),VLOOKUP(AS14,matrizpapel,3,0)))</f>
        <v>4.71</v>
      </c>
      <c r="AT33" s="472"/>
      <c r="AU33" s="471">
        <f>IF(AU7=Tabelas!$B$4,0,IF(OR(AU13=Tabelas!$F$14,AU13=Tabelas!$F$15),VLOOKUP(AU14,matrizpapel,2,0),VLOOKUP(AU14,matrizpapel,3,0)))</f>
        <v>4.71</v>
      </c>
      <c r="AV33" s="472"/>
      <c r="AW33" s="471">
        <f>IF(AW7=Tabelas!$B$4,0,IF(OR(AW13=Tabelas!$F$14,AW13=Tabelas!$F$15),VLOOKUP(AW14,matrizpapel,2,0),VLOOKUP(AW14,matrizpapel,3,0)))</f>
        <v>4.71</v>
      </c>
      <c r="AX33" s="472"/>
      <c r="AY33" s="471">
        <f>IF(AY7=Tabelas!$B$4,0,IF(OR(AY13=Tabelas!$F$14,AY13=Tabelas!$F$15),VLOOKUP(AY14,matrizpapel,2,0),VLOOKUP(AY14,matrizpapel,3,0)))</f>
        <v>4.71</v>
      </c>
      <c r="AZ33" s="472"/>
      <c r="BA33" s="471">
        <f>IF(BA7=Tabelas!$B$4,0,IF(OR(BA13=Tabelas!$F$14,BA13=Tabelas!$F$15),VLOOKUP(BA14,matrizpapel,2,0),VLOOKUP(BA14,matrizpapel,3,0)))</f>
        <v>4.71</v>
      </c>
      <c r="BB33" s="472"/>
      <c r="BC33" s="471">
        <f>IF(BC7=Tabelas!$B$4,0,IF(OR(BC13=Tabelas!$F$14,BC13=Tabelas!$F$15),VLOOKUP(BC14,matrizpapel,2,0),VLOOKUP(BC14,matrizpapel,3,0)))</f>
        <v>4.71</v>
      </c>
      <c r="BD33" s="472"/>
      <c r="BE33" s="471">
        <f>IF(BE7=Tabelas!$B$4,0,IF(OR(BE13=Tabelas!$F$14,BE13=Tabelas!$F$15),VLOOKUP(BE14,matrizpapel,2,0),VLOOKUP(BE14,matrizpapel,3,0)))</f>
        <v>4.71</v>
      </c>
      <c r="BF33" s="472"/>
    </row>
    <row r="34" spans="1:58" x14ac:dyDescent="0.25">
      <c r="A34" s="445"/>
      <c r="B34" s="6" t="s">
        <v>91</v>
      </c>
      <c r="C34" s="48">
        <f>IF(C32&gt;1000,1,C32/1000)</f>
        <v>1</v>
      </c>
      <c r="D34" s="70">
        <f>C22*C34*C33</f>
        <v>358.88871843434339</v>
      </c>
      <c r="E34" s="48">
        <f>IF(E32&gt;1000,1,E32/1000)</f>
        <v>1</v>
      </c>
      <c r="F34" s="70">
        <f>E22*E34*E33</f>
        <v>358.88871843434339</v>
      </c>
      <c r="G34" s="48">
        <f>IF(G32&gt;1000,1,G32/1000)</f>
        <v>0.432</v>
      </c>
      <c r="H34" s="70">
        <f>G22*G34*G33</f>
        <v>155.03992636363637</v>
      </c>
      <c r="I34" s="48">
        <f>IF(I32&gt;1000,1,I32/1000)</f>
        <v>0</v>
      </c>
      <c r="J34" s="70">
        <f>I22*I34*I33</f>
        <v>0</v>
      </c>
      <c r="K34" s="48">
        <f>IF(K32&gt;1000,1,K32/1000)</f>
        <v>0</v>
      </c>
      <c r="L34" s="70">
        <f>K22*K34*K33</f>
        <v>0</v>
      </c>
      <c r="M34" s="48">
        <f>IF(M32&gt;1000,1,M32/1000)</f>
        <v>0</v>
      </c>
      <c r="N34" s="70">
        <f>M22*M34*M33</f>
        <v>0</v>
      </c>
      <c r="O34" s="48">
        <f>IF(O32&gt;1000,1,O32/1000)</f>
        <v>0</v>
      </c>
      <c r="P34" s="70">
        <f>O22*O34*O33</f>
        <v>0</v>
      </c>
      <c r="Q34" s="48">
        <f>IF(Q32&gt;1000,1,Q32/1000)</f>
        <v>1</v>
      </c>
      <c r="R34" s="70">
        <f>Q22*Q34*Q33</f>
        <v>358.88871843434339</v>
      </c>
      <c r="S34" s="48">
        <f>IF(S32&gt;1000,1,S32/1000)</f>
        <v>1</v>
      </c>
      <c r="T34" s="70">
        <f>S22*S34*S33</f>
        <v>358.88871843434339</v>
      </c>
      <c r="U34" s="48">
        <f>IF(U32&gt;1000,1,U32/1000)</f>
        <v>0</v>
      </c>
      <c r="V34" s="70">
        <f>U22*U34*U33</f>
        <v>0</v>
      </c>
      <c r="W34" s="48">
        <f>IF(W32&gt;1000,1,W32/1000)</f>
        <v>0</v>
      </c>
      <c r="X34" s="70">
        <f>W22*W34*W33</f>
        <v>0</v>
      </c>
      <c r="Y34" s="48">
        <f>IF(Y32&gt;1000,1,Y32/1000)</f>
        <v>0</v>
      </c>
      <c r="Z34" s="70">
        <f>Y22*Y34*Y33</f>
        <v>0</v>
      </c>
      <c r="AA34" s="48">
        <f>IF(AA32&gt;1000,1,AA32/1000)</f>
        <v>0</v>
      </c>
      <c r="AB34" s="70">
        <f>AA22*AA34*AA33</f>
        <v>0</v>
      </c>
      <c r="AC34" s="48">
        <f>IF(AC32&gt;1000,1,AC32/1000)</f>
        <v>1</v>
      </c>
      <c r="AD34" s="70">
        <f>AC22*AC34*AC33</f>
        <v>358.88871843434339</v>
      </c>
      <c r="AE34" s="48">
        <f>IF(AE32&gt;1000,1,AE32/1000)</f>
        <v>0</v>
      </c>
      <c r="AF34" s="70">
        <f>AE22*AE34*AE33</f>
        <v>0</v>
      </c>
      <c r="AG34" s="48">
        <f>IF(AG32&gt;1000,1,AG32/1000)</f>
        <v>1</v>
      </c>
      <c r="AH34" s="70">
        <f>AG22*AG34*AG33</f>
        <v>358.88871843434339</v>
      </c>
      <c r="AI34" s="48">
        <f>IF(AI32&gt;1000,1,AI32/1000)</f>
        <v>0</v>
      </c>
      <c r="AJ34" s="70">
        <f>AI22*AI34*AI33</f>
        <v>0</v>
      </c>
      <c r="AK34" s="48">
        <f>IF(AK32&gt;1000,1,AK32/1000)</f>
        <v>0</v>
      </c>
      <c r="AL34" s="70">
        <f>AK22*AK34*AK33</f>
        <v>0</v>
      </c>
      <c r="AM34" s="48">
        <f>IF(AM32&gt;1000,1,AM32/1000)</f>
        <v>1</v>
      </c>
      <c r="AN34" s="70">
        <f>AM22*AM34*AM33</f>
        <v>358.88871843434339</v>
      </c>
      <c r="AO34" s="48">
        <f>IF(AO32&gt;1000,1,AO32/1000)</f>
        <v>1</v>
      </c>
      <c r="AP34" s="70">
        <f>AO22*AO34*AO33</f>
        <v>358.88871843434339</v>
      </c>
      <c r="AQ34" s="48">
        <f>IF(AQ32&gt;1000,1,AQ32/1000)</f>
        <v>0.72</v>
      </c>
      <c r="AR34" s="70">
        <f>AQ22*AQ34*AQ33</f>
        <v>258.39987727272722</v>
      </c>
      <c r="AS34" s="48">
        <f>IF(AS32&gt;1000,1,AS32/1000)</f>
        <v>0</v>
      </c>
      <c r="AT34" s="70">
        <f>AS22*AS34*AS33</f>
        <v>0</v>
      </c>
      <c r="AU34" s="48">
        <f>IF(AU32&gt;1000,1,AU32/1000)</f>
        <v>0</v>
      </c>
      <c r="AV34" s="70">
        <f>AU22*AU34*AU33</f>
        <v>0</v>
      </c>
      <c r="AW34" s="48">
        <f>IF(AW32&gt;1000,1,AW32/1000)</f>
        <v>0</v>
      </c>
      <c r="AX34" s="70">
        <f>AW22*AW34*AW33</f>
        <v>0</v>
      </c>
      <c r="AY34" s="48">
        <f>IF(AY32&gt;1000,1,AY32/1000)</f>
        <v>0</v>
      </c>
      <c r="AZ34" s="70">
        <f>AY22*AY34*AY33</f>
        <v>0</v>
      </c>
      <c r="BA34" s="48">
        <f>IF(BA32&gt;1000,1,BA32/1000)</f>
        <v>0</v>
      </c>
      <c r="BB34" s="70">
        <f>BA22*BA34*BA33</f>
        <v>0</v>
      </c>
      <c r="BC34" s="48">
        <f>IF(BC32&gt;1000,1,BC32/1000)</f>
        <v>1</v>
      </c>
      <c r="BD34" s="70">
        <f>BC22*BC34*BC33</f>
        <v>358.88871843434339</v>
      </c>
      <c r="BE34" s="48">
        <f>IF(BE32&gt;1000,1,BE32/1000)</f>
        <v>1</v>
      </c>
      <c r="BF34" s="70">
        <f>BE22*BE34*BE33</f>
        <v>358.88871843434339</v>
      </c>
    </row>
    <row r="35" spans="1:58" x14ac:dyDescent="0.25">
      <c r="A35" s="445"/>
      <c r="B35" s="6" t="s">
        <v>92</v>
      </c>
      <c r="C35" s="48">
        <f>IF(C32&gt;=30000,29,IF(C32&lt;1001,0,C32/1000-C34))</f>
        <v>1.4</v>
      </c>
      <c r="D35" s="70">
        <f>IF(OR(C13=Tabelas!$F$14,C13=Tabelas!$F$15),C22*C35*C33*Tabelas!$H$3,C22*C35*C33*Tabelas!$H$7)</f>
        <v>296.44208142676763</v>
      </c>
      <c r="E35" s="48">
        <f>IF(E32&gt;=30000,29,IF(E32&lt;1001,0,E32/1000-E34))</f>
        <v>2.84</v>
      </c>
      <c r="F35" s="70">
        <f>IF(OR(E13=Tabelas!$F$14,E13=Tabelas!$F$15),E22*E35*E33*Tabelas!$H$3,E22*E35*E33*Tabelas!$H$7)</f>
        <v>601.35393660858574</v>
      </c>
      <c r="G35" s="48">
        <f>IF(G32&gt;=30000,29,IF(G32&lt;1001,0,G32/1000-G34))</f>
        <v>0</v>
      </c>
      <c r="H35" s="70">
        <f>IF(OR(G13=Tabelas!$F$14,G13=Tabelas!$F$15),G22*G35*G33*Tabelas!$H$3,G22*G35*G33*Tabelas!$H$7)</f>
        <v>0</v>
      </c>
      <c r="I35" s="48">
        <f>IF(I32&gt;=30000,29,IF(I32&lt;1001,0,I32/1000-I34))</f>
        <v>0</v>
      </c>
      <c r="J35" s="70">
        <f>IF(OR(I13=Tabelas!$F$14,I13=Tabelas!$F$15),I22*I35*I33*Tabelas!$H$3,I22*I35*I33*Tabelas!$H$7)</f>
        <v>0</v>
      </c>
      <c r="K35" s="48">
        <f>IF(K32&gt;=30000,29,IF(K32&lt;1001,0,K32/1000-K34))</f>
        <v>0</v>
      </c>
      <c r="L35" s="70">
        <f>IF(OR(K13=Tabelas!$F$14,K13=Tabelas!$F$15),K22*K35*K33*Tabelas!$H$3,K22*K35*K33*Tabelas!$H$7)</f>
        <v>0</v>
      </c>
      <c r="M35" s="48">
        <f>IF(M32&gt;=30000,29,IF(M32&lt;1001,0,M32/1000-M34))</f>
        <v>0</v>
      </c>
      <c r="N35" s="70">
        <f>IF(OR(M13=Tabelas!$F$14,M13=Tabelas!$F$15),M22*M35*M33*Tabelas!$H$3,M22*M35*M33*Tabelas!$H$7)</f>
        <v>0</v>
      </c>
      <c r="O35" s="48">
        <f>IF(O32&gt;=30000,29,IF(O32&lt;1001,0,O32/1000-O34))</f>
        <v>0</v>
      </c>
      <c r="P35" s="70">
        <f>IF(OR(O13=Tabelas!$F$14,O13=Tabelas!$F$15),O22*O35*O33*Tabelas!$H$3,O22*O35*O33*Tabelas!$H$7)</f>
        <v>0</v>
      </c>
      <c r="Q35" s="48">
        <f>IF(Q32&gt;=30000,29,IF(Q32&lt;1001,0,Q32/1000-Q34))</f>
        <v>23</v>
      </c>
      <c r="R35" s="70">
        <f>IF(OR(Q13=Tabelas!$F$14,Q13=Tabelas!$F$15),Q22*Q35*Q33*Tabelas!$H$3,Q22*Q35*Q33*Tabelas!$H$7)</f>
        <v>4870.1199091540402</v>
      </c>
      <c r="S35" s="48">
        <f>IF(S32&gt;=30000,29,IF(S32&lt;1001,0,S32/1000-S34))</f>
        <v>6.2</v>
      </c>
      <c r="T35" s="70">
        <f>IF(OR(S13=Tabelas!$F$14,S13=Tabelas!$F$15),S22*S35*S33*Tabelas!$H$3,S22*S35*S33*Tabelas!$H$7)</f>
        <v>1312.814932032828</v>
      </c>
      <c r="U35" s="48">
        <f>IF(U32&gt;=30000,29,IF(U32&lt;1001,0,U32/1000-U34))</f>
        <v>0</v>
      </c>
      <c r="V35" s="70">
        <f>IF(OR(U13=Tabelas!$F$14,U13=Tabelas!$F$15),U22*U35*U33*Tabelas!$H$3,U22*U35*U33*Tabelas!$H$7)</f>
        <v>0</v>
      </c>
      <c r="W35" s="48">
        <f>IF(W32&gt;=30000,29,IF(W32&lt;1001,0,W32/1000-W34))</f>
        <v>0</v>
      </c>
      <c r="X35" s="70">
        <f>IF(OR(W13=Tabelas!$F$14,W13=Tabelas!$F$15),W22*W35*W33*Tabelas!$H$3,W22*W35*W33*Tabelas!$H$7)</f>
        <v>0</v>
      </c>
      <c r="Y35" s="48">
        <f>IF(Y32&gt;=30000,29,IF(Y32&lt;1001,0,Y32/1000-Y34))</f>
        <v>0</v>
      </c>
      <c r="Z35" s="70">
        <f>IF(OR(Y13=Tabelas!$F$14,Y13=Tabelas!$F$15),Y22*Y35*Y33*Tabelas!$H$3,Y22*Y35*Y33*Tabelas!$H$7)</f>
        <v>0</v>
      </c>
      <c r="AA35" s="48">
        <f>IF(AA32&gt;=30000,29,IF(AA32&lt;1001,0,AA32/1000-AA34))</f>
        <v>0</v>
      </c>
      <c r="AB35" s="70">
        <f>IF(OR(AA13=Tabelas!$F$14,AA13=Tabelas!$F$15),AA22*AA35*AA33*Tabelas!$H$3,AA22*AA35*AA33*Tabelas!$H$7)</f>
        <v>0</v>
      </c>
      <c r="AC35" s="48">
        <f>IF(AC32&gt;=30000,29,IF(AC32&lt;1001,0,AC32/1000-AC34))</f>
        <v>2.6</v>
      </c>
      <c r="AD35" s="70">
        <f>IF(OR(AC13=Tabelas!$F$14,AC13=Tabelas!$F$15),AC22*AC35*AC33*Tabelas!$H$3,AC22*AC35*AC33*Tabelas!$H$7)</f>
        <v>550.53529407828273</v>
      </c>
      <c r="AE35" s="48">
        <f>IF(AE32&gt;=30000,29,IF(AE32&lt;1001,0,AE32/1000-AE34))</f>
        <v>0</v>
      </c>
      <c r="AF35" s="70">
        <f>IF(OR(AE13=Tabelas!$F$14,AE13=Tabelas!$F$15),AE22*AE35*AE33*Tabelas!$H$3,AE22*AE35*AE33*Tabelas!$H$7)</f>
        <v>0</v>
      </c>
      <c r="AG35" s="48">
        <f>IF(AG32&gt;=30000,29,IF(AG32&lt;1001,0,AG32/1000-AG34))</f>
        <v>0.91999999999999993</v>
      </c>
      <c r="AH35" s="70">
        <f>IF(OR(AG13=Tabelas!$F$14,AG13=Tabelas!$F$15),AG22*AG35*AG33*Tabelas!$H$3,AG22*AG35*AG33*Tabelas!$H$7)</f>
        <v>194.80479636616158</v>
      </c>
      <c r="AI35" s="48">
        <f>IF(AI32&gt;=30000,29,IF(AI32&lt;1001,0,AI32/1000-AI34))</f>
        <v>0</v>
      </c>
      <c r="AJ35" s="70">
        <f>IF(OR(AI13=Tabelas!$F$14,AI13=Tabelas!$F$15),AI22*AI35*AI33*Tabelas!$H$3,AI22*AI35*AI33*Tabelas!$H$7)</f>
        <v>0</v>
      </c>
      <c r="AK35" s="48">
        <f>IF(AK32&gt;=30000,29,IF(AK32&lt;1001,0,AK32/1000-AK34))</f>
        <v>0</v>
      </c>
      <c r="AL35" s="70">
        <f>IF(OR(AK13=Tabelas!$F$14,AK13=Tabelas!$F$15),AK22*AK35*AK33*Tabelas!$H$3,AK22*AK35*AK33*Tabelas!$H$7)</f>
        <v>0</v>
      </c>
      <c r="AM35" s="48">
        <f>IF(AM32&gt;=30000,29,IF(AM32&lt;1001,0,AM32/1000-AM34))</f>
        <v>2.6</v>
      </c>
      <c r="AN35" s="70">
        <f>IF(OR(AM13=Tabelas!$F$14,AM13=Tabelas!$F$15),AM22*AM35*AM33*Tabelas!$H$3,AM22*AM35*AM33*Tabelas!$H$7)</f>
        <v>550.53529407828273</v>
      </c>
      <c r="AO35" s="48">
        <f>IF(AO32&gt;=30000,29,IF(AO32&lt;1001,0,AO32/1000-AO34))</f>
        <v>23</v>
      </c>
      <c r="AP35" s="70">
        <f>IF(OR(AO13=Tabelas!$F$14,AO13=Tabelas!$F$15),AO22*AO35*AO33*Tabelas!$H$3,AO22*AO35*AO33*Tabelas!$H$7)</f>
        <v>4870.1199091540402</v>
      </c>
      <c r="AQ35" s="48">
        <f>IF(AQ32&gt;=30000,29,IF(AQ32&lt;1001,0,AQ32/1000-AQ34))</f>
        <v>0</v>
      </c>
      <c r="AR35" s="70">
        <f>IF(OR(AQ13=Tabelas!$F$14,AQ13=Tabelas!$F$15),AQ22*AQ35*AQ33*Tabelas!$H$3,AQ22*AQ35*AQ33*Tabelas!$H$7)</f>
        <v>0</v>
      </c>
      <c r="AS35" s="48">
        <f>IF(AS32&gt;=30000,29,IF(AS32&lt;1001,0,AS32/1000-AS34))</f>
        <v>0</v>
      </c>
      <c r="AT35" s="70">
        <f>IF(OR(AS13=Tabelas!$F$14,AS13=Tabelas!$F$15),AS22*AS35*AS33*Tabelas!$H$3,AS22*AS35*AS33*Tabelas!$H$7)</f>
        <v>0</v>
      </c>
      <c r="AU35" s="48">
        <f>IF(AU32&gt;=30000,29,IF(AU32&lt;1001,0,AU32/1000-AU34))</f>
        <v>0</v>
      </c>
      <c r="AV35" s="70">
        <f>IF(OR(AU13=Tabelas!$F$14,AU13=Tabelas!$F$15),AU22*AU35*AU33*Tabelas!$H$3,AU22*AU35*AU33*Tabelas!$H$7)</f>
        <v>0</v>
      </c>
      <c r="AW35" s="48">
        <f>IF(AW32&gt;=30000,29,IF(AW32&lt;1001,0,AW32/1000-AW34))</f>
        <v>0</v>
      </c>
      <c r="AX35" s="70">
        <f>IF(OR(AW13=Tabelas!$F$14,AW13=Tabelas!$F$15),AW22*AW35*AW33*Tabelas!$H$3,AW22*AW35*AW33*Tabelas!$H$7)</f>
        <v>0</v>
      </c>
      <c r="AY35" s="48">
        <f>IF(AY32&gt;=30000,29,IF(AY32&lt;1001,0,AY32/1000-AY34))</f>
        <v>0</v>
      </c>
      <c r="AZ35" s="70">
        <f>IF(OR(AY13=Tabelas!$F$14,AY13=Tabelas!$F$15),AY22*AY35*AY33*Tabelas!$H$3,AY22*AY35*AY33*Tabelas!$H$7)</f>
        <v>0</v>
      </c>
      <c r="BA35" s="48">
        <f>IF(BA32&gt;=30000,29,IF(BA32&lt;1001,0,BA32/1000-BA34))</f>
        <v>0</v>
      </c>
      <c r="BB35" s="70">
        <f>IF(OR(BA13=Tabelas!$F$14,BA13=Tabelas!$F$15),BA22*BA35*BA33*Tabelas!$H$3,BA22*BA35*BA33*Tabelas!$H$7)</f>
        <v>0</v>
      </c>
      <c r="BC35" s="48">
        <f>IF(BC32&gt;=30000,29,IF(BC32&lt;1001,0,BC32/1000-BC34))</f>
        <v>0.19999999999999996</v>
      </c>
      <c r="BD35" s="70">
        <f>IF(OR(BC13=Tabelas!$F$14,BC13=Tabelas!$F$15),BC22*BC35*BC33*Tabelas!$H$3,BC22*BC35*BC33*Tabelas!$H$7)</f>
        <v>42.348868775252505</v>
      </c>
      <c r="BE35" s="48">
        <f>IF(BE32&gt;=30000,29,IF(BE32&lt;1001,0,BE32/1000-BE34))</f>
        <v>0.19999999999999996</v>
      </c>
      <c r="BF35" s="70">
        <f>IF(OR(BE13=Tabelas!$F$14,BE13=Tabelas!$F$15),BE22*BE35*BE33*Tabelas!$H$3,BE22*BE35*BE33*Tabelas!$H$7)</f>
        <v>42.348868775252505</v>
      </c>
    </row>
    <row r="36" spans="1:58" x14ac:dyDescent="0.25">
      <c r="A36" s="445"/>
      <c r="B36" s="7" t="s">
        <v>93</v>
      </c>
      <c r="C36" s="48">
        <f>IF(C32&gt;=100000,70,IF(C32&lt;30001,0,C32/1000-SUM(C34:C35)))</f>
        <v>0</v>
      </c>
      <c r="D36" s="70">
        <f>IF(OR(C13=Tabelas!$F$14,C13=Tabelas!$F$15),C22*C36*C33*Tabelas!$H$4,C22*C36*C33*Tabelas!$H$8)</f>
        <v>0</v>
      </c>
      <c r="E36" s="48">
        <f>IF(E32&gt;=100000,70,IF(E32&lt;30001,0,E32/1000-SUM(E34:E35)))</f>
        <v>0</v>
      </c>
      <c r="F36" s="70">
        <f>IF(OR(E13=Tabelas!$F$14,E13=Tabelas!$F$15),E22*E36*E33*Tabelas!$H$4,E22*E36*E33*Tabelas!$H$8)</f>
        <v>0</v>
      </c>
      <c r="G36" s="48">
        <f>IF(G32&gt;=100000,70,IF(G32&lt;30001,0,G32/1000-SUM(G34:G35)))</f>
        <v>0</v>
      </c>
      <c r="H36" s="70">
        <f>IF(OR(G13=Tabelas!$F$14,G13=Tabelas!$F$15),G22*G36*G33*Tabelas!$H$4,G22*G36*G33*Tabelas!$H$8)</f>
        <v>0</v>
      </c>
      <c r="I36" s="48">
        <f>IF(I32&gt;=100000,70,IF(I32&lt;30001,0,I32/1000-SUM(I34:I35)))</f>
        <v>0</v>
      </c>
      <c r="J36" s="70">
        <f>IF(OR(I13=Tabelas!$F$14,I13=Tabelas!$F$15),I22*I36*I33*Tabelas!$H$4,I22*I36*I33*Tabelas!$H$8)</f>
        <v>0</v>
      </c>
      <c r="K36" s="48">
        <f>IF(K32&gt;=100000,70,IF(K32&lt;30001,0,K32/1000-SUM(K34:K35)))</f>
        <v>0</v>
      </c>
      <c r="L36" s="70">
        <f>IF(OR(K13=Tabelas!$F$14,K13=Tabelas!$F$15),K22*K36*K33*Tabelas!$H$4,K22*K36*K33*Tabelas!$H$8)</f>
        <v>0</v>
      </c>
      <c r="M36" s="48">
        <f>IF(M32&gt;=100000,70,IF(M32&lt;30001,0,M32/1000-SUM(M34:M35)))</f>
        <v>0</v>
      </c>
      <c r="N36" s="70">
        <f>IF(OR(M13=Tabelas!$F$14,M13=Tabelas!$F$15),M22*M36*M33*Tabelas!$H$4,M22*M36*M33*Tabelas!$H$8)</f>
        <v>0</v>
      </c>
      <c r="O36" s="48">
        <f>IF(O32&gt;=100000,70,IF(O32&lt;30001,0,O32/1000-SUM(O34:O35)))</f>
        <v>0</v>
      </c>
      <c r="P36" s="70">
        <f>IF(OR(O13=Tabelas!$F$14,O13=Tabelas!$F$15),O22*O36*O33*Tabelas!$H$4,O22*O36*O33*Tabelas!$H$8)</f>
        <v>0</v>
      </c>
      <c r="Q36" s="48">
        <f>IF(Q32&gt;=100000,70,IF(Q32&lt;30001,0,Q32/1000-SUM(Q34:Q35)))</f>
        <v>0</v>
      </c>
      <c r="R36" s="70">
        <f>IF(OR(Q13=Tabelas!$F$14,Q13=Tabelas!$F$15),Q22*Q36*Q33*Tabelas!$H$4,Q22*Q36*Q33*Tabelas!$H$8)</f>
        <v>0</v>
      </c>
      <c r="S36" s="48">
        <f>IF(S32&gt;=100000,70,IF(S32&lt;30001,0,S32/1000-SUM(S34:S35)))</f>
        <v>0</v>
      </c>
      <c r="T36" s="70">
        <f>IF(OR(S13=Tabelas!$F$14,S13=Tabelas!$F$15),S22*S36*S33*Tabelas!$H$4,S22*S36*S33*Tabelas!$H$8)</f>
        <v>0</v>
      </c>
      <c r="U36" s="48">
        <f>IF(U32&gt;=100000,70,IF(U32&lt;30001,0,U32/1000-SUM(U34:U35)))</f>
        <v>0</v>
      </c>
      <c r="V36" s="70">
        <f>IF(OR(U13=Tabelas!$F$14,U13=Tabelas!$F$15),U22*U36*U33*Tabelas!$H$4,U22*U36*U33*Tabelas!$H$8)</f>
        <v>0</v>
      </c>
      <c r="W36" s="48">
        <f>IF(W32&gt;=100000,70,IF(W32&lt;30001,0,W32/1000-SUM(W34:W35)))</f>
        <v>0</v>
      </c>
      <c r="X36" s="70">
        <f>IF(OR(W13=Tabelas!$F$14,W13=Tabelas!$F$15),W22*W36*W33*Tabelas!$H$4,W22*W36*W33*Tabelas!$H$8)</f>
        <v>0</v>
      </c>
      <c r="Y36" s="48">
        <f>IF(Y32&gt;=100000,70,IF(Y32&lt;30001,0,Y32/1000-SUM(Y34:Y35)))</f>
        <v>0</v>
      </c>
      <c r="Z36" s="70">
        <f>IF(OR(Y13=Tabelas!$F$14,Y13=Tabelas!$F$15),Y22*Y36*Y33*Tabelas!$H$4,Y22*Y36*Y33*Tabelas!$H$8)</f>
        <v>0</v>
      </c>
      <c r="AA36" s="48">
        <f>IF(AA32&gt;=100000,70,IF(AA32&lt;30001,0,AA32/1000-SUM(AA34:AA35)))</f>
        <v>0</v>
      </c>
      <c r="AB36" s="70">
        <f>IF(OR(AA13=Tabelas!$F$14,AA13=Tabelas!$F$15),AA22*AA36*AA33*Tabelas!$H$4,AA22*AA36*AA33*Tabelas!$H$8)</f>
        <v>0</v>
      </c>
      <c r="AC36" s="48">
        <f>IF(AC32&gt;=100000,70,IF(AC32&lt;30001,0,AC32/1000-SUM(AC34:AC35)))</f>
        <v>0</v>
      </c>
      <c r="AD36" s="70">
        <f>IF(OR(AC13=Tabelas!$F$14,AC13=Tabelas!$F$15),AC22*AC36*AC33*Tabelas!$H$4,AC22*AC36*AC33*Tabelas!$H$8)</f>
        <v>0</v>
      </c>
      <c r="AE36" s="48">
        <f>IF(AE32&gt;=100000,70,IF(AE32&lt;30001,0,AE32/1000-SUM(AE34:AE35)))</f>
        <v>0</v>
      </c>
      <c r="AF36" s="70">
        <f>IF(OR(AE13=Tabelas!$F$14,AE13=Tabelas!$F$15),AE22*AE36*AE33*Tabelas!$H$4,AE22*AE36*AE33*Tabelas!$H$8)</f>
        <v>0</v>
      </c>
      <c r="AG36" s="48">
        <f>IF(AG32&gt;=100000,70,IF(AG32&lt;30001,0,AG32/1000-SUM(AG34:AG35)))</f>
        <v>0</v>
      </c>
      <c r="AH36" s="70">
        <f>IF(OR(AG13=Tabelas!$F$14,AG13=Tabelas!$F$15),AG22*AG36*AG33*Tabelas!$H$4,AG22*AG36*AG33*Tabelas!$H$8)</f>
        <v>0</v>
      </c>
      <c r="AI36" s="48">
        <f>IF(AI32&gt;=100000,70,IF(AI32&lt;30001,0,AI32/1000-SUM(AI34:AI35)))</f>
        <v>0</v>
      </c>
      <c r="AJ36" s="70">
        <f>IF(OR(AI13=Tabelas!$F$14,AI13=Tabelas!$F$15),AI22*AI36*AI33*Tabelas!$H$4,AI22*AI36*AI33*Tabelas!$H$8)</f>
        <v>0</v>
      </c>
      <c r="AK36" s="48">
        <f>IF(AK32&gt;=100000,70,IF(AK32&lt;30001,0,AK32/1000-SUM(AK34:AK35)))</f>
        <v>0</v>
      </c>
      <c r="AL36" s="70">
        <f>IF(OR(AK13=Tabelas!$F$14,AK13=Tabelas!$F$15),AK22*AK36*AK33*Tabelas!$H$4,AK22*AK36*AK33*Tabelas!$H$8)</f>
        <v>0</v>
      </c>
      <c r="AM36" s="48">
        <f>IF(AM32&gt;=100000,70,IF(AM32&lt;30001,0,AM32/1000-SUM(AM34:AM35)))</f>
        <v>0</v>
      </c>
      <c r="AN36" s="70">
        <f>IF(OR(AM13=Tabelas!$F$14,AM13=Tabelas!$F$15),AM22*AM36*AM33*Tabelas!$H$4,AM22*AM36*AM33*Tabelas!$H$8)</f>
        <v>0</v>
      </c>
      <c r="AO36" s="48">
        <f>IF(AO32&gt;=100000,70,IF(AO32&lt;30001,0,AO32/1000-SUM(AO34:AO35)))</f>
        <v>0</v>
      </c>
      <c r="AP36" s="70">
        <f>IF(OR(AO13=Tabelas!$F$14,AO13=Tabelas!$F$15),AO22*AO36*AO33*Tabelas!$H$4,AO22*AO36*AO33*Tabelas!$H$8)</f>
        <v>0</v>
      </c>
      <c r="AQ36" s="48">
        <f>IF(AQ32&gt;=100000,70,IF(AQ32&lt;30001,0,AQ32/1000-SUM(AQ34:AQ35)))</f>
        <v>0</v>
      </c>
      <c r="AR36" s="70">
        <f>IF(OR(AQ13=Tabelas!$F$14,AQ13=Tabelas!$F$15),AQ22*AQ36*AQ33*Tabelas!$H$4,AQ22*AQ36*AQ33*Tabelas!$H$8)</f>
        <v>0</v>
      </c>
      <c r="AS36" s="48">
        <f>IF(AS32&gt;=100000,70,IF(AS32&lt;30001,0,AS32/1000-SUM(AS34:AS35)))</f>
        <v>0</v>
      </c>
      <c r="AT36" s="70">
        <f>IF(OR(AS13=Tabelas!$F$14,AS13=Tabelas!$F$15),AS22*AS36*AS33*Tabelas!$H$4,AS22*AS36*AS33*Tabelas!$H$8)</f>
        <v>0</v>
      </c>
      <c r="AU36" s="48">
        <f>IF(AU32&gt;=100000,70,IF(AU32&lt;30001,0,AU32/1000-SUM(AU34:AU35)))</f>
        <v>0</v>
      </c>
      <c r="AV36" s="70">
        <f>IF(OR(AU13=Tabelas!$F$14,AU13=Tabelas!$F$15),AU22*AU36*AU33*Tabelas!$H$4,AU22*AU36*AU33*Tabelas!$H$8)</f>
        <v>0</v>
      </c>
      <c r="AW36" s="48">
        <f>IF(AW32&gt;=100000,70,IF(AW32&lt;30001,0,AW32/1000-SUM(AW34:AW35)))</f>
        <v>0</v>
      </c>
      <c r="AX36" s="70">
        <f>IF(OR(AW13=Tabelas!$F$14,AW13=Tabelas!$F$15),AW22*AW36*AW33*Tabelas!$H$4,AW22*AW36*AW33*Tabelas!$H$8)</f>
        <v>0</v>
      </c>
      <c r="AY36" s="48">
        <f>IF(AY32&gt;=100000,70,IF(AY32&lt;30001,0,AY32/1000-SUM(AY34:AY35)))</f>
        <v>0</v>
      </c>
      <c r="AZ36" s="70">
        <f>IF(OR(AY13=Tabelas!$F$14,AY13=Tabelas!$F$15),AY22*AY36*AY33*Tabelas!$H$4,AY22*AY36*AY33*Tabelas!$H$8)</f>
        <v>0</v>
      </c>
      <c r="BA36" s="48">
        <f>IF(BA32&gt;=100000,70,IF(BA32&lt;30001,0,BA32/1000-SUM(BA34:BA35)))</f>
        <v>0</v>
      </c>
      <c r="BB36" s="70">
        <f>IF(OR(BA13=Tabelas!$F$14,BA13=Tabelas!$F$15),BA22*BA36*BA33*Tabelas!$H$4,BA22*BA36*BA33*Tabelas!$H$8)</f>
        <v>0</v>
      </c>
      <c r="BC36" s="48">
        <f>IF(BC32&gt;=100000,70,IF(BC32&lt;30001,0,BC32/1000-SUM(BC34:BC35)))</f>
        <v>0</v>
      </c>
      <c r="BD36" s="70">
        <f>IF(OR(BC13=Tabelas!$F$14,BC13=Tabelas!$F$15),BC22*BC36*BC33*Tabelas!$H$4,BC22*BC36*BC33*Tabelas!$H$8)</f>
        <v>0</v>
      </c>
      <c r="BE36" s="48">
        <f>IF(BE32&gt;=100000,70,IF(BE32&lt;30001,0,BE32/1000-SUM(BE34:BE35)))</f>
        <v>0</v>
      </c>
      <c r="BF36" s="70">
        <f>IF(OR(BE13=Tabelas!$F$14,BE13=Tabelas!$F$15),BE22*BE36*BE33*Tabelas!$H$4,BE22*BE36*BE33*Tabelas!$H$8)</f>
        <v>0</v>
      </c>
    </row>
    <row r="37" spans="1:58" x14ac:dyDescent="0.25">
      <c r="A37" s="445"/>
      <c r="B37" s="7" t="s">
        <v>94</v>
      </c>
      <c r="C37" s="48">
        <f>IF(C32&gt;=500000,400,IF(C32&lt;100001,0,C32/1000-SUM(C34:C36)))</f>
        <v>0</v>
      </c>
      <c r="D37" s="70">
        <f>IF(OR(C13=Tabelas!$F$14,C13=Tabelas!$F$15),C22*C37*C33*Tabelas!$H$5,C22*C37*C33*Tabelas!$H$9)</f>
        <v>0</v>
      </c>
      <c r="E37" s="48">
        <f>IF(E32&gt;=500000,400,IF(E32&lt;100001,0,E32/1000-SUM(E34:E36)))</f>
        <v>0</v>
      </c>
      <c r="F37" s="70">
        <f>IF(OR(E13=Tabelas!$F$14,E13=Tabelas!$F$15),E22*E37*E33*Tabelas!$H$5,E22*E37*E33*Tabelas!$H$9)</f>
        <v>0</v>
      </c>
      <c r="G37" s="48">
        <f>IF(G32&gt;=500000,400,IF(G32&lt;100001,0,G32/1000-SUM(G34:G36)))</f>
        <v>0</v>
      </c>
      <c r="H37" s="70">
        <f>IF(OR(G13=Tabelas!$F$14,G13=Tabelas!$F$15),G22*G37*G33*Tabelas!$H$5,G22*G37*G33*Tabelas!$H$9)</f>
        <v>0</v>
      </c>
      <c r="I37" s="48">
        <f>IF(I32&gt;=500000,400,IF(I32&lt;100001,0,I32/1000-SUM(I34:I36)))</f>
        <v>0</v>
      </c>
      <c r="J37" s="70">
        <f>IF(OR(I13=Tabelas!$F$14,I13=Tabelas!$F$15),I22*I37*I33*Tabelas!$H$5,I22*I37*I33*Tabelas!$H$9)</f>
        <v>0</v>
      </c>
      <c r="K37" s="48">
        <f>IF(K32&gt;=500000,400,IF(K32&lt;100001,0,K32/1000-SUM(K34:K36)))</f>
        <v>0</v>
      </c>
      <c r="L37" s="70">
        <f>IF(OR(K13=Tabelas!$F$14,K13=Tabelas!$F$15),K22*K37*K33*Tabelas!$H$5,K22*K37*K33*Tabelas!$H$9)</f>
        <v>0</v>
      </c>
      <c r="M37" s="48">
        <f>IF(M32&gt;=500000,400,IF(M32&lt;100001,0,M32/1000-SUM(M34:M36)))</f>
        <v>0</v>
      </c>
      <c r="N37" s="70">
        <f>IF(OR(M13=Tabelas!$F$14,M13=Tabelas!$F$15),M22*M37*M33*Tabelas!$H$5,M22*M37*M33*Tabelas!$H$9)</f>
        <v>0</v>
      </c>
      <c r="O37" s="48">
        <f>IF(O32&gt;=500000,400,IF(O32&lt;100001,0,O32/1000-SUM(O34:O36)))</f>
        <v>0</v>
      </c>
      <c r="P37" s="70">
        <f>IF(OR(O13=Tabelas!$F$14,O13=Tabelas!$F$15),O22*O37*O33*Tabelas!$H$5,O22*O37*O33*Tabelas!$H$9)</f>
        <v>0</v>
      </c>
      <c r="Q37" s="48">
        <f>IF(Q32&gt;=500000,400,IF(Q32&lt;100001,0,Q32/1000-SUM(Q34:Q36)))</f>
        <v>0</v>
      </c>
      <c r="R37" s="70">
        <f>IF(OR(Q13=Tabelas!$F$14,Q13=Tabelas!$F$15),Q22*Q37*Q33*Tabelas!$H$5,Q22*Q37*Q33*Tabelas!$H$9)</f>
        <v>0</v>
      </c>
      <c r="S37" s="48">
        <f>IF(S32&gt;=500000,400,IF(S32&lt;100001,0,S32/1000-SUM(S34:S36)))</f>
        <v>0</v>
      </c>
      <c r="T37" s="70">
        <f>IF(OR(S13=Tabelas!$F$14,S13=Tabelas!$F$15),S22*S37*S33*Tabelas!$H$5,S22*S37*S33*Tabelas!$H$9)</f>
        <v>0</v>
      </c>
      <c r="U37" s="48">
        <f>IF(U32&gt;=500000,400,IF(U32&lt;100001,0,U32/1000-SUM(U34:U36)))</f>
        <v>0</v>
      </c>
      <c r="V37" s="70">
        <f>IF(OR(U13=Tabelas!$F$14,U13=Tabelas!$F$15),U22*U37*U33*Tabelas!$H$5,U22*U37*U33*Tabelas!$H$9)</f>
        <v>0</v>
      </c>
      <c r="W37" s="48">
        <f>IF(W32&gt;=500000,400,IF(W32&lt;100001,0,W32/1000-SUM(W34:W36)))</f>
        <v>0</v>
      </c>
      <c r="X37" s="70">
        <f>IF(OR(W13=Tabelas!$F$14,W13=Tabelas!$F$15),W22*W37*W33*Tabelas!$H$5,W22*W37*W33*Tabelas!$H$9)</f>
        <v>0</v>
      </c>
      <c r="Y37" s="48">
        <f>IF(Y32&gt;=500000,400,IF(Y32&lt;100001,0,Y32/1000-SUM(Y34:Y36)))</f>
        <v>0</v>
      </c>
      <c r="Z37" s="70">
        <f>IF(OR(Y13=Tabelas!$F$14,Y13=Tabelas!$F$15),Y22*Y37*Y33*Tabelas!$H$5,Y22*Y37*Y33*Tabelas!$H$9)</f>
        <v>0</v>
      </c>
      <c r="AA37" s="48">
        <f>IF(AA32&gt;=500000,400,IF(AA32&lt;100001,0,AA32/1000-SUM(AA34:AA36)))</f>
        <v>0</v>
      </c>
      <c r="AB37" s="70">
        <f>IF(OR(AA13=Tabelas!$F$14,AA13=Tabelas!$F$15),AA22*AA37*AA33*Tabelas!$H$5,AA22*AA37*AA33*Tabelas!$H$9)</f>
        <v>0</v>
      </c>
      <c r="AC37" s="48">
        <f>IF(AC32&gt;=500000,400,IF(AC32&lt;100001,0,AC32/1000-SUM(AC34:AC36)))</f>
        <v>0</v>
      </c>
      <c r="AD37" s="70">
        <f>IF(OR(AC13=Tabelas!$F$14,AC13=Tabelas!$F$15),AC22*AC37*AC33*Tabelas!$H$5,AC22*AC37*AC33*Tabelas!$H$9)</f>
        <v>0</v>
      </c>
      <c r="AE37" s="48">
        <f>IF(AE32&gt;=500000,400,IF(AE32&lt;100001,0,AE32/1000-SUM(AE34:AE36)))</f>
        <v>0</v>
      </c>
      <c r="AF37" s="70">
        <f>IF(OR(AE13=Tabelas!$F$14,AE13=Tabelas!$F$15),AE22*AE37*AE33*Tabelas!$H$5,AE22*AE37*AE33*Tabelas!$H$9)</f>
        <v>0</v>
      </c>
      <c r="AG37" s="48">
        <f>IF(AG32&gt;=500000,400,IF(AG32&lt;100001,0,AG32/1000-SUM(AG34:AG36)))</f>
        <v>0</v>
      </c>
      <c r="AH37" s="70">
        <f>IF(OR(AG13=Tabelas!$F$14,AG13=Tabelas!$F$15),AG22*AG37*AG33*Tabelas!$H$5,AG22*AG37*AG33*Tabelas!$H$9)</f>
        <v>0</v>
      </c>
      <c r="AI37" s="48">
        <f>IF(AI32&gt;=500000,400,IF(AI32&lt;100001,0,AI32/1000-SUM(AI34:AI36)))</f>
        <v>0</v>
      </c>
      <c r="AJ37" s="70">
        <f>IF(OR(AI13=Tabelas!$F$14,AI13=Tabelas!$F$15),AI22*AI37*AI33*Tabelas!$H$5,AI22*AI37*AI33*Tabelas!$H$9)</f>
        <v>0</v>
      </c>
      <c r="AK37" s="48">
        <f>IF(AK32&gt;=500000,400,IF(AK32&lt;100001,0,AK32/1000-SUM(AK34:AK36)))</f>
        <v>0</v>
      </c>
      <c r="AL37" s="70">
        <f>IF(OR(AK13=Tabelas!$F$14,AK13=Tabelas!$F$15),AK22*AK37*AK33*Tabelas!$H$5,AK22*AK37*AK33*Tabelas!$H$9)</f>
        <v>0</v>
      </c>
      <c r="AM37" s="48">
        <f>IF(AM32&gt;=500000,400,IF(AM32&lt;100001,0,AM32/1000-SUM(AM34:AM36)))</f>
        <v>0</v>
      </c>
      <c r="AN37" s="70">
        <f>IF(OR(AM13=Tabelas!$F$14,AM13=Tabelas!$F$15),AM22*AM37*AM33*Tabelas!$H$5,AM22*AM37*AM33*Tabelas!$H$9)</f>
        <v>0</v>
      </c>
      <c r="AO37" s="48">
        <f>IF(AO32&gt;=500000,400,IF(AO32&lt;100001,0,AO32/1000-SUM(AO34:AO36)))</f>
        <v>0</v>
      </c>
      <c r="AP37" s="70">
        <f>IF(OR(AO13=Tabelas!$F$14,AO13=Tabelas!$F$15),AO22*AO37*AO33*Tabelas!$H$5,AO22*AO37*AO33*Tabelas!$H$9)</f>
        <v>0</v>
      </c>
      <c r="AQ37" s="48">
        <f>IF(AQ32&gt;=500000,400,IF(AQ32&lt;100001,0,AQ32/1000-SUM(AQ34:AQ36)))</f>
        <v>0</v>
      </c>
      <c r="AR37" s="70">
        <f>IF(OR(AQ13=Tabelas!$F$14,AQ13=Tabelas!$F$15),AQ22*AQ37*AQ33*Tabelas!$H$5,AQ22*AQ37*AQ33*Tabelas!$H$9)</f>
        <v>0</v>
      </c>
      <c r="AS37" s="48">
        <f>IF(AS32&gt;=500000,400,IF(AS32&lt;100001,0,AS32/1000-SUM(AS34:AS36)))</f>
        <v>0</v>
      </c>
      <c r="AT37" s="70">
        <f>IF(OR(AS13=Tabelas!$F$14,AS13=Tabelas!$F$15),AS22*AS37*AS33*Tabelas!$H$5,AS22*AS37*AS33*Tabelas!$H$9)</f>
        <v>0</v>
      </c>
      <c r="AU37" s="48">
        <f>IF(AU32&gt;=500000,400,IF(AU32&lt;100001,0,AU32/1000-SUM(AU34:AU36)))</f>
        <v>0</v>
      </c>
      <c r="AV37" s="70">
        <f>IF(OR(AU13=Tabelas!$F$14,AU13=Tabelas!$F$15),AU22*AU37*AU33*Tabelas!$H$5,AU22*AU37*AU33*Tabelas!$H$9)</f>
        <v>0</v>
      </c>
      <c r="AW37" s="48">
        <f>IF(AW32&gt;=500000,400,IF(AW32&lt;100001,0,AW32/1000-SUM(AW34:AW36)))</f>
        <v>0</v>
      </c>
      <c r="AX37" s="70">
        <f>IF(OR(AW13=Tabelas!$F$14,AW13=Tabelas!$F$15),AW22*AW37*AW33*Tabelas!$H$5,AW22*AW37*AW33*Tabelas!$H$9)</f>
        <v>0</v>
      </c>
      <c r="AY37" s="48">
        <f>IF(AY32&gt;=500000,400,IF(AY32&lt;100001,0,AY32/1000-SUM(AY34:AY36)))</f>
        <v>0</v>
      </c>
      <c r="AZ37" s="70">
        <f>IF(OR(AY13=Tabelas!$F$14,AY13=Tabelas!$F$15),AY22*AY37*AY33*Tabelas!$H$5,AY22*AY37*AY33*Tabelas!$H$9)</f>
        <v>0</v>
      </c>
      <c r="BA37" s="48">
        <f>IF(BA32&gt;=500000,400,IF(BA32&lt;100001,0,BA32/1000-SUM(BA34:BA36)))</f>
        <v>0</v>
      </c>
      <c r="BB37" s="70">
        <f>IF(OR(BA13=Tabelas!$F$14,BA13=Tabelas!$F$15),BA22*BA37*BA33*Tabelas!$H$5,BA22*BA37*BA33*Tabelas!$H$9)</f>
        <v>0</v>
      </c>
      <c r="BC37" s="48">
        <f>IF(BC32&gt;=500000,400,IF(BC32&lt;100001,0,BC32/1000-SUM(BC34:BC36)))</f>
        <v>0</v>
      </c>
      <c r="BD37" s="70">
        <f>IF(OR(BC13=Tabelas!$F$14,BC13=Tabelas!$F$15),BC22*BC37*BC33*Tabelas!$H$5,BC22*BC37*BC33*Tabelas!$H$9)</f>
        <v>0</v>
      </c>
      <c r="BE37" s="48">
        <f>IF(BE32&gt;=500000,400,IF(BE32&lt;100001,0,BE32/1000-SUM(BE34:BE36)))</f>
        <v>0</v>
      </c>
      <c r="BF37" s="70">
        <f>IF(OR(BE13=Tabelas!$F$14,BE13=Tabelas!$F$15),BE22*BE37*BE33*Tabelas!$H$5,BE22*BE37*BE33*Tabelas!$H$9)</f>
        <v>0</v>
      </c>
    </row>
    <row r="38" spans="1:58" ht="15.75" thickBot="1" x14ac:dyDescent="0.3">
      <c r="A38" s="446"/>
      <c r="B38" s="8" t="s">
        <v>95</v>
      </c>
      <c r="C38" s="49">
        <f>IF(C32&gt;500000,C32/1000-SUM(C34:C37),0)</f>
        <v>0</v>
      </c>
      <c r="D38" s="71">
        <f>IF(OR(C13=Tabelas!$F$14,C13=Tabelas!$F$15),C22*C38*C33*Tabelas!$H$6,C22*C38*C33*Tabelas!$H$10)</f>
        <v>0</v>
      </c>
      <c r="E38" s="49">
        <f>IF(E32&gt;500000,E32/1000-SUM(E34:E37),0)</f>
        <v>0</v>
      </c>
      <c r="F38" s="71">
        <f>IF(OR(E13=Tabelas!$F$14,E13=Tabelas!$F$15),E22*E38*E33*Tabelas!$H$6,E22*E38*E33*Tabelas!$H$10)</f>
        <v>0</v>
      </c>
      <c r="G38" s="49">
        <f>IF(G32&gt;500000,G32/1000-SUM(G34:G37),0)</f>
        <v>0</v>
      </c>
      <c r="H38" s="71">
        <f>IF(OR(G13=Tabelas!$F$14,G13=Tabelas!$F$15),G22*G38*G33*Tabelas!$H$6,G22*G38*G33*Tabelas!$H$10)</f>
        <v>0</v>
      </c>
      <c r="I38" s="49">
        <f>IF(I32&gt;500000,I32/1000-SUM(I34:I37),0)</f>
        <v>0</v>
      </c>
      <c r="J38" s="71">
        <f>IF(OR(I13=Tabelas!$F$14,I13=Tabelas!$F$15),I22*I38*I33*Tabelas!$H$6,I22*I38*I33*Tabelas!$H$10)</f>
        <v>0</v>
      </c>
      <c r="K38" s="49">
        <f>IF(K32&gt;500000,K32/1000-SUM(K34:K37),0)</f>
        <v>0</v>
      </c>
      <c r="L38" s="71">
        <f>IF(OR(K13=Tabelas!$F$14,K13=Tabelas!$F$15),K22*K38*K33*Tabelas!$H$6,K22*K38*K33*Tabelas!$H$10)</f>
        <v>0</v>
      </c>
      <c r="M38" s="49">
        <f>IF(M32&gt;500000,M32/1000-SUM(M34:M37),0)</f>
        <v>0</v>
      </c>
      <c r="N38" s="71">
        <f>IF(OR(M13=Tabelas!$F$14,M13=Tabelas!$F$15),M22*M38*M33*Tabelas!$H$6,M22*M38*M33*Tabelas!$H$10)</f>
        <v>0</v>
      </c>
      <c r="O38" s="49">
        <f>IF(O32&gt;500000,O32/1000-SUM(O34:O37),0)</f>
        <v>0</v>
      </c>
      <c r="P38" s="71">
        <f>IF(OR(O13=Tabelas!$F$14,O13=Tabelas!$F$15),O22*O38*O33*Tabelas!$H$6,O22*O38*O33*Tabelas!$H$10)</f>
        <v>0</v>
      </c>
      <c r="Q38" s="49">
        <f>IF(Q32&gt;500000,Q32/1000-SUM(Q34:Q37),0)</f>
        <v>0</v>
      </c>
      <c r="R38" s="71">
        <f>IF(OR(Q13=Tabelas!$F$14,Q13=Tabelas!$F$15),Q22*Q38*Q33*Tabelas!$H$6,Q22*Q38*Q33*Tabelas!$H$10)</f>
        <v>0</v>
      </c>
      <c r="S38" s="49">
        <f>IF(S32&gt;500000,S32/1000-SUM(S34:S37),0)</f>
        <v>0</v>
      </c>
      <c r="T38" s="71">
        <f>IF(OR(S13=Tabelas!$F$14,S13=Tabelas!$F$15),S22*S38*S33*Tabelas!$H$6,S22*S38*S33*Tabelas!$H$10)</f>
        <v>0</v>
      </c>
      <c r="U38" s="49">
        <f>IF(U32&gt;500000,U32/1000-SUM(U34:U37),0)</f>
        <v>0</v>
      </c>
      <c r="V38" s="71">
        <f>IF(OR(U13=Tabelas!$F$14,U13=Tabelas!$F$15),U22*U38*U33*Tabelas!$H$6,U22*U38*U33*Tabelas!$H$10)</f>
        <v>0</v>
      </c>
      <c r="W38" s="49">
        <f>IF(W32&gt;500000,W32/1000-SUM(W34:W37),0)</f>
        <v>0</v>
      </c>
      <c r="X38" s="71">
        <f>IF(OR(W13=Tabelas!$F$14,W13=Tabelas!$F$15),W22*W38*W33*Tabelas!$H$6,W22*W38*W33*Tabelas!$H$10)</f>
        <v>0</v>
      </c>
      <c r="Y38" s="49">
        <f>IF(Y32&gt;500000,Y32/1000-SUM(Y34:Y37),0)</f>
        <v>0</v>
      </c>
      <c r="Z38" s="71">
        <f>IF(OR(Y13=Tabelas!$F$14,Y13=Tabelas!$F$15),Y22*Y38*Y33*Tabelas!$H$6,Y22*Y38*Y33*Tabelas!$H$10)</f>
        <v>0</v>
      </c>
      <c r="AA38" s="49">
        <f>IF(AA32&gt;500000,AA32/1000-SUM(AA34:AA37),0)</f>
        <v>0</v>
      </c>
      <c r="AB38" s="71">
        <f>IF(OR(AA13=Tabelas!$F$14,AA13=Tabelas!$F$15),AA22*AA38*AA33*Tabelas!$H$6,AA22*AA38*AA33*Tabelas!$H$10)</f>
        <v>0</v>
      </c>
      <c r="AC38" s="49">
        <f>IF(AC32&gt;500000,AC32/1000-SUM(AC34:AC37),0)</f>
        <v>0</v>
      </c>
      <c r="AD38" s="71">
        <f>IF(OR(AC13=Tabelas!$F$14,AC13=Tabelas!$F$15),AC22*AC38*AC33*Tabelas!$H$6,AC22*AC38*AC33*Tabelas!$H$10)</f>
        <v>0</v>
      </c>
      <c r="AE38" s="49">
        <f>IF(AE32&gt;500000,AE32/1000-SUM(AE34:AE37),0)</f>
        <v>0</v>
      </c>
      <c r="AF38" s="71">
        <f>IF(OR(AE13=Tabelas!$F$14,AE13=Tabelas!$F$15),AE22*AE38*AE33*Tabelas!$H$6,AE22*AE38*AE33*Tabelas!$H$10)</f>
        <v>0</v>
      </c>
      <c r="AG38" s="49">
        <f>IF(AG32&gt;500000,AG32/1000-SUM(AG34:AG37),0)</f>
        <v>0</v>
      </c>
      <c r="AH38" s="71">
        <f>IF(OR(AG13=Tabelas!$F$14,AG13=Tabelas!$F$15),AG22*AG38*AG33*Tabelas!$H$6,AG22*AG38*AG33*Tabelas!$H$10)</f>
        <v>0</v>
      </c>
      <c r="AI38" s="49">
        <f>IF(AI32&gt;500000,AI32/1000-SUM(AI34:AI37),0)</f>
        <v>0</v>
      </c>
      <c r="AJ38" s="71">
        <f>IF(OR(AI13=Tabelas!$F$14,AI13=Tabelas!$F$15),AI22*AI38*AI33*Tabelas!$H$6,AI22*AI38*AI33*Tabelas!$H$10)</f>
        <v>0</v>
      </c>
      <c r="AK38" s="49">
        <f>IF(AK32&gt;500000,AK32/1000-SUM(AK34:AK37),0)</f>
        <v>0</v>
      </c>
      <c r="AL38" s="71">
        <f>IF(OR(AK13=Tabelas!$F$14,AK13=Tabelas!$F$15),AK22*AK38*AK33*Tabelas!$H$6,AK22*AK38*AK33*Tabelas!$H$10)</f>
        <v>0</v>
      </c>
      <c r="AM38" s="49">
        <f>IF(AM32&gt;500000,AM32/1000-SUM(AM34:AM37),0)</f>
        <v>0</v>
      </c>
      <c r="AN38" s="71">
        <f>IF(OR(AM13=Tabelas!$F$14,AM13=Tabelas!$F$15),AM22*AM38*AM33*Tabelas!$H$6,AM22*AM38*AM33*Tabelas!$H$10)</f>
        <v>0</v>
      </c>
      <c r="AO38" s="49">
        <f>IF(AO32&gt;500000,AO32/1000-SUM(AO34:AO37),0)</f>
        <v>0</v>
      </c>
      <c r="AP38" s="71">
        <f>IF(OR(AO13=Tabelas!$F$14,AO13=Tabelas!$F$15),AO22*AO38*AO33*Tabelas!$H$6,AO22*AO38*AO33*Tabelas!$H$10)</f>
        <v>0</v>
      </c>
      <c r="AQ38" s="49">
        <f>IF(AQ32&gt;500000,AQ32/1000-SUM(AQ34:AQ37),0)</f>
        <v>0</v>
      </c>
      <c r="AR38" s="71">
        <f>IF(OR(AQ13=Tabelas!$F$14,AQ13=Tabelas!$F$15),AQ22*AQ38*AQ33*Tabelas!$H$6,AQ22*AQ38*AQ33*Tabelas!$H$10)</f>
        <v>0</v>
      </c>
      <c r="AS38" s="49">
        <f>IF(AS32&gt;500000,AS32/1000-SUM(AS34:AS37),0)</f>
        <v>0</v>
      </c>
      <c r="AT38" s="71">
        <f>IF(OR(AS13=Tabelas!$F$14,AS13=Tabelas!$F$15),AS22*AS38*AS33*Tabelas!$H$6,AS22*AS38*AS33*Tabelas!$H$10)</f>
        <v>0</v>
      </c>
      <c r="AU38" s="49">
        <f>IF(AU32&gt;500000,AU32/1000-SUM(AU34:AU37),0)</f>
        <v>0</v>
      </c>
      <c r="AV38" s="71">
        <f>IF(OR(AU13=Tabelas!$F$14,AU13=Tabelas!$F$15),AU22*AU38*AU33*Tabelas!$H$6,AU22*AU38*AU33*Tabelas!$H$10)</f>
        <v>0</v>
      </c>
      <c r="AW38" s="49">
        <f>IF(AW32&gt;500000,AW32/1000-SUM(AW34:AW37),0)</f>
        <v>0</v>
      </c>
      <c r="AX38" s="71">
        <f>IF(OR(AW13=Tabelas!$F$14,AW13=Tabelas!$F$15),AW22*AW38*AW33*Tabelas!$H$6,AW22*AW38*AW33*Tabelas!$H$10)</f>
        <v>0</v>
      </c>
      <c r="AY38" s="49">
        <f>IF(AY32&gt;500000,AY32/1000-SUM(AY34:AY37),0)</f>
        <v>0</v>
      </c>
      <c r="AZ38" s="71">
        <f>IF(OR(AY13=Tabelas!$F$14,AY13=Tabelas!$F$15),AY22*AY38*AY33*Tabelas!$H$6,AY22*AY38*AY33*Tabelas!$H$10)</f>
        <v>0</v>
      </c>
      <c r="BA38" s="49">
        <f>IF(BA32&gt;500000,BA32/1000-SUM(BA34:BA37),0)</f>
        <v>0</v>
      </c>
      <c r="BB38" s="71">
        <f>IF(OR(BA13=Tabelas!$F$14,BA13=Tabelas!$F$15),BA22*BA38*BA33*Tabelas!$H$6,BA22*BA38*BA33*Tabelas!$H$10)</f>
        <v>0</v>
      </c>
      <c r="BC38" s="49">
        <f>IF(BC32&gt;500000,BC32/1000-SUM(BC34:BC37),0)</f>
        <v>0</v>
      </c>
      <c r="BD38" s="71">
        <f>IF(OR(BC13=Tabelas!$F$14,BC13=Tabelas!$F$15),BC22*BC38*BC33*Tabelas!$H$6,BC22*BC38*BC33*Tabelas!$H$10)</f>
        <v>0</v>
      </c>
      <c r="BE38" s="49">
        <f>IF(BE32&gt;500000,BE32/1000-SUM(BE34:BE37),0)</f>
        <v>0</v>
      </c>
      <c r="BF38" s="71">
        <f>IF(OR(BE13=Tabelas!$F$14,BE13=Tabelas!$F$15),BE22*BE38*BE33*Tabelas!$H$6,BE22*BE38*BE33*Tabelas!$H$10)</f>
        <v>0</v>
      </c>
    </row>
    <row r="39" spans="1:58" ht="15.75" thickBot="1" x14ac:dyDescent="0.3">
      <c r="A39" s="222"/>
      <c r="B39" s="229"/>
      <c r="C39" s="121"/>
      <c r="D39" s="249"/>
      <c r="E39" s="121"/>
      <c r="F39" s="249"/>
      <c r="G39" s="121"/>
      <c r="H39" s="249"/>
      <c r="I39" s="121"/>
      <c r="J39" s="249"/>
      <c r="K39" s="121"/>
      <c r="L39" s="249"/>
      <c r="M39" s="121"/>
      <c r="N39" s="249"/>
      <c r="O39" s="121"/>
      <c r="P39" s="249"/>
      <c r="Q39" s="121"/>
      <c r="R39" s="249"/>
      <c r="S39" s="121"/>
      <c r="T39" s="249"/>
      <c r="U39" s="121"/>
      <c r="V39" s="249"/>
      <c r="W39" s="121"/>
      <c r="X39" s="249"/>
      <c r="Y39" s="121"/>
      <c r="Z39" s="249"/>
      <c r="AA39" s="121"/>
      <c r="AB39" s="249"/>
      <c r="AC39" s="121"/>
      <c r="AD39" s="249"/>
      <c r="AE39" s="121"/>
      <c r="AF39" s="249"/>
      <c r="AG39" s="121"/>
      <c r="AH39" s="249"/>
      <c r="AI39" s="121"/>
      <c r="AJ39" s="249"/>
      <c r="AK39" s="121"/>
      <c r="AL39" s="249"/>
      <c r="AM39" s="121"/>
      <c r="AN39" s="249"/>
      <c r="AO39" s="121"/>
      <c r="AP39" s="249"/>
      <c r="AQ39" s="121"/>
      <c r="AR39" s="249"/>
      <c r="AS39" s="121"/>
      <c r="AT39" s="249"/>
      <c r="AU39" s="121"/>
      <c r="AV39" s="249"/>
      <c r="AW39" s="121"/>
      <c r="AX39" s="249"/>
      <c r="AY39" s="121"/>
      <c r="AZ39" s="249"/>
      <c r="BA39" s="121"/>
      <c r="BB39" s="249"/>
      <c r="BC39" s="121"/>
      <c r="BD39" s="249"/>
      <c r="BE39" s="121"/>
      <c r="BF39" s="249"/>
    </row>
    <row r="40" spans="1:58" ht="15" customHeight="1" x14ac:dyDescent="0.25">
      <c r="A40" s="493" t="s">
        <v>163</v>
      </c>
      <c r="B40" s="67" t="s">
        <v>153</v>
      </c>
      <c r="C40" s="473">
        <f>Tabelas!$G$35</f>
        <v>7.44</v>
      </c>
      <c r="D40" s="474"/>
      <c r="E40" s="473">
        <f>Tabelas!$G$35</f>
        <v>7.44</v>
      </c>
      <c r="F40" s="474"/>
      <c r="G40" s="473">
        <f>Tabelas!$G$35</f>
        <v>7.44</v>
      </c>
      <c r="H40" s="474"/>
      <c r="I40" s="473">
        <f>Tabelas!$G$35</f>
        <v>7.44</v>
      </c>
      <c r="J40" s="474"/>
      <c r="K40" s="473">
        <f>Tabelas!$G$35</f>
        <v>7.44</v>
      </c>
      <c r="L40" s="474"/>
      <c r="M40" s="473">
        <f>Tabelas!$G$35</f>
        <v>7.44</v>
      </c>
      <c r="N40" s="474"/>
      <c r="O40" s="473">
        <f>Tabelas!$G$35</f>
        <v>7.44</v>
      </c>
      <c r="P40" s="474"/>
      <c r="Q40" s="473">
        <f>Tabelas!$G$35</f>
        <v>7.44</v>
      </c>
      <c r="R40" s="474"/>
      <c r="S40" s="473">
        <f>Tabelas!$G$35</f>
        <v>7.44</v>
      </c>
      <c r="T40" s="474"/>
      <c r="U40" s="473">
        <f>Tabelas!$G$35</f>
        <v>7.44</v>
      </c>
      <c r="V40" s="474"/>
      <c r="W40" s="473">
        <f>Tabelas!$G$35</f>
        <v>7.44</v>
      </c>
      <c r="X40" s="474"/>
      <c r="Y40" s="473">
        <f>Tabelas!$G$35</f>
        <v>7.44</v>
      </c>
      <c r="Z40" s="474"/>
      <c r="AA40" s="473">
        <f>Tabelas!$G$35</f>
        <v>7.44</v>
      </c>
      <c r="AB40" s="474"/>
      <c r="AC40" s="473">
        <f>Tabelas!$G$35</f>
        <v>7.44</v>
      </c>
      <c r="AD40" s="474"/>
      <c r="AE40" s="473">
        <f>Tabelas!$G$35</f>
        <v>7.44</v>
      </c>
      <c r="AF40" s="474"/>
      <c r="AG40" s="473">
        <f>Tabelas!$G$35</f>
        <v>7.44</v>
      </c>
      <c r="AH40" s="474"/>
      <c r="AI40" s="473">
        <f>Tabelas!$G$35</f>
        <v>7.44</v>
      </c>
      <c r="AJ40" s="474"/>
      <c r="AK40" s="473">
        <f>Tabelas!$G$35</f>
        <v>7.44</v>
      </c>
      <c r="AL40" s="474"/>
      <c r="AM40" s="473">
        <f>Tabelas!$G$35</f>
        <v>7.44</v>
      </c>
      <c r="AN40" s="474"/>
      <c r="AO40" s="473">
        <f>Tabelas!$G$35</f>
        <v>7.44</v>
      </c>
      <c r="AP40" s="474"/>
      <c r="AQ40" s="473">
        <f>Tabelas!$G$35</f>
        <v>7.44</v>
      </c>
      <c r="AR40" s="474"/>
      <c r="AS40" s="473">
        <f>Tabelas!$G$35</f>
        <v>7.44</v>
      </c>
      <c r="AT40" s="474"/>
      <c r="AU40" s="473">
        <f>Tabelas!$G$35</f>
        <v>7.44</v>
      </c>
      <c r="AV40" s="474"/>
      <c r="AW40" s="473">
        <f>Tabelas!$G$35</f>
        <v>7.44</v>
      </c>
      <c r="AX40" s="474"/>
      <c r="AY40" s="473">
        <f>Tabelas!$G$35</f>
        <v>7.44</v>
      </c>
      <c r="AZ40" s="474"/>
      <c r="BA40" s="473">
        <f>Tabelas!$G$35</f>
        <v>7.44</v>
      </c>
      <c r="BB40" s="474"/>
      <c r="BC40" s="473">
        <f>Tabelas!$G$35</f>
        <v>7.44</v>
      </c>
      <c r="BD40" s="474"/>
      <c r="BE40" s="473">
        <f>Tabelas!$G$35</f>
        <v>7.44</v>
      </c>
      <c r="BF40" s="474"/>
    </row>
    <row r="41" spans="1:58" x14ac:dyDescent="0.25">
      <c r="A41" s="494"/>
      <c r="B41" s="68" t="s">
        <v>155</v>
      </c>
      <c r="C41" s="475">
        <f>C22*C40/1000</f>
        <v>0.56690702020202011</v>
      </c>
      <c r="D41" s="476"/>
      <c r="E41" s="475">
        <f>E22*E40/1000</f>
        <v>0.56690702020202011</v>
      </c>
      <c r="F41" s="476"/>
      <c r="G41" s="475">
        <f>G22*G40/1000</f>
        <v>0.56690702020202011</v>
      </c>
      <c r="H41" s="476"/>
      <c r="I41" s="475">
        <f>I22*I40/1000</f>
        <v>0.56690702020202011</v>
      </c>
      <c r="J41" s="476"/>
      <c r="K41" s="475">
        <f>K22*K40/1000</f>
        <v>0.56690702020202011</v>
      </c>
      <c r="L41" s="476"/>
      <c r="M41" s="475">
        <f>M22*M40/1000</f>
        <v>0.56690702020202011</v>
      </c>
      <c r="N41" s="476"/>
      <c r="O41" s="475">
        <f>O22*O40/1000</f>
        <v>0.56690702020202011</v>
      </c>
      <c r="P41" s="476"/>
      <c r="Q41" s="475">
        <f>Q22*Q40/1000</f>
        <v>0.56690702020202011</v>
      </c>
      <c r="R41" s="476"/>
      <c r="S41" s="475">
        <f>S22*S40/1000</f>
        <v>0.56690702020202011</v>
      </c>
      <c r="T41" s="476"/>
      <c r="U41" s="475">
        <f>U22*U40/1000</f>
        <v>0.56690702020202011</v>
      </c>
      <c r="V41" s="476"/>
      <c r="W41" s="475">
        <f>W22*W40/1000</f>
        <v>0.56690702020202011</v>
      </c>
      <c r="X41" s="476"/>
      <c r="Y41" s="475">
        <f>Y22*Y40/1000</f>
        <v>0.56690702020202011</v>
      </c>
      <c r="Z41" s="476"/>
      <c r="AA41" s="475">
        <f>AA22*AA40/1000</f>
        <v>0.56690702020202011</v>
      </c>
      <c r="AB41" s="476"/>
      <c r="AC41" s="475">
        <f>AC22*AC40/1000</f>
        <v>0.56690702020202011</v>
      </c>
      <c r="AD41" s="476"/>
      <c r="AE41" s="475">
        <f>AE22*AE40/1000</f>
        <v>0.56690702020202011</v>
      </c>
      <c r="AF41" s="476"/>
      <c r="AG41" s="475">
        <f>AG22*AG40/1000</f>
        <v>0.56690702020202011</v>
      </c>
      <c r="AH41" s="476"/>
      <c r="AI41" s="475">
        <f>AI22*AI40/1000</f>
        <v>0.56690702020202011</v>
      </c>
      <c r="AJ41" s="476"/>
      <c r="AK41" s="475">
        <f>AK22*AK40/1000</f>
        <v>0.56690702020202011</v>
      </c>
      <c r="AL41" s="476"/>
      <c r="AM41" s="475">
        <f>AM22*AM40/1000</f>
        <v>0.56690702020202011</v>
      </c>
      <c r="AN41" s="476"/>
      <c r="AO41" s="475">
        <f>AO22*AO40/1000</f>
        <v>0.56690702020202011</v>
      </c>
      <c r="AP41" s="476"/>
      <c r="AQ41" s="475">
        <f>AQ22*AQ40/1000</f>
        <v>0.56690702020202011</v>
      </c>
      <c r="AR41" s="476"/>
      <c r="AS41" s="475">
        <f>AS22*AS40/1000</f>
        <v>0.56690702020202011</v>
      </c>
      <c r="AT41" s="476"/>
      <c r="AU41" s="475">
        <f>AU22*AU40/1000</f>
        <v>0.56690702020202011</v>
      </c>
      <c r="AV41" s="476"/>
      <c r="AW41" s="475">
        <f>AW22*AW40/1000</f>
        <v>0.56690702020202011</v>
      </c>
      <c r="AX41" s="476"/>
      <c r="AY41" s="475">
        <f>AY22*AY40/1000</f>
        <v>0.56690702020202011</v>
      </c>
      <c r="AZ41" s="476"/>
      <c r="BA41" s="475">
        <f>BA22*BA40/1000</f>
        <v>0.56690702020202011</v>
      </c>
      <c r="BB41" s="476"/>
      <c r="BC41" s="475">
        <f>BC22*BC40/1000</f>
        <v>0.56690702020202011</v>
      </c>
      <c r="BD41" s="476"/>
      <c r="BE41" s="475">
        <f>BE22*BE40/1000</f>
        <v>0.56690702020202011</v>
      </c>
      <c r="BF41" s="476"/>
    </row>
    <row r="42" spans="1:58" ht="15.75" thickBot="1" x14ac:dyDescent="0.3">
      <c r="A42" s="495"/>
      <c r="B42" s="69" t="s">
        <v>156</v>
      </c>
      <c r="C42" s="477">
        <f>C4*C41</f>
        <v>56.690702020202011</v>
      </c>
      <c r="D42" s="478"/>
      <c r="E42" s="477">
        <f>E4*E41</f>
        <v>90.705123232323217</v>
      </c>
      <c r="F42" s="478"/>
      <c r="G42" s="477">
        <f>G4*G41</f>
        <v>10.204326363636362</v>
      </c>
      <c r="H42" s="478"/>
      <c r="I42" s="477">
        <f>I4*I41</f>
        <v>0</v>
      </c>
      <c r="J42" s="478"/>
      <c r="K42" s="477">
        <f>K4*K41</f>
        <v>0</v>
      </c>
      <c r="L42" s="478"/>
      <c r="M42" s="477">
        <f>M4*M41</f>
        <v>0</v>
      </c>
      <c r="N42" s="478"/>
      <c r="O42" s="477">
        <f>O4*O41</f>
        <v>0</v>
      </c>
      <c r="P42" s="478"/>
      <c r="Q42" s="477">
        <f>Q4*Q41</f>
        <v>566.90702020202014</v>
      </c>
      <c r="R42" s="478"/>
      <c r="S42" s="477">
        <f>S4*S41</f>
        <v>170.07210606060602</v>
      </c>
      <c r="T42" s="478"/>
      <c r="U42" s="477">
        <f>U4*U41</f>
        <v>0</v>
      </c>
      <c r="V42" s="478"/>
      <c r="W42" s="477">
        <f>W4*W41</f>
        <v>0</v>
      </c>
      <c r="X42" s="478"/>
      <c r="Y42" s="477">
        <f>Y4*Y41</f>
        <v>0</v>
      </c>
      <c r="Z42" s="478"/>
      <c r="AA42" s="477">
        <f>AA4*AA41</f>
        <v>0</v>
      </c>
      <c r="AB42" s="478"/>
      <c r="AC42" s="477">
        <f>AC4*AC41</f>
        <v>85.036053030303009</v>
      </c>
      <c r="AD42" s="478"/>
      <c r="AE42" s="477">
        <f>AE4*AE41</f>
        <v>0</v>
      </c>
      <c r="AF42" s="478"/>
      <c r="AG42" s="477">
        <f>AG4*AG41</f>
        <v>45.352561616161609</v>
      </c>
      <c r="AH42" s="478"/>
      <c r="AI42" s="477">
        <f>AI4*AI41</f>
        <v>0</v>
      </c>
      <c r="AJ42" s="478"/>
      <c r="AK42" s="477">
        <f>AK4*AK41</f>
        <v>0</v>
      </c>
      <c r="AL42" s="478"/>
      <c r="AM42" s="477">
        <f>AM4*AM41</f>
        <v>85.036053030303009</v>
      </c>
      <c r="AN42" s="478"/>
      <c r="AO42" s="477">
        <f>AO4*AO41</f>
        <v>566.90702020202014</v>
      </c>
      <c r="AP42" s="478"/>
      <c r="AQ42" s="477">
        <f>AQ4*AQ41</f>
        <v>17.007210606060603</v>
      </c>
      <c r="AR42" s="478"/>
      <c r="AS42" s="477">
        <f>AS4*AS41</f>
        <v>0</v>
      </c>
      <c r="AT42" s="478"/>
      <c r="AU42" s="477">
        <f>AU4*AU41</f>
        <v>0</v>
      </c>
      <c r="AV42" s="478"/>
      <c r="AW42" s="477">
        <f>AW4*AW41</f>
        <v>0</v>
      </c>
      <c r="AX42" s="478"/>
      <c r="AY42" s="477">
        <f>AY4*AY41</f>
        <v>0</v>
      </c>
      <c r="AZ42" s="478"/>
      <c r="BA42" s="477">
        <f>BA4*BA41</f>
        <v>0</v>
      </c>
      <c r="BB42" s="478"/>
      <c r="BC42" s="477">
        <f>BC4*BC41</f>
        <v>28.345351010101005</v>
      </c>
      <c r="BD42" s="478"/>
      <c r="BE42" s="477">
        <f>BE4*BE41</f>
        <v>28.345351010101005</v>
      </c>
      <c r="BF42" s="478"/>
    </row>
    <row r="43" spans="1:58" ht="15.75" thickBot="1" x14ac:dyDescent="0.3">
      <c r="A43" s="320" t="s">
        <v>72</v>
      </c>
      <c r="B43" s="330" t="str">
        <f>'REQUISIÇÃO DE SERVIÇOS '!D34</f>
        <v>Vinco, cola e encadernação wire-ô</v>
      </c>
      <c r="C43" s="121"/>
      <c r="D43" s="249"/>
      <c r="E43" s="121"/>
      <c r="F43" s="249"/>
      <c r="G43" s="121"/>
      <c r="H43" s="249"/>
      <c r="I43" s="121"/>
      <c r="J43" s="249"/>
      <c r="K43" s="121"/>
      <c r="L43" s="249"/>
      <c r="M43" s="121"/>
      <c r="N43" s="249"/>
      <c r="O43" s="121"/>
      <c r="P43" s="249"/>
      <c r="Q43" s="121"/>
      <c r="R43" s="249"/>
      <c r="S43" s="121"/>
      <c r="T43" s="249"/>
      <c r="U43" s="121"/>
      <c r="V43" s="249"/>
      <c r="W43" s="121"/>
      <c r="X43" s="249"/>
      <c r="Y43" s="121"/>
      <c r="Z43" s="249"/>
      <c r="AA43" s="121"/>
      <c r="AB43" s="249"/>
      <c r="AC43" s="121"/>
      <c r="AD43" s="249"/>
      <c r="AE43" s="121"/>
      <c r="AF43" s="249"/>
      <c r="AG43" s="121"/>
      <c r="AH43" s="249"/>
      <c r="AI43" s="121"/>
      <c r="AJ43" s="249"/>
      <c r="AK43" s="121"/>
      <c r="AL43" s="249"/>
      <c r="AM43" s="121"/>
      <c r="AN43" s="249"/>
      <c r="AO43" s="121"/>
      <c r="AP43" s="249"/>
      <c r="AQ43" s="121"/>
      <c r="AR43" s="249"/>
      <c r="AS43" s="121"/>
      <c r="AT43" s="249"/>
      <c r="AU43" s="121"/>
      <c r="AV43" s="249"/>
      <c r="AW43" s="121"/>
      <c r="AX43" s="249"/>
      <c r="AY43" s="121"/>
      <c r="AZ43" s="249"/>
      <c r="BA43" s="121"/>
      <c r="BB43" s="249"/>
      <c r="BC43" s="121"/>
      <c r="BD43" s="249"/>
      <c r="BE43" s="121"/>
      <c r="BF43" s="249"/>
    </row>
    <row r="44" spans="1:58" x14ac:dyDescent="0.25">
      <c r="A44" s="222"/>
      <c r="B44" s="229"/>
      <c r="C44" s="68" t="s">
        <v>160</v>
      </c>
      <c r="D44" s="95">
        <f>C42</f>
        <v>56.690702020202011</v>
      </c>
      <c r="E44" s="68" t="s">
        <v>160</v>
      </c>
      <c r="F44" s="95">
        <f>E42</f>
        <v>90.705123232323217</v>
      </c>
      <c r="G44" s="68" t="s">
        <v>160</v>
      </c>
      <c r="H44" s="95">
        <f>G42</f>
        <v>10.204326363636362</v>
      </c>
      <c r="I44" s="68" t="s">
        <v>160</v>
      </c>
      <c r="J44" s="95">
        <f>I42</f>
        <v>0</v>
      </c>
      <c r="K44" s="68" t="s">
        <v>160</v>
      </c>
      <c r="L44" s="95">
        <f>K42</f>
        <v>0</v>
      </c>
      <c r="M44" s="68" t="s">
        <v>160</v>
      </c>
      <c r="N44" s="95">
        <f>M42</f>
        <v>0</v>
      </c>
      <c r="O44" s="68" t="s">
        <v>160</v>
      </c>
      <c r="P44" s="95">
        <f>O42</f>
        <v>0</v>
      </c>
      <c r="Q44" s="68" t="s">
        <v>160</v>
      </c>
      <c r="R44" s="95">
        <f>Q42</f>
        <v>566.90702020202014</v>
      </c>
      <c r="S44" s="68" t="s">
        <v>160</v>
      </c>
      <c r="T44" s="95">
        <f>S42</f>
        <v>170.07210606060602</v>
      </c>
      <c r="U44" s="68" t="s">
        <v>160</v>
      </c>
      <c r="V44" s="95">
        <f>U42</f>
        <v>0</v>
      </c>
      <c r="W44" s="68" t="s">
        <v>160</v>
      </c>
      <c r="X44" s="95">
        <f>W42</f>
        <v>0</v>
      </c>
      <c r="Y44" s="68" t="s">
        <v>160</v>
      </c>
      <c r="Z44" s="95">
        <f>Y42</f>
        <v>0</v>
      </c>
      <c r="AA44" s="68" t="s">
        <v>160</v>
      </c>
      <c r="AB44" s="95">
        <f>AA42</f>
        <v>0</v>
      </c>
      <c r="AC44" s="68" t="s">
        <v>160</v>
      </c>
      <c r="AD44" s="95">
        <f>AC42</f>
        <v>85.036053030303009</v>
      </c>
      <c r="AE44" s="68" t="s">
        <v>160</v>
      </c>
      <c r="AF44" s="95">
        <f>AE42</f>
        <v>0</v>
      </c>
      <c r="AG44" s="68" t="s">
        <v>160</v>
      </c>
      <c r="AH44" s="95">
        <f>AG42</f>
        <v>45.352561616161609</v>
      </c>
      <c r="AI44" s="68" t="s">
        <v>160</v>
      </c>
      <c r="AJ44" s="95">
        <f>AI42</f>
        <v>0</v>
      </c>
      <c r="AK44" s="68" t="s">
        <v>160</v>
      </c>
      <c r="AL44" s="95">
        <f>AK42</f>
        <v>0</v>
      </c>
      <c r="AM44" s="68" t="s">
        <v>160</v>
      </c>
      <c r="AN44" s="95">
        <f>AM42</f>
        <v>85.036053030303009</v>
      </c>
      <c r="AO44" s="68" t="s">
        <v>160</v>
      </c>
      <c r="AP44" s="95">
        <f>AO42</f>
        <v>566.90702020202014</v>
      </c>
      <c r="AQ44" s="68" t="s">
        <v>160</v>
      </c>
      <c r="AR44" s="95">
        <f>AQ42</f>
        <v>17.007210606060603</v>
      </c>
      <c r="AS44" s="68" t="s">
        <v>160</v>
      </c>
      <c r="AT44" s="95">
        <f>AS42</f>
        <v>0</v>
      </c>
      <c r="AU44" s="68" t="s">
        <v>160</v>
      </c>
      <c r="AV44" s="95">
        <f>AU42</f>
        <v>0</v>
      </c>
      <c r="AW44" s="68" t="s">
        <v>160</v>
      </c>
      <c r="AX44" s="95">
        <f>AW42</f>
        <v>0</v>
      </c>
      <c r="AY44" s="68" t="s">
        <v>160</v>
      </c>
      <c r="AZ44" s="95">
        <f>AY42</f>
        <v>0</v>
      </c>
      <c r="BA44" s="68" t="s">
        <v>160</v>
      </c>
      <c r="BB44" s="95">
        <f>BA42</f>
        <v>0</v>
      </c>
      <c r="BC44" s="68" t="s">
        <v>160</v>
      </c>
      <c r="BD44" s="95">
        <f>BC42</f>
        <v>28.345351010101005</v>
      </c>
      <c r="BE44" s="68" t="s">
        <v>160</v>
      </c>
      <c r="BF44" s="95">
        <f>BE42</f>
        <v>28.345351010101005</v>
      </c>
    </row>
    <row r="45" spans="1:58" x14ac:dyDescent="0.25">
      <c r="A45" s="221"/>
      <c r="B45" s="80"/>
      <c r="C45" s="72" t="s">
        <v>111</v>
      </c>
      <c r="D45" s="73">
        <f>IF(OR(C7=Tabelas!$F$14,C7=Tabelas!$F$16),SUM(D27:D31),SUM(D27:D31)*87.5%)</f>
        <v>77.416335016835021</v>
      </c>
      <c r="E45" s="72" t="s">
        <v>111</v>
      </c>
      <c r="F45" s="73">
        <f>IF(OR(E7=Tabelas!$F$14,E7=Tabelas!$F$16),SUM(F27:F31),SUM(F27:F31)*87.5%)</f>
        <v>123.86613602693602</v>
      </c>
      <c r="G45" s="72" t="s">
        <v>111</v>
      </c>
      <c r="H45" s="73">
        <f>IF(OR(G7=Tabelas!$F$14,G7=Tabelas!$F$16),SUM(H27:H31),SUM(H27:H31)*87.5%)</f>
        <v>13.934940303030301</v>
      </c>
      <c r="I45" s="72" t="s">
        <v>111</v>
      </c>
      <c r="J45" s="73">
        <f>IF(OR(I7=Tabelas!$F$14,I7=Tabelas!$F$16),SUM(J27:J31),SUM(J27:J31)*87.5%)</f>
        <v>0</v>
      </c>
      <c r="K45" s="72" t="s">
        <v>111</v>
      </c>
      <c r="L45" s="73">
        <f>IF(OR(K7=Tabelas!$F$14,K7=Tabelas!$F$16),SUM(L27:L31),SUM(L27:L31)*87.5%)</f>
        <v>0</v>
      </c>
      <c r="M45" s="72" t="s">
        <v>111</v>
      </c>
      <c r="N45" s="73">
        <f>IF(OR(M7=Tabelas!$F$14,M7=Tabelas!$F$16),SUM(N27:N31),SUM(N27:N31)*87.5%)</f>
        <v>0</v>
      </c>
      <c r="O45" s="72" t="s">
        <v>111</v>
      </c>
      <c r="P45" s="73">
        <f>IF(OR(O7=Tabelas!$F$14,O7=Tabelas!$F$16),SUM(P27:P31),SUM(P27:P31)*87.5%)</f>
        <v>0</v>
      </c>
      <c r="Q45" s="72" t="s">
        <v>111</v>
      </c>
      <c r="R45" s="73">
        <f>IF(OR(Q7=Tabelas!$F$14,Q7=Tabelas!$F$16),SUM(R27:R31),SUM(R27:R31)*87.5%)</f>
        <v>615.4598633838383</v>
      </c>
      <c r="S45" s="72" t="s">
        <v>111</v>
      </c>
      <c r="T45" s="73">
        <f>IF(OR(S7=Tabelas!$F$14,S7=Tabelas!$F$16),SUM(T27:T31),SUM(T27:T31)*87.5%)</f>
        <v>232.24900505050502</v>
      </c>
      <c r="U45" s="72" t="s">
        <v>111</v>
      </c>
      <c r="V45" s="73">
        <f>IF(OR(U7=Tabelas!$F$14,U7=Tabelas!$F$16),SUM(V27:V31),SUM(V27:V31)*87.5%)</f>
        <v>0</v>
      </c>
      <c r="W45" s="72" t="s">
        <v>111</v>
      </c>
      <c r="X45" s="73">
        <f>IF(OR(W7=Tabelas!$F$14,W7=Tabelas!$F$16),SUM(X27:X31),SUM(X27:X31)*87.5%)</f>
        <v>0</v>
      </c>
      <c r="Y45" s="72" t="s">
        <v>111</v>
      </c>
      <c r="Z45" s="73">
        <f>IF(OR(Y7=Tabelas!$F$14,Y7=Tabelas!$F$16),SUM(Z27:Z31),SUM(Z27:Z31)*87.5%)</f>
        <v>0</v>
      </c>
      <c r="AA45" s="72" t="s">
        <v>111</v>
      </c>
      <c r="AB45" s="73">
        <f>IF(OR(AA7=Tabelas!$F$14,AA7=Tabelas!$F$16),SUM(AB27:AB31),SUM(AB27:AB31)*87.5%)</f>
        <v>0</v>
      </c>
      <c r="AC45" s="72" t="s">
        <v>111</v>
      </c>
      <c r="AD45" s="73">
        <f>IF(OR(AC7=Tabelas!$F$14,AC7=Tabelas!$F$16),SUM(AD27:AD31),SUM(AD27:AD31)*87.5%)</f>
        <v>116.12450252525251</v>
      </c>
      <c r="AE45" s="72" t="s">
        <v>111</v>
      </c>
      <c r="AF45" s="73">
        <f>IF(OR(AE7=Tabelas!$F$14,AE7=Tabelas!$F$16),SUM(AF27:AF31),SUM(AF27:AF31)*87.5%)</f>
        <v>0</v>
      </c>
      <c r="AG45" s="72" t="s">
        <v>111</v>
      </c>
      <c r="AH45" s="73">
        <f>IF(OR(AG7=Tabelas!$F$14,AG7=Tabelas!$F$16),SUM(AH27:AH31),SUM(AH27:AH31)*87.5%)</f>
        <v>61.933068013468009</v>
      </c>
      <c r="AI45" s="72" t="s">
        <v>111</v>
      </c>
      <c r="AJ45" s="73">
        <f>IF(OR(AI7=Tabelas!$F$14,AI7=Tabelas!$F$16),SUM(AJ27:AJ31),SUM(AJ27:AJ31)*87.5%)</f>
        <v>0</v>
      </c>
      <c r="AK45" s="72" t="s">
        <v>111</v>
      </c>
      <c r="AL45" s="73">
        <f>IF(OR(AK7=Tabelas!$F$14,AK7=Tabelas!$F$16),SUM(AL27:AL31),SUM(AL27:AL31)*87.5%)</f>
        <v>0</v>
      </c>
      <c r="AM45" s="72" t="s">
        <v>111</v>
      </c>
      <c r="AN45" s="73">
        <f>IF(OR(AM7=Tabelas!$F$14,AM7=Tabelas!$F$16),SUM(AN27:AN31),SUM(AN27:AN31)*87.5%)</f>
        <v>116.12450252525251</v>
      </c>
      <c r="AO45" s="72" t="s">
        <v>111</v>
      </c>
      <c r="AP45" s="73">
        <f>IF(OR(AO7=Tabelas!$F$14,AO7=Tabelas!$F$16),SUM(AP27:AP31),SUM(AP27:AP31)*87.5%)</f>
        <v>615.4598633838383</v>
      </c>
      <c r="AQ45" s="72" t="s">
        <v>111</v>
      </c>
      <c r="AR45" s="73">
        <f>IF(OR(AQ7=Tabelas!$F$14,AQ7=Tabelas!$F$16),SUM(AR27:AR31),SUM(AR27:AR31)*87.5%)</f>
        <v>23.224900505050499</v>
      </c>
      <c r="AS45" s="72" t="s">
        <v>111</v>
      </c>
      <c r="AT45" s="73">
        <f>IF(OR(AS7=Tabelas!$F$14,AS7=Tabelas!$F$16),SUM(AT27:AT31),SUM(AT27:AT31)*87.5%)</f>
        <v>0</v>
      </c>
      <c r="AU45" s="72" t="s">
        <v>111</v>
      </c>
      <c r="AV45" s="73">
        <f>IF(OR(AU7=Tabelas!$F$14,AU7=Tabelas!$F$16),SUM(AV27:AV31),SUM(AV27:AV31)*87.5%)</f>
        <v>0</v>
      </c>
      <c r="AW45" s="72" t="s">
        <v>111</v>
      </c>
      <c r="AX45" s="73">
        <f>IF(OR(AW7=Tabelas!$F$14,AW7=Tabelas!$F$16),SUM(AX27:AX31),SUM(AX27:AX31)*87.5%)</f>
        <v>0</v>
      </c>
      <c r="AY45" s="72" t="s">
        <v>111</v>
      </c>
      <c r="AZ45" s="73">
        <f>IF(OR(AY7=Tabelas!$F$14,AY7=Tabelas!$F$16),SUM(AZ27:AZ31),SUM(AZ27:AZ31)*87.5%)</f>
        <v>0</v>
      </c>
      <c r="BA45" s="72" t="s">
        <v>111</v>
      </c>
      <c r="BB45" s="73">
        <f>IF(OR(BA7=Tabelas!$F$14,BA7=Tabelas!$F$16),SUM(BB27:BB31),SUM(BB27:BB31)*87.5%)</f>
        <v>0</v>
      </c>
      <c r="BC45" s="72" t="s">
        <v>111</v>
      </c>
      <c r="BD45" s="73">
        <f>IF(OR(BC7=Tabelas!$F$14,BC7=Tabelas!$F$16),SUM(BD27:BD31),SUM(BD27:BD31)*87.5%)</f>
        <v>38.70816750841751</v>
      </c>
      <c r="BE45" s="72" t="s">
        <v>111</v>
      </c>
      <c r="BF45" s="73">
        <f>IF(OR(BE7=Tabelas!$F$14,BE7=Tabelas!$F$16),SUM(BF27:BF31),SUM(BF27:BF31)*87.5%)</f>
        <v>38.70816750841751</v>
      </c>
    </row>
    <row r="46" spans="1:58" x14ac:dyDescent="0.25">
      <c r="A46" s="221"/>
      <c r="B46" s="80"/>
      <c r="C46" s="72" t="s">
        <v>112</v>
      </c>
      <c r="D46" s="73">
        <f>IF(OR(C13=Tabelas!$F$14,C13=Tabelas!$F$16),SUM(D34:D38),SUM(D34:D38)*87.5%)</f>
        <v>573.41444987847217</v>
      </c>
      <c r="E46" s="72" t="s">
        <v>112</v>
      </c>
      <c r="F46" s="73">
        <f>IF(OR(E13=Tabelas!$F$14,E13=Tabelas!$F$16),SUM(F34:F38),SUM(F34:F38)*87.5%)</f>
        <v>840.21232316256294</v>
      </c>
      <c r="G46" s="72" t="s">
        <v>112</v>
      </c>
      <c r="H46" s="73">
        <f>IF(OR(G13=Tabelas!$F$14,G13=Tabelas!$F$16),SUM(H34:H38),SUM(H34:H38)*87.5%)</f>
        <v>135.65993556818182</v>
      </c>
      <c r="I46" s="72" t="s">
        <v>112</v>
      </c>
      <c r="J46" s="73">
        <f>IF(OR(I13=Tabelas!$F$14,I13=Tabelas!$F$16),SUM(J34:J38),SUM(J34:J38)*87.5%)</f>
        <v>0</v>
      </c>
      <c r="K46" s="72" t="s">
        <v>112</v>
      </c>
      <c r="L46" s="73">
        <f>IF(OR(K13=Tabelas!$F$14,K13=Tabelas!$F$16),SUM(L34:L38),SUM(L34:L38)*87.5%)</f>
        <v>0</v>
      </c>
      <c r="M46" s="72" t="s">
        <v>112</v>
      </c>
      <c r="N46" s="73">
        <f>IF(OR(M13=Tabelas!$F$14,M13=Tabelas!$F$16),SUM(N34:N38),SUM(N34:N38)*87.5%)</f>
        <v>0</v>
      </c>
      <c r="O46" s="72" t="s">
        <v>112</v>
      </c>
      <c r="P46" s="73">
        <f>IF(OR(O13=Tabelas!$F$14,O13=Tabelas!$F$16),SUM(P34:P38),SUM(P34:P38)*87.5%)</f>
        <v>0</v>
      </c>
      <c r="Q46" s="72" t="s">
        <v>112</v>
      </c>
      <c r="R46" s="73">
        <f>IF(OR(Q13=Tabelas!$F$14,Q13=Tabelas!$F$16),SUM(R34:R38),SUM(R34:R38)*87.5%)</f>
        <v>4575.3825491398356</v>
      </c>
      <c r="S46" s="72" t="s">
        <v>112</v>
      </c>
      <c r="T46" s="73">
        <f>IF(OR(S13=Tabelas!$F$14,S13=Tabelas!$F$16),SUM(T34:T38),SUM(T34:T38)*87.5%)</f>
        <v>1462.7406941587751</v>
      </c>
      <c r="U46" s="72" t="s">
        <v>112</v>
      </c>
      <c r="V46" s="73">
        <f>IF(OR(U13=Tabelas!$F$14,U13=Tabelas!$F$16),SUM(V34:V38),SUM(V34:V38)*87.5%)</f>
        <v>0</v>
      </c>
      <c r="W46" s="72" t="s">
        <v>112</v>
      </c>
      <c r="X46" s="73">
        <f>IF(OR(W13=Tabelas!$F$14,W13=Tabelas!$F$16),SUM(X34:X38),SUM(X34:X38)*87.5%)</f>
        <v>0</v>
      </c>
      <c r="Y46" s="72" t="s">
        <v>112</v>
      </c>
      <c r="Z46" s="73">
        <f>IF(OR(Y13=Tabelas!$F$14,Y13=Tabelas!$F$16),SUM(Z34:Z38),SUM(Z34:Z38)*87.5%)</f>
        <v>0</v>
      </c>
      <c r="AA46" s="72" t="s">
        <v>112</v>
      </c>
      <c r="AB46" s="73">
        <f>IF(OR(AA13=Tabelas!$F$14,AA13=Tabelas!$F$16),SUM(AB34:AB38),SUM(AB34:AB38)*87.5%)</f>
        <v>0</v>
      </c>
      <c r="AC46" s="72" t="s">
        <v>112</v>
      </c>
      <c r="AD46" s="73">
        <f>IF(OR(AC13=Tabelas!$F$14,AC13=Tabelas!$F$16),SUM(AD34:AD38),SUM(AD34:AD38)*87.5%)</f>
        <v>795.74601094854791</v>
      </c>
      <c r="AE46" s="72" t="s">
        <v>112</v>
      </c>
      <c r="AF46" s="73">
        <f>IF(OR(AE13=Tabelas!$F$14,AE13=Tabelas!$F$16),SUM(AF34:AF38),SUM(AF34:AF38)*87.5%)</f>
        <v>0</v>
      </c>
      <c r="AG46" s="72" t="s">
        <v>112</v>
      </c>
      <c r="AH46" s="73">
        <f>IF(OR(AG13=Tabelas!$F$14,AG13=Tabelas!$F$16),SUM(AH34:AH38),SUM(AH34:AH38)*87.5%)</f>
        <v>484.48182545044187</v>
      </c>
      <c r="AI46" s="72" t="s">
        <v>112</v>
      </c>
      <c r="AJ46" s="73">
        <f>IF(OR(AI13=Tabelas!$F$14,AI13=Tabelas!$F$16),SUM(AJ34:AJ38),SUM(AJ34:AJ38)*87.5%)</f>
        <v>0</v>
      </c>
      <c r="AK46" s="72" t="s">
        <v>112</v>
      </c>
      <c r="AL46" s="73">
        <f>IF(OR(AK13=Tabelas!$F$14,AK13=Tabelas!$F$16),SUM(AL34:AL38),SUM(AL34:AL38)*87.5%)</f>
        <v>0</v>
      </c>
      <c r="AM46" s="72" t="s">
        <v>112</v>
      </c>
      <c r="AN46" s="73">
        <f>IF(OR(AM13=Tabelas!$F$14,AM13=Tabelas!$F$16),SUM(AN34:AN38),SUM(AN34:AN38)*87.5%)</f>
        <v>795.74601094854791</v>
      </c>
      <c r="AO46" s="72" t="s">
        <v>112</v>
      </c>
      <c r="AP46" s="73">
        <f>IF(OR(AO13=Tabelas!$F$14,AO13=Tabelas!$F$16),SUM(AP34:AP38),SUM(AP34:AP38)*87.5%)</f>
        <v>4575.3825491398356</v>
      </c>
      <c r="AQ46" s="72" t="s">
        <v>112</v>
      </c>
      <c r="AR46" s="73">
        <f>IF(OR(AQ13=Tabelas!$F$14,AQ13=Tabelas!$F$16),SUM(AR34:AR38),SUM(AR34:AR38)*87.5%)</f>
        <v>226.09989261363631</v>
      </c>
      <c r="AS46" s="72" t="s">
        <v>112</v>
      </c>
      <c r="AT46" s="73">
        <f>IF(OR(AS13=Tabelas!$F$14,AS13=Tabelas!$F$16),SUM(AT34:AT38),SUM(AT34:AT38)*87.5%)</f>
        <v>0</v>
      </c>
      <c r="AU46" s="72" t="s">
        <v>112</v>
      </c>
      <c r="AV46" s="73">
        <f>IF(OR(AU13=Tabelas!$F$14,AU13=Tabelas!$F$16),SUM(AV34:AV38),SUM(AV34:AV38)*87.5%)</f>
        <v>0</v>
      </c>
      <c r="AW46" s="72" t="s">
        <v>112</v>
      </c>
      <c r="AX46" s="73">
        <f>IF(OR(AW13=Tabelas!$F$14,AW13=Tabelas!$F$16),SUM(AX34:AX38),SUM(AX34:AX38)*87.5%)</f>
        <v>0</v>
      </c>
      <c r="AY46" s="72" t="s">
        <v>112</v>
      </c>
      <c r="AZ46" s="73">
        <f>IF(OR(AY13=Tabelas!$F$14,AY13=Tabelas!$F$16),SUM(AZ34:AZ38),SUM(AZ34:AZ38)*87.5%)</f>
        <v>0</v>
      </c>
      <c r="BA46" s="72" t="s">
        <v>112</v>
      </c>
      <c r="BB46" s="73">
        <f>IF(OR(BA13=Tabelas!$F$14,BA13=Tabelas!$F$16),SUM(BB34:BB38),SUM(BB34:BB38)*87.5%)</f>
        <v>0</v>
      </c>
      <c r="BC46" s="72" t="s">
        <v>112</v>
      </c>
      <c r="BD46" s="73">
        <f>IF(OR(BC13=Tabelas!$F$14,BC13=Tabelas!$F$16),SUM(BD34:BD38),SUM(BD34:BD38)*87.5%)</f>
        <v>351.08288880839643</v>
      </c>
      <c r="BE46" s="72" t="s">
        <v>112</v>
      </c>
      <c r="BF46" s="73">
        <f>IF(OR(BE13=Tabelas!$F$14,BE13=Tabelas!$F$16),SUM(BF34:BF38),SUM(BF34:BF38)*87.5%)</f>
        <v>351.08288880839643</v>
      </c>
    </row>
    <row r="47" spans="1:58" x14ac:dyDescent="0.25">
      <c r="A47" s="221"/>
      <c r="B47" s="80"/>
      <c r="C47" s="51" t="s">
        <v>96</v>
      </c>
      <c r="D47" s="74">
        <f>D44+D45+D46</f>
        <v>707.52148691550917</v>
      </c>
      <c r="E47" s="51" t="s">
        <v>96</v>
      </c>
      <c r="F47" s="74">
        <f>F44+F45+F46</f>
        <v>1054.7835824218223</v>
      </c>
      <c r="G47" s="51" t="s">
        <v>96</v>
      </c>
      <c r="H47" s="74">
        <f>H44+H45+H46</f>
        <v>159.79920223484848</v>
      </c>
      <c r="I47" s="51" t="s">
        <v>96</v>
      </c>
      <c r="J47" s="74">
        <f>J44+J45+J46</f>
        <v>0</v>
      </c>
      <c r="K47" s="51" t="s">
        <v>96</v>
      </c>
      <c r="L47" s="74">
        <f>L44+L45+L46</f>
        <v>0</v>
      </c>
      <c r="M47" s="51" t="s">
        <v>96</v>
      </c>
      <c r="N47" s="74">
        <f>N44+N45+N46</f>
        <v>0</v>
      </c>
      <c r="O47" s="51" t="s">
        <v>96</v>
      </c>
      <c r="P47" s="74">
        <f>P44+P45+P46</f>
        <v>0</v>
      </c>
      <c r="Q47" s="51" t="s">
        <v>96</v>
      </c>
      <c r="R47" s="74">
        <f>R44+R45+R46</f>
        <v>5757.7494327256936</v>
      </c>
      <c r="S47" s="51" t="s">
        <v>96</v>
      </c>
      <c r="T47" s="74">
        <f>T44+T45+T46</f>
        <v>1865.061805269886</v>
      </c>
      <c r="U47" s="51" t="s">
        <v>96</v>
      </c>
      <c r="V47" s="74">
        <f>V44+V45+V46</f>
        <v>0</v>
      </c>
      <c r="W47" s="51" t="s">
        <v>96</v>
      </c>
      <c r="X47" s="74">
        <f>X44+X45+X46</f>
        <v>0</v>
      </c>
      <c r="Y47" s="51" t="s">
        <v>96</v>
      </c>
      <c r="Z47" s="74">
        <f>Z44+Z45+Z46</f>
        <v>0</v>
      </c>
      <c r="AA47" s="51" t="s">
        <v>96</v>
      </c>
      <c r="AB47" s="74">
        <f>AB44+AB45+AB46</f>
        <v>0</v>
      </c>
      <c r="AC47" s="51" t="s">
        <v>96</v>
      </c>
      <c r="AD47" s="74">
        <f>AD44+AD45+AD46</f>
        <v>996.90656650410347</v>
      </c>
      <c r="AE47" s="51" t="s">
        <v>96</v>
      </c>
      <c r="AF47" s="74">
        <f>AF44+AF45+AF46</f>
        <v>0</v>
      </c>
      <c r="AG47" s="51" t="s">
        <v>96</v>
      </c>
      <c r="AH47" s="74">
        <f>AH44+AH45+AH46</f>
        <v>591.7674550800715</v>
      </c>
      <c r="AI47" s="51" t="s">
        <v>96</v>
      </c>
      <c r="AJ47" s="74">
        <f>AJ44+AJ45+AJ46</f>
        <v>0</v>
      </c>
      <c r="AK47" s="51" t="s">
        <v>96</v>
      </c>
      <c r="AL47" s="74">
        <f>AL44+AL45+AL46</f>
        <v>0</v>
      </c>
      <c r="AM47" s="51" t="s">
        <v>96</v>
      </c>
      <c r="AN47" s="74">
        <f>AN44+AN45+AN46</f>
        <v>996.90656650410347</v>
      </c>
      <c r="AO47" s="51" t="s">
        <v>96</v>
      </c>
      <c r="AP47" s="74">
        <f>AP44+AP45+AP46</f>
        <v>5757.7494327256936</v>
      </c>
      <c r="AQ47" s="51" t="s">
        <v>96</v>
      </c>
      <c r="AR47" s="74">
        <f>AR44+AR45+AR46</f>
        <v>266.33200372474744</v>
      </c>
      <c r="AS47" s="51" t="s">
        <v>96</v>
      </c>
      <c r="AT47" s="74">
        <f>AT44+AT45+AT46</f>
        <v>0</v>
      </c>
      <c r="AU47" s="51" t="s">
        <v>96</v>
      </c>
      <c r="AV47" s="74">
        <f>AV44+AV45+AV46</f>
        <v>0</v>
      </c>
      <c r="AW47" s="51" t="s">
        <v>96</v>
      </c>
      <c r="AX47" s="74">
        <f>AX44+AX45+AX46</f>
        <v>0</v>
      </c>
      <c r="AY47" s="51" t="s">
        <v>96</v>
      </c>
      <c r="AZ47" s="74">
        <f>AZ44+AZ45+AZ46</f>
        <v>0</v>
      </c>
      <c r="BA47" s="51" t="s">
        <v>96</v>
      </c>
      <c r="BB47" s="74">
        <f>BB44+BB45+BB46</f>
        <v>0</v>
      </c>
      <c r="BC47" s="51" t="s">
        <v>96</v>
      </c>
      <c r="BD47" s="74">
        <f>BD44+BD45+BD46</f>
        <v>418.13640732691493</v>
      </c>
      <c r="BE47" s="51" t="s">
        <v>96</v>
      </c>
      <c r="BF47" s="74">
        <f>BF44+BF45+BF46</f>
        <v>418.13640732691493</v>
      </c>
    </row>
    <row r="48" spans="1:58" x14ac:dyDescent="0.25">
      <c r="A48" s="221"/>
      <c r="B48" s="80"/>
      <c r="C48" s="51" t="s">
        <v>97</v>
      </c>
      <c r="D48" s="79">
        <f>D47/C4</f>
        <v>7.0752148691550918</v>
      </c>
      <c r="E48" s="51" t="s">
        <v>97</v>
      </c>
      <c r="F48" s="79">
        <f>F47/E4</f>
        <v>6.592397390136389</v>
      </c>
      <c r="G48" s="51" t="s">
        <v>97</v>
      </c>
      <c r="H48" s="79">
        <f>H47/G4</f>
        <v>8.8777334574915816</v>
      </c>
      <c r="I48" s="51" t="s">
        <v>97</v>
      </c>
      <c r="J48" s="79" t="e">
        <f>J47/I4</f>
        <v>#DIV/0!</v>
      </c>
      <c r="K48" s="51" t="s">
        <v>97</v>
      </c>
      <c r="L48" s="79" t="e">
        <f>L47/K4</f>
        <v>#DIV/0!</v>
      </c>
      <c r="M48" s="51" t="s">
        <v>97</v>
      </c>
      <c r="N48" s="79" t="e">
        <f>N47/M4</f>
        <v>#DIV/0!</v>
      </c>
      <c r="O48" s="51" t="s">
        <v>97</v>
      </c>
      <c r="P48" s="79" t="e">
        <f>P47/O4</f>
        <v>#DIV/0!</v>
      </c>
      <c r="Q48" s="51" t="s">
        <v>97</v>
      </c>
      <c r="R48" s="79">
        <f>R47/Q4</f>
        <v>5.7577494327256939</v>
      </c>
      <c r="S48" s="51" t="s">
        <v>97</v>
      </c>
      <c r="T48" s="79">
        <f>T47/S4</f>
        <v>6.2168726842329534</v>
      </c>
      <c r="U48" s="51" t="s">
        <v>97</v>
      </c>
      <c r="V48" s="79" t="e">
        <f>V47/U4</f>
        <v>#DIV/0!</v>
      </c>
      <c r="W48" s="51" t="s">
        <v>97</v>
      </c>
      <c r="X48" s="79" t="e">
        <f>X47/W4</f>
        <v>#DIV/0!</v>
      </c>
      <c r="Y48" s="51" t="s">
        <v>97</v>
      </c>
      <c r="Z48" s="79" t="e">
        <f>Z47/Y4</f>
        <v>#DIV/0!</v>
      </c>
      <c r="AA48" s="51" t="s">
        <v>97</v>
      </c>
      <c r="AB48" s="79" t="e">
        <f>AB47/AA4</f>
        <v>#DIV/0!</v>
      </c>
      <c r="AC48" s="51" t="s">
        <v>97</v>
      </c>
      <c r="AD48" s="79">
        <f>AD47/AC4</f>
        <v>6.6460437766940235</v>
      </c>
      <c r="AE48" s="51" t="s">
        <v>97</v>
      </c>
      <c r="AF48" s="79" t="e">
        <f>AF47/AE4</f>
        <v>#DIV/0!</v>
      </c>
      <c r="AG48" s="51" t="s">
        <v>97</v>
      </c>
      <c r="AH48" s="79">
        <f>AH47/AG4</f>
        <v>7.3970931885008939</v>
      </c>
      <c r="AI48" s="51" t="s">
        <v>97</v>
      </c>
      <c r="AJ48" s="79" t="e">
        <f>AJ47/AI4</f>
        <v>#DIV/0!</v>
      </c>
      <c r="AK48" s="51" t="s">
        <v>97</v>
      </c>
      <c r="AL48" s="79" t="e">
        <f>AL47/AK4</f>
        <v>#DIV/0!</v>
      </c>
      <c r="AM48" s="51" t="s">
        <v>97</v>
      </c>
      <c r="AN48" s="79">
        <f>AN47/AM4</f>
        <v>6.6460437766940235</v>
      </c>
      <c r="AO48" s="51" t="s">
        <v>97</v>
      </c>
      <c r="AP48" s="79">
        <f>AP47/AO4</f>
        <v>5.7577494327256939</v>
      </c>
      <c r="AQ48" s="51" t="s">
        <v>97</v>
      </c>
      <c r="AR48" s="79">
        <f>AR47/AQ4</f>
        <v>8.8777334574915816</v>
      </c>
      <c r="AS48" s="51" t="s">
        <v>97</v>
      </c>
      <c r="AT48" s="79" t="e">
        <f>AT47/AS4</f>
        <v>#DIV/0!</v>
      </c>
      <c r="AU48" s="51" t="s">
        <v>97</v>
      </c>
      <c r="AV48" s="79" t="e">
        <f>AV47/AU4</f>
        <v>#DIV/0!</v>
      </c>
      <c r="AW48" s="51" t="s">
        <v>97</v>
      </c>
      <c r="AX48" s="79" t="e">
        <f>AX47/AW4</f>
        <v>#DIV/0!</v>
      </c>
      <c r="AY48" s="51" t="s">
        <v>97</v>
      </c>
      <c r="AZ48" s="79" t="e">
        <f>AZ47/AY4</f>
        <v>#DIV/0!</v>
      </c>
      <c r="BA48" s="51" t="s">
        <v>97</v>
      </c>
      <c r="BB48" s="79" t="e">
        <f>BB47/BA4</f>
        <v>#DIV/0!</v>
      </c>
      <c r="BC48" s="51" t="s">
        <v>97</v>
      </c>
      <c r="BD48" s="79">
        <f>BD47/BC4</f>
        <v>8.3627281465382985</v>
      </c>
      <c r="BE48" s="51" t="s">
        <v>97</v>
      </c>
      <c r="BF48" s="79">
        <f>BF47/BE4</f>
        <v>8.3627281465382985</v>
      </c>
    </row>
    <row r="49" spans="1:58" ht="15.75" thickBot="1" x14ac:dyDescent="0.3">
      <c r="A49" s="221"/>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row>
    <row r="50" spans="1:58" x14ac:dyDescent="0.25">
      <c r="A50" s="221"/>
      <c r="B50" s="80"/>
      <c r="C50" s="428" t="s">
        <v>98</v>
      </c>
      <c r="D50" s="429"/>
      <c r="E50" s="428" t="s">
        <v>98</v>
      </c>
      <c r="F50" s="429"/>
      <c r="G50" s="428" t="s">
        <v>98</v>
      </c>
      <c r="H50" s="429"/>
      <c r="I50" s="428" t="s">
        <v>98</v>
      </c>
      <c r="J50" s="429"/>
      <c r="K50" s="428" t="s">
        <v>98</v>
      </c>
      <c r="L50" s="429"/>
      <c r="M50" s="428" t="s">
        <v>98</v>
      </c>
      <c r="N50" s="429"/>
      <c r="O50" s="428" t="s">
        <v>98</v>
      </c>
      <c r="P50" s="429"/>
      <c r="Q50" s="428" t="s">
        <v>98</v>
      </c>
      <c r="R50" s="429"/>
      <c r="S50" s="428" t="s">
        <v>98</v>
      </c>
      <c r="T50" s="429"/>
      <c r="U50" s="428" t="s">
        <v>98</v>
      </c>
      <c r="V50" s="429"/>
      <c r="W50" s="428" t="s">
        <v>98</v>
      </c>
      <c r="X50" s="429"/>
      <c r="Y50" s="428" t="s">
        <v>98</v>
      </c>
      <c r="Z50" s="429"/>
      <c r="AA50" s="428" t="s">
        <v>98</v>
      </c>
      <c r="AB50" s="429"/>
      <c r="AC50" s="428" t="s">
        <v>98</v>
      </c>
      <c r="AD50" s="429"/>
      <c r="AE50" s="428" t="s">
        <v>98</v>
      </c>
      <c r="AF50" s="429"/>
      <c r="AG50" s="428" t="s">
        <v>98</v>
      </c>
      <c r="AH50" s="429"/>
      <c r="AI50" s="428" t="s">
        <v>98</v>
      </c>
      <c r="AJ50" s="429"/>
      <c r="AK50" s="428" t="s">
        <v>98</v>
      </c>
      <c r="AL50" s="429"/>
      <c r="AM50" s="428" t="s">
        <v>98</v>
      </c>
      <c r="AN50" s="429"/>
      <c r="AO50" s="428" t="s">
        <v>98</v>
      </c>
      <c r="AP50" s="429"/>
      <c r="AQ50" s="428" t="s">
        <v>98</v>
      </c>
      <c r="AR50" s="429"/>
      <c r="AS50" s="428" t="s">
        <v>98</v>
      </c>
      <c r="AT50" s="429"/>
      <c r="AU50" s="428" t="s">
        <v>98</v>
      </c>
      <c r="AV50" s="429"/>
      <c r="AW50" s="428" t="s">
        <v>98</v>
      </c>
      <c r="AX50" s="429"/>
      <c r="AY50" s="428" t="s">
        <v>98</v>
      </c>
      <c r="AZ50" s="429"/>
      <c r="BA50" s="428" t="s">
        <v>98</v>
      </c>
      <c r="BB50" s="429"/>
      <c r="BC50" s="428" t="s">
        <v>98</v>
      </c>
      <c r="BD50" s="429"/>
      <c r="BE50" s="428" t="s">
        <v>98</v>
      </c>
      <c r="BF50" s="429"/>
    </row>
    <row r="51" spans="1:58" x14ac:dyDescent="0.25">
      <c r="A51" s="221"/>
      <c r="B51" s="80"/>
      <c r="C51" s="54" t="s">
        <v>99</v>
      </c>
      <c r="D51" s="55">
        <f>D52*C4</f>
        <v>708</v>
      </c>
      <c r="E51" s="54" t="s">
        <v>99</v>
      </c>
      <c r="F51" s="55">
        <f>F52*E4</f>
        <v>1054.4000000000001</v>
      </c>
      <c r="G51" s="54" t="s">
        <v>99</v>
      </c>
      <c r="H51" s="55">
        <f>H52*G4</f>
        <v>159.84</v>
      </c>
      <c r="I51" s="54" t="s">
        <v>99</v>
      </c>
      <c r="J51" s="55" t="e">
        <f>J52*I4</f>
        <v>#DIV/0!</v>
      </c>
      <c r="K51" s="54" t="s">
        <v>99</v>
      </c>
      <c r="L51" s="55" t="e">
        <f>L52*K4</f>
        <v>#DIV/0!</v>
      </c>
      <c r="M51" s="54" t="s">
        <v>99</v>
      </c>
      <c r="N51" s="55" t="e">
        <f>N52*M4</f>
        <v>#DIV/0!</v>
      </c>
      <c r="O51" s="54" t="s">
        <v>99</v>
      </c>
      <c r="P51" s="55" t="e">
        <f>P52*O4</f>
        <v>#DIV/0!</v>
      </c>
      <c r="Q51" s="54" t="s">
        <v>99</v>
      </c>
      <c r="R51" s="55">
        <f>R52*Q4</f>
        <v>5760</v>
      </c>
      <c r="S51" s="54" t="s">
        <v>99</v>
      </c>
      <c r="T51" s="55">
        <f>T52*S4</f>
        <v>1866</v>
      </c>
      <c r="U51" s="54" t="s">
        <v>99</v>
      </c>
      <c r="V51" s="55" t="e">
        <f>V52*U4</f>
        <v>#DIV/0!</v>
      </c>
      <c r="W51" s="54" t="s">
        <v>99</v>
      </c>
      <c r="X51" s="55" t="e">
        <f>X52*W4</f>
        <v>#DIV/0!</v>
      </c>
      <c r="Y51" s="54" t="s">
        <v>99</v>
      </c>
      <c r="Z51" s="55" t="e">
        <f>Z52*Y4</f>
        <v>#DIV/0!</v>
      </c>
      <c r="AA51" s="54" t="s">
        <v>99</v>
      </c>
      <c r="AB51" s="55" t="e">
        <f>AB52*AA4</f>
        <v>#DIV/0!</v>
      </c>
      <c r="AC51" s="54" t="s">
        <v>99</v>
      </c>
      <c r="AD51" s="55">
        <f>AD52*AC4</f>
        <v>997.5</v>
      </c>
      <c r="AE51" s="54" t="s">
        <v>99</v>
      </c>
      <c r="AF51" s="55" t="e">
        <f>AF52*AE4</f>
        <v>#DIV/0!</v>
      </c>
      <c r="AG51" s="54" t="s">
        <v>99</v>
      </c>
      <c r="AH51" s="55">
        <f>AH52*AG4</f>
        <v>592</v>
      </c>
      <c r="AI51" s="54" t="s">
        <v>99</v>
      </c>
      <c r="AJ51" s="55" t="e">
        <f>AJ52*AI4</f>
        <v>#DIV/0!</v>
      </c>
      <c r="AK51" s="54" t="s">
        <v>99</v>
      </c>
      <c r="AL51" s="55" t="e">
        <f>AL52*AK4</f>
        <v>#DIV/0!</v>
      </c>
      <c r="AM51" s="54" t="s">
        <v>99</v>
      </c>
      <c r="AN51" s="55">
        <f>AN52*AM4</f>
        <v>997.5</v>
      </c>
      <c r="AO51" s="54" t="s">
        <v>99</v>
      </c>
      <c r="AP51" s="55">
        <f>AP52*AO4</f>
        <v>5760</v>
      </c>
      <c r="AQ51" s="54" t="s">
        <v>99</v>
      </c>
      <c r="AR51" s="55">
        <f>AR52*AQ4</f>
        <v>266.40000000000003</v>
      </c>
      <c r="AS51" s="54" t="s">
        <v>99</v>
      </c>
      <c r="AT51" s="55" t="e">
        <f>AT52*AS4</f>
        <v>#DIV/0!</v>
      </c>
      <c r="AU51" s="54" t="s">
        <v>99</v>
      </c>
      <c r="AV51" s="55" t="e">
        <f>AV52*AU4</f>
        <v>#DIV/0!</v>
      </c>
      <c r="AW51" s="54" t="s">
        <v>99</v>
      </c>
      <c r="AX51" s="55" t="e">
        <f>AX52*AW4</f>
        <v>#DIV/0!</v>
      </c>
      <c r="AY51" s="54" t="s">
        <v>99</v>
      </c>
      <c r="AZ51" s="55" t="e">
        <f>AZ52*AY4</f>
        <v>#DIV/0!</v>
      </c>
      <c r="BA51" s="54" t="s">
        <v>99</v>
      </c>
      <c r="BB51" s="55" t="e">
        <f>BB52*BA4</f>
        <v>#DIV/0!</v>
      </c>
      <c r="BC51" s="54" t="s">
        <v>99</v>
      </c>
      <c r="BD51" s="55">
        <f>BD52*BC4</f>
        <v>418</v>
      </c>
      <c r="BE51" s="54" t="s">
        <v>99</v>
      </c>
      <c r="BF51" s="55">
        <f>BF52*BE4</f>
        <v>418</v>
      </c>
    </row>
    <row r="52" spans="1:58" ht="15.75" thickBot="1" x14ac:dyDescent="0.3">
      <c r="A52" s="221"/>
      <c r="B52" s="80"/>
      <c r="C52" s="56" t="s">
        <v>97</v>
      </c>
      <c r="D52" s="57">
        <f>ROUND(D48,2)</f>
        <v>7.08</v>
      </c>
      <c r="E52" s="56" t="s">
        <v>97</v>
      </c>
      <c r="F52" s="57">
        <f>ROUND(F48,2)</f>
        <v>6.59</v>
      </c>
      <c r="G52" s="56" t="s">
        <v>97</v>
      </c>
      <c r="H52" s="57">
        <f>ROUND(H48,2)</f>
        <v>8.8800000000000008</v>
      </c>
      <c r="I52" s="56" t="s">
        <v>97</v>
      </c>
      <c r="J52" s="57" t="e">
        <f>ROUND(J48,2)</f>
        <v>#DIV/0!</v>
      </c>
      <c r="K52" s="56" t="s">
        <v>97</v>
      </c>
      <c r="L52" s="57" t="e">
        <f>ROUND(L48,2)</f>
        <v>#DIV/0!</v>
      </c>
      <c r="M52" s="56" t="s">
        <v>97</v>
      </c>
      <c r="N52" s="57" t="e">
        <f>ROUND(N48,2)</f>
        <v>#DIV/0!</v>
      </c>
      <c r="O52" s="56" t="s">
        <v>97</v>
      </c>
      <c r="P52" s="57" t="e">
        <f>ROUND(P48,2)</f>
        <v>#DIV/0!</v>
      </c>
      <c r="Q52" s="56" t="s">
        <v>97</v>
      </c>
      <c r="R52" s="57">
        <f>ROUND(R48,2)</f>
        <v>5.76</v>
      </c>
      <c r="S52" s="56" t="s">
        <v>97</v>
      </c>
      <c r="T52" s="57">
        <f>ROUND(T48,2)</f>
        <v>6.22</v>
      </c>
      <c r="U52" s="56" t="s">
        <v>97</v>
      </c>
      <c r="V52" s="57" t="e">
        <f>ROUND(V48,2)</f>
        <v>#DIV/0!</v>
      </c>
      <c r="W52" s="56" t="s">
        <v>97</v>
      </c>
      <c r="X52" s="57" t="e">
        <f>ROUND(X48,2)</f>
        <v>#DIV/0!</v>
      </c>
      <c r="Y52" s="56" t="s">
        <v>97</v>
      </c>
      <c r="Z52" s="57" t="e">
        <f>ROUND(Z48,2)</f>
        <v>#DIV/0!</v>
      </c>
      <c r="AA52" s="56" t="s">
        <v>97</v>
      </c>
      <c r="AB52" s="57" t="e">
        <f>ROUND(AB48,2)</f>
        <v>#DIV/0!</v>
      </c>
      <c r="AC52" s="56" t="s">
        <v>97</v>
      </c>
      <c r="AD52" s="57">
        <f>ROUND(AD48,2)</f>
        <v>6.65</v>
      </c>
      <c r="AE52" s="56" t="s">
        <v>97</v>
      </c>
      <c r="AF52" s="57" t="e">
        <f>ROUND(AF48,2)</f>
        <v>#DIV/0!</v>
      </c>
      <c r="AG52" s="56" t="s">
        <v>97</v>
      </c>
      <c r="AH52" s="57">
        <f>ROUND(AH48,2)</f>
        <v>7.4</v>
      </c>
      <c r="AI52" s="56" t="s">
        <v>97</v>
      </c>
      <c r="AJ52" s="57" t="e">
        <f>ROUND(AJ48,2)</f>
        <v>#DIV/0!</v>
      </c>
      <c r="AK52" s="56" t="s">
        <v>97</v>
      </c>
      <c r="AL52" s="57" t="e">
        <f>ROUND(AL48,2)</f>
        <v>#DIV/0!</v>
      </c>
      <c r="AM52" s="56" t="s">
        <v>97</v>
      </c>
      <c r="AN52" s="57">
        <f>ROUND(AN48,2)</f>
        <v>6.65</v>
      </c>
      <c r="AO52" s="56" t="s">
        <v>97</v>
      </c>
      <c r="AP52" s="57">
        <f>ROUND(AP48,2)</f>
        <v>5.76</v>
      </c>
      <c r="AQ52" s="56" t="s">
        <v>97</v>
      </c>
      <c r="AR52" s="57">
        <f>ROUND(AR48,2)</f>
        <v>8.8800000000000008</v>
      </c>
      <c r="AS52" s="56" t="s">
        <v>97</v>
      </c>
      <c r="AT52" s="57" t="e">
        <f>ROUND(AT48,2)</f>
        <v>#DIV/0!</v>
      </c>
      <c r="AU52" s="56" t="s">
        <v>97</v>
      </c>
      <c r="AV52" s="57" t="e">
        <f>ROUND(AV48,2)</f>
        <v>#DIV/0!</v>
      </c>
      <c r="AW52" s="56" t="s">
        <v>97</v>
      </c>
      <c r="AX52" s="57" t="e">
        <f>ROUND(AX48,2)</f>
        <v>#DIV/0!</v>
      </c>
      <c r="AY52" s="56" t="s">
        <v>97</v>
      </c>
      <c r="AZ52" s="57" t="e">
        <f>ROUND(AZ48,2)</f>
        <v>#DIV/0!</v>
      </c>
      <c r="BA52" s="56" t="s">
        <v>97</v>
      </c>
      <c r="BB52" s="57" t="e">
        <f>ROUND(BB48,2)</f>
        <v>#DIV/0!</v>
      </c>
      <c r="BC52" s="56" t="s">
        <v>97</v>
      </c>
      <c r="BD52" s="57">
        <f>ROUND(BD48,2)</f>
        <v>8.36</v>
      </c>
      <c r="BE52" s="56" t="s">
        <v>97</v>
      </c>
      <c r="BF52" s="57">
        <f>ROUND(BF48,2)</f>
        <v>8.36</v>
      </c>
    </row>
  </sheetData>
  <sheetProtection password="D886" sheet="1" objects="1" scenarios="1"/>
  <mergeCells count="681">
    <mergeCell ref="AI42:AJ42"/>
    <mergeCell ref="AK42:AL42"/>
    <mergeCell ref="AM42:AN42"/>
    <mergeCell ref="AO42:AP42"/>
    <mergeCell ref="AQ42:AR42"/>
    <mergeCell ref="AS42:AT42"/>
    <mergeCell ref="AU42:AV42"/>
    <mergeCell ref="AW42:AX42"/>
    <mergeCell ref="AI50:AJ50"/>
    <mergeCell ref="AK50:AL50"/>
    <mergeCell ref="AM50:AN50"/>
    <mergeCell ref="AO50:AP50"/>
    <mergeCell ref="AQ50:AR50"/>
    <mergeCell ref="AS50:AT50"/>
    <mergeCell ref="AU50:AV50"/>
    <mergeCell ref="AW50:AX50"/>
    <mergeCell ref="AI40:AJ40"/>
    <mergeCell ref="AK40:AL40"/>
    <mergeCell ref="AM40:AN40"/>
    <mergeCell ref="AO40:AP40"/>
    <mergeCell ref="AQ40:AR40"/>
    <mergeCell ref="AS40:AT40"/>
    <mergeCell ref="AU40:AV40"/>
    <mergeCell ref="AW40:AX40"/>
    <mergeCell ref="AI41:AJ41"/>
    <mergeCell ref="AK41:AL41"/>
    <mergeCell ref="AM41:AN41"/>
    <mergeCell ref="AO41:AP41"/>
    <mergeCell ref="AQ41:AR41"/>
    <mergeCell ref="AS41:AT41"/>
    <mergeCell ref="AU41:AV41"/>
    <mergeCell ref="AW41:AX41"/>
    <mergeCell ref="AI32:AJ32"/>
    <mergeCell ref="AK32:AL32"/>
    <mergeCell ref="AM32:AN32"/>
    <mergeCell ref="AO32:AP32"/>
    <mergeCell ref="AQ32:AR32"/>
    <mergeCell ref="AS32:AT32"/>
    <mergeCell ref="AU32:AV32"/>
    <mergeCell ref="AW32:AX32"/>
    <mergeCell ref="AI33:AJ33"/>
    <mergeCell ref="AK33:AL33"/>
    <mergeCell ref="AM33:AN33"/>
    <mergeCell ref="AO33:AP33"/>
    <mergeCell ref="AQ33:AR33"/>
    <mergeCell ref="AS33:AT33"/>
    <mergeCell ref="AU33:AV33"/>
    <mergeCell ref="AW33:AX33"/>
    <mergeCell ref="AI25:AJ25"/>
    <mergeCell ref="AK25:AL25"/>
    <mergeCell ref="AM25:AN25"/>
    <mergeCell ref="AO25:AP25"/>
    <mergeCell ref="AQ25:AR25"/>
    <mergeCell ref="AS25:AT25"/>
    <mergeCell ref="AU25:AV25"/>
    <mergeCell ref="AW25:AX25"/>
    <mergeCell ref="AI26:AJ26"/>
    <mergeCell ref="AK26:AL26"/>
    <mergeCell ref="AM26:AN26"/>
    <mergeCell ref="AO26:AP26"/>
    <mergeCell ref="AQ26:AR26"/>
    <mergeCell ref="AS26:AT26"/>
    <mergeCell ref="AU26:AV26"/>
    <mergeCell ref="AW26:AX26"/>
    <mergeCell ref="AI21:AJ21"/>
    <mergeCell ref="AK21:AL21"/>
    <mergeCell ref="AM21:AN21"/>
    <mergeCell ref="AO21:AP21"/>
    <mergeCell ref="AQ21:AR21"/>
    <mergeCell ref="AS21:AT21"/>
    <mergeCell ref="AU21:AV21"/>
    <mergeCell ref="AW21:AX21"/>
    <mergeCell ref="AI22:AJ22"/>
    <mergeCell ref="AK22:AL22"/>
    <mergeCell ref="AM22:AN22"/>
    <mergeCell ref="AO22:AP22"/>
    <mergeCell ref="AQ22:AR22"/>
    <mergeCell ref="AS22:AT22"/>
    <mergeCell ref="AU22:AV22"/>
    <mergeCell ref="AW22:AX22"/>
    <mergeCell ref="AI19:AJ19"/>
    <mergeCell ref="AK19:AL19"/>
    <mergeCell ref="AM19:AN19"/>
    <mergeCell ref="AO19:AP19"/>
    <mergeCell ref="AQ19:AR19"/>
    <mergeCell ref="AS19:AT19"/>
    <mergeCell ref="AU19:AV19"/>
    <mergeCell ref="AW19:AX19"/>
    <mergeCell ref="AI20:AJ20"/>
    <mergeCell ref="AK20:AL20"/>
    <mergeCell ref="AM20:AN20"/>
    <mergeCell ref="AO20:AP20"/>
    <mergeCell ref="AQ20:AR20"/>
    <mergeCell ref="AS20:AT20"/>
    <mergeCell ref="AU20:AV20"/>
    <mergeCell ref="AW20:AX20"/>
    <mergeCell ref="AI16:AJ16"/>
    <mergeCell ref="AK16:AL16"/>
    <mergeCell ref="AM16:AN16"/>
    <mergeCell ref="AO16:AP16"/>
    <mergeCell ref="AQ16:AR16"/>
    <mergeCell ref="AS16:AT16"/>
    <mergeCell ref="AU16:AV16"/>
    <mergeCell ref="AW16:AX16"/>
    <mergeCell ref="AI17:AJ17"/>
    <mergeCell ref="AK17:AL17"/>
    <mergeCell ref="AM17:AN17"/>
    <mergeCell ref="AO17:AP17"/>
    <mergeCell ref="AQ17:AR17"/>
    <mergeCell ref="AS17:AT17"/>
    <mergeCell ref="AU17:AV17"/>
    <mergeCell ref="AW17:AX17"/>
    <mergeCell ref="AI13:AJ13"/>
    <mergeCell ref="AK13:AL13"/>
    <mergeCell ref="AM13:AN13"/>
    <mergeCell ref="AO13:AP13"/>
    <mergeCell ref="AQ13:AR13"/>
    <mergeCell ref="AS13:AT13"/>
    <mergeCell ref="AU13:AV13"/>
    <mergeCell ref="AW13:AX13"/>
    <mergeCell ref="AI14:AJ14"/>
    <mergeCell ref="AK14:AL14"/>
    <mergeCell ref="AM14:AN14"/>
    <mergeCell ref="AO14:AP14"/>
    <mergeCell ref="AQ14:AR14"/>
    <mergeCell ref="AS14:AT14"/>
    <mergeCell ref="AU14:AV14"/>
    <mergeCell ref="AW14:AX14"/>
    <mergeCell ref="AI11:AJ11"/>
    <mergeCell ref="AK11:AL11"/>
    <mergeCell ref="AM11:AN11"/>
    <mergeCell ref="AO11:AP11"/>
    <mergeCell ref="AQ11:AR11"/>
    <mergeCell ref="AS11:AT11"/>
    <mergeCell ref="AU11:AV11"/>
    <mergeCell ref="AW11:AX11"/>
    <mergeCell ref="AI12:AJ12"/>
    <mergeCell ref="AK12:AL12"/>
    <mergeCell ref="AM12:AN12"/>
    <mergeCell ref="AO12:AP12"/>
    <mergeCell ref="AQ12:AR12"/>
    <mergeCell ref="AS12:AT12"/>
    <mergeCell ref="AU12:AV12"/>
    <mergeCell ref="AW12:AX12"/>
    <mergeCell ref="AI8:AJ8"/>
    <mergeCell ref="AK8:AL8"/>
    <mergeCell ref="AM8:AN8"/>
    <mergeCell ref="AO8:AP8"/>
    <mergeCell ref="AQ8:AR8"/>
    <mergeCell ref="AS8:AT8"/>
    <mergeCell ref="AU8:AV8"/>
    <mergeCell ref="AW8:AX8"/>
    <mergeCell ref="AI10:AJ10"/>
    <mergeCell ref="AK10:AL10"/>
    <mergeCell ref="AM10:AN10"/>
    <mergeCell ref="AO10:AP10"/>
    <mergeCell ref="AQ10:AR10"/>
    <mergeCell ref="AS10:AT10"/>
    <mergeCell ref="AU10:AV10"/>
    <mergeCell ref="AW10:AX10"/>
    <mergeCell ref="AI6:AJ6"/>
    <mergeCell ref="AK6:AL6"/>
    <mergeCell ref="AM6:AN6"/>
    <mergeCell ref="AO6:AP6"/>
    <mergeCell ref="AQ6:AR6"/>
    <mergeCell ref="AS6:AT6"/>
    <mergeCell ref="AU6:AV6"/>
    <mergeCell ref="AW6:AX6"/>
    <mergeCell ref="AI7:AJ7"/>
    <mergeCell ref="AK7:AL7"/>
    <mergeCell ref="AM7:AN7"/>
    <mergeCell ref="AO7:AP7"/>
    <mergeCell ref="AQ7:AR7"/>
    <mergeCell ref="AS7:AT7"/>
    <mergeCell ref="AU7:AV7"/>
    <mergeCell ref="AW7:AX7"/>
    <mergeCell ref="AI4:AJ4"/>
    <mergeCell ref="AK4:AL4"/>
    <mergeCell ref="AM4:AN4"/>
    <mergeCell ref="AO4:AP4"/>
    <mergeCell ref="AQ4:AR4"/>
    <mergeCell ref="AS4:AT4"/>
    <mergeCell ref="AU4:AV4"/>
    <mergeCell ref="AW4:AX4"/>
    <mergeCell ref="AI5:AJ5"/>
    <mergeCell ref="AK5:AL5"/>
    <mergeCell ref="AM5:AN5"/>
    <mergeCell ref="AO5:AP5"/>
    <mergeCell ref="AQ5:AR5"/>
    <mergeCell ref="AS5:AT5"/>
    <mergeCell ref="AU5:AV5"/>
    <mergeCell ref="AW5:AX5"/>
    <mergeCell ref="C50:D50"/>
    <mergeCell ref="A25:A31"/>
    <mergeCell ref="C25:D25"/>
    <mergeCell ref="C26:D26"/>
    <mergeCell ref="A32:A38"/>
    <mergeCell ref="C32:D32"/>
    <mergeCell ref="C33:D33"/>
    <mergeCell ref="A40:A42"/>
    <mergeCell ref="C40:D40"/>
    <mergeCell ref="C41:D41"/>
    <mergeCell ref="C42:D42"/>
    <mergeCell ref="A5:A9"/>
    <mergeCell ref="C5:D5"/>
    <mergeCell ref="C6:D6"/>
    <mergeCell ref="C7:D7"/>
    <mergeCell ref="C8:D8"/>
    <mergeCell ref="A21:A22"/>
    <mergeCell ref="C21:D21"/>
    <mergeCell ref="C22:D22"/>
    <mergeCell ref="A10:A14"/>
    <mergeCell ref="C10:D10"/>
    <mergeCell ref="C11:D11"/>
    <mergeCell ref="C12:D12"/>
    <mergeCell ref="C13:D13"/>
    <mergeCell ref="C14:D14"/>
    <mergeCell ref="C16:D16"/>
    <mergeCell ref="C17:D17"/>
    <mergeCell ref="A19:A20"/>
    <mergeCell ref="C19:D19"/>
    <mergeCell ref="C20:D20"/>
    <mergeCell ref="E12:F12"/>
    <mergeCell ref="E13:F13"/>
    <mergeCell ref="E14:F14"/>
    <mergeCell ref="E4:F4"/>
    <mergeCell ref="E5:F5"/>
    <mergeCell ref="E6:F6"/>
    <mergeCell ref="E7:F7"/>
    <mergeCell ref="E8:F8"/>
    <mergeCell ref="B1:C1"/>
    <mergeCell ref="B2:D2"/>
    <mergeCell ref="C4:D4"/>
    <mergeCell ref="E40:F40"/>
    <mergeCell ref="E41:F41"/>
    <mergeCell ref="E42:F42"/>
    <mergeCell ref="E50:F50"/>
    <mergeCell ref="G4:H4"/>
    <mergeCell ref="G7:H7"/>
    <mergeCell ref="G11:H11"/>
    <mergeCell ref="G14:H14"/>
    <mergeCell ref="G19:H19"/>
    <mergeCell ref="G22:H22"/>
    <mergeCell ref="G32:H32"/>
    <mergeCell ref="G41:H41"/>
    <mergeCell ref="E22:F22"/>
    <mergeCell ref="E25:F25"/>
    <mergeCell ref="E26:F26"/>
    <mergeCell ref="E32:F32"/>
    <mergeCell ref="E33:F33"/>
    <mergeCell ref="E16:F16"/>
    <mergeCell ref="E17:F17"/>
    <mergeCell ref="E19:F19"/>
    <mergeCell ref="E20:F20"/>
    <mergeCell ref="E21:F21"/>
    <mergeCell ref="E10:F10"/>
    <mergeCell ref="E11:F11"/>
    <mergeCell ref="I7:J7"/>
    <mergeCell ref="G8:H8"/>
    <mergeCell ref="I8:J8"/>
    <mergeCell ref="G10:H10"/>
    <mergeCell ref="I10:J10"/>
    <mergeCell ref="I4:J4"/>
    <mergeCell ref="G5:H5"/>
    <mergeCell ref="I5:J5"/>
    <mergeCell ref="G6:H6"/>
    <mergeCell ref="I6:J6"/>
    <mergeCell ref="I14:J14"/>
    <mergeCell ref="G16:H16"/>
    <mergeCell ref="I16:J16"/>
    <mergeCell ref="G17:H17"/>
    <mergeCell ref="I17:J17"/>
    <mergeCell ref="I11:J11"/>
    <mergeCell ref="G12:H12"/>
    <mergeCell ref="I12:J12"/>
    <mergeCell ref="G13:H13"/>
    <mergeCell ref="I13:J13"/>
    <mergeCell ref="I22:J22"/>
    <mergeCell ref="G25:H25"/>
    <mergeCell ref="I25:J25"/>
    <mergeCell ref="G26:H26"/>
    <mergeCell ref="I26:J26"/>
    <mergeCell ref="I19:J19"/>
    <mergeCell ref="G20:H20"/>
    <mergeCell ref="I20:J20"/>
    <mergeCell ref="G21:H21"/>
    <mergeCell ref="I21:J21"/>
    <mergeCell ref="I41:J41"/>
    <mergeCell ref="G42:H42"/>
    <mergeCell ref="I42:J42"/>
    <mergeCell ref="G50:H50"/>
    <mergeCell ref="I50:J50"/>
    <mergeCell ref="I32:J32"/>
    <mergeCell ref="G33:H33"/>
    <mergeCell ref="I33:J33"/>
    <mergeCell ref="G40:H40"/>
    <mergeCell ref="I40:J40"/>
    <mergeCell ref="K4:L4"/>
    <mergeCell ref="M4:N4"/>
    <mergeCell ref="O4:P4"/>
    <mergeCell ref="Q4:R4"/>
    <mergeCell ref="K5:L5"/>
    <mergeCell ref="M5:N5"/>
    <mergeCell ref="O5:P5"/>
    <mergeCell ref="Q5:R5"/>
    <mergeCell ref="K6:L6"/>
    <mergeCell ref="M6:N6"/>
    <mergeCell ref="O6:P6"/>
    <mergeCell ref="Q6:R6"/>
    <mergeCell ref="K7:L7"/>
    <mergeCell ref="M7:N7"/>
    <mergeCell ref="O7:P7"/>
    <mergeCell ref="Q7:R7"/>
    <mergeCell ref="K8:L8"/>
    <mergeCell ref="M8:N8"/>
    <mergeCell ref="O8:P8"/>
    <mergeCell ref="Q8:R8"/>
    <mergeCell ref="K10:L10"/>
    <mergeCell ref="M10:N10"/>
    <mergeCell ref="O10:P10"/>
    <mergeCell ref="Q10:R10"/>
    <mergeCell ref="K11:L11"/>
    <mergeCell ref="M11:N11"/>
    <mergeCell ref="O11:P11"/>
    <mergeCell ref="Q11:R11"/>
    <mergeCell ref="K12:L12"/>
    <mergeCell ref="M12:N12"/>
    <mergeCell ref="O12:P12"/>
    <mergeCell ref="Q12:R12"/>
    <mergeCell ref="K13:L13"/>
    <mergeCell ref="M13:N13"/>
    <mergeCell ref="O13:P13"/>
    <mergeCell ref="Q13:R13"/>
    <mergeCell ref="K14:L14"/>
    <mergeCell ref="M14:N14"/>
    <mergeCell ref="O14:P14"/>
    <mergeCell ref="Q14:R14"/>
    <mergeCell ref="K16:L16"/>
    <mergeCell ref="M16:N16"/>
    <mergeCell ref="O16:P16"/>
    <mergeCell ref="Q16:R16"/>
    <mergeCell ref="K17:L17"/>
    <mergeCell ref="M17:N17"/>
    <mergeCell ref="O17:P17"/>
    <mergeCell ref="Q17:R17"/>
    <mergeCell ref="K19:L19"/>
    <mergeCell ref="M19:N19"/>
    <mergeCell ref="O19:P19"/>
    <mergeCell ref="Q19:R19"/>
    <mergeCell ref="K20:L20"/>
    <mergeCell ref="M20:N20"/>
    <mergeCell ref="O20:P20"/>
    <mergeCell ref="Q20:R20"/>
    <mergeCell ref="K21:L21"/>
    <mergeCell ref="M21:N21"/>
    <mergeCell ref="O21:P21"/>
    <mergeCell ref="Q21:R21"/>
    <mergeCell ref="K22:L22"/>
    <mergeCell ref="M22:N22"/>
    <mergeCell ref="O22:P22"/>
    <mergeCell ref="Q22:R22"/>
    <mergeCell ref="K25:L25"/>
    <mergeCell ref="M25:N25"/>
    <mergeCell ref="O25:P25"/>
    <mergeCell ref="Q25:R25"/>
    <mergeCell ref="K26:L26"/>
    <mergeCell ref="M26:N26"/>
    <mergeCell ref="O26:P26"/>
    <mergeCell ref="Q26:R26"/>
    <mergeCell ref="K32:L32"/>
    <mergeCell ref="M32:N32"/>
    <mergeCell ref="O32:P32"/>
    <mergeCell ref="Q32:R32"/>
    <mergeCell ref="K33:L33"/>
    <mergeCell ref="M33:N33"/>
    <mergeCell ref="O33:P33"/>
    <mergeCell ref="Q33:R33"/>
    <mergeCell ref="K40:L40"/>
    <mergeCell ref="M40:N40"/>
    <mergeCell ref="O40:P40"/>
    <mergeCell ref="Q40:R40"/>
    <mergeCell ref="K41:L41"/>
    <mergeCell ref="M41:N41"/>
    <mergeCell ref="O41:P41"/>
    <mergeCell ref="Q41:R41"/>
    <mergeCell ref="K42:L42"/>
    <mergeCell ref="M42:N42"/>
    <mergeCell ref="O42:P42"/>
    <mergeCell ref="Q42:R42"/>
    <mergeCell ref="K50:L50"/>
    <mergeCell ref="M50:N50"/>
    <mergeCell ref="O50:P50"/>
    <mergeCell ref="Q50:R50"/>
    <mergeCell ref="S4:T4"/>
    <mergeCell ref="U4:V4"/>
    <mergeCell ref="W4:X4"/>
    <mergeCell ref="Y4:Z4"/>
    <mergeCell ref="AA4:AB4"/>
    <mergeCell ref="AC4:AD4"/>
    <mergeCell ref="AE4:AF4"/>
    <mergeCell ref="AG4:AH4"/>
    <mergeCell ref="S5:T5"/>
    <mergeCell ref="U5:V5"/>
    <mergeCell ref="W5:X5"/>
    <mergeCell ref="Y5:Z5"/>
    <mergeCell ref="AA5:AB5"/>
    <mergeCell ref="AC5:AD5"/>
    <mergeCell ref="AE5:AF5"/>
    <mergeCell ref="AG5:AH5"/>
    <mergeCell ref="S6:T6"/>
    <mergeCell ref="U6:V6"/>
    <mergeCell ref="W6:X6"/>
    <mergeCell ref="Y6:Z6"/>
    <mergeCell ref="AA6:AB6"/>
    <mergeCell ref="AC6:AD6"/>
    <mergeCell ref="AE6:AF6"/>
    <mergeCell ref="AG6:AH6"/>
    <mergeCell ref="S7:T7"/>
    <mergeCell ref="U7:V7"/>
    <mergeCell ref="W7:X7"/>
    <mergeCell ref="Y7:Z7"/>
    <mergeCell ref="AA7:AB7"/>
    <mergeCell ref="AC7:AD7"/>
    <mergeCell ref="AE7:AF7"/>
    <mergeCell ref="AG7:AH7"/>
    <mergeCell ref="S8:T8"/>
    <mergeCell ref="U8:V8"/>
    <mergeCell ref="W8:X8"/>
    <mergeCell ref="Y8:Z8"/>
    <mergeCell ref="AA8:AB8"/>
    <mergeCell ref="AC8:AD8"/>
    <mergeCell ref="AE8:AF8"/>
    <mergeCell ref="AG8:AH8"/>
    <mergeCell ref="S10:T10"/>
    <mergeCell ref="U10:V10"/>
    <mergeCell ref="W10:X10"/>
    <mergeCell ref="Y10:Z10"/>
    <mergeCell ref="AA10:AB10"/>
    <mergeCell ref="AC10:AD10"/>
    <mergeCell ref="AE10:AF10"/>
    <mergeCell ref="AG10:AH10"/>
    <mergeCell ref="S11:T11"/>
    <mergeCell ref="U11:V11"/>
    <mergeCell ref="W11:X11"/>
    <mergeCell ref="Y11:Z11"/>
    <mergeCell ref="AA11:AB11"/>
    <mergeCell ref="AC11:AD11"/>
    <mergeCell ref="AE11:AF11"/>
    <mergeCell ref="AG11:AH11"/>
    <mergeCell ref="S12:T12"/>
    <mergeCell ref="U12:V12"/>
    <mergeCell ref="W12:X12"/>
    <mergeCell ref="Y12:Z12"/>
    <mergeCell ref="AA12:AB12"/>
    <mergeCell ref="AC12:AD12"/>
    <mergeCell ref="AE12:AF12"/>
    <mergeCell ref="AG12:AH12"/>
    <mergeCell ref="S13:T13"/>
    <mergeCell ref="U13:V13"/>
    <mergeCell ref="W13:X13"/>
    <mergeCell ref="Y13:Z13"/>
    <mergeCell ref="AA13:AB13"/>
    <mergeCell ref="AC13:AD13"/>
    <mergeCell ref="AE13:AF13"/>
    <mergeCell ref="AG13:AH13"/>
    <mergeCell ref="S14:T14"/>
    <mergeCell ref="U14:V14"/>
    <mergeCell ref="W14:X14"/>
    <mergeCell ref="Y14:Z14"/>
    <mergeCell ref="AA14:AB14"/>
    <mergeCell ref="AC14:AD14"/>
    <mergeCell ref="AE14:AF14"/>
    <mergeCell ref="AG14:AH14"/>
    <mergeCell ref="S16:T16"/>
    <mergeCell ref="U16:V16"/>
    <mergeCell ref="W16:X16"/>
    <mergeCell ref="Y16:Z16"/>
    <mergeCell ref="AA16:AB16"/>
    <mergeCell ref="AC16:AD16"/>
    <mergeCell ref="AE16:AF16"/>
    <mergeCell ref="AG16:AH16"/>
    <mergeCell ref="S17:T17"/>
    <mergeCell ref="U17:V17"/>
    <mergeCell ref="W17:X17"/>
    <mergeCell ref="Y17:Z17"/>
    <mergeCell ref="AA17:AB17"/>
    <mergeCell ref="AC17:AD17"/>
    <mergeCell ref="AE17:AF17"/>
    <mergeCell ref="AG17:AH17"/>
    <mergeCell ref="S19:T19"/>
    <mergeCell ref="U19:V19"/>
    <mergeCell ref="W19:X19"/>
    <mergeCell ref="Y19:Z19"/>
    <mergeCell ref="AA19:AB19"/>
    <mergeCell ref="AC19:AD19"/>
    <mergeCell ref="AE19:AF19"/>
    <mergeCell ref="AG19:AH19"/>
    <mergeCell ref="S20:T20"/>
    <mergeCell ref="U20:V20"/>
    <mergeCell ref="W20:X20"/>
    <mergeCell ref="Y20:Z20"/>
    <mergeCell ref="AA20:AB20"/>
    <mergeCell ref="AC20:AD20"/>
    <mergeCell ref="AE20:AF20"/>
    <mergeCell ref="AG20:AH20"/>
    <mergeCell ref="S21:T21"/>
    <mergeCell ref="U21:V21"/>
    <mergeCell ref="W21:X21"/>
    <mergeCell ref="Y21:Z21"/>
    <mergeCell ref="AA21:AB21"/>
    <mergeCell ref="AC21:AD21"/>
    <mergeCell ref="AE21:AF21"/>
    <mergeCell ref="AG21:AH21"/>
    <mergeCell ref="S22:T22"/>
    <mergeCell ref="U22:V22"/>
    <mergeCell ref="W22:X22"/>
    <mergeCell ref="Y22:Z22"/>
    <mergeCell ref="AA22:AB22"/>
    <mergeCell ref="AC22:AD22"/>
    <mergeCell ref="AE22:AF22"/>
    <mergeCell ref="AG22:AH22"/>
    <mergeCell ref="S25:T25"/>
    <mergeCell ref="U25:V25"/>
    <mergeCell ref="W25:X25"/>
    <mergeCell ref="Y25:Z25"/>
    <mergeCell ref="AA25:AB25"/>
    <mergeCell ref="AC25:AD25"/>
    <mergeCell ref="AE25:AF25"/>
    <mergeCell ref="AG25:AH25"/>
    <mergeCell ref="S26:T26"/>
    <mergeCell ref="U26:V26"/>
    <mergeCell ref="W26:X26"/>
    <mergeCell ref="Y26:Z26"/>
    <mergeCell ref="AA26:AB26"/>
    <mergeCell ref="AC26:AD26"/>
    <mergeCell ref="AE26:AF26"/>
    <mergeCell ref="AG26:AH26"/>
    <mergeCell ref="S32:T32"/>
    <mergeCell ref="U32:V32"/>
    <mergeCell ref="W32:X32"/>
    <mergeCell ref="Y32:Z32"/>
    <mergeCell ref="AA32:AB32"/>
    <mergeCell ref="AC32:AD32"/>
    <mergeCell ref="AE32:AF32"/>
    <mergeCell ref="AG32:AH32"/>
    <mergeCell ref="S33:T33"/>
    <mergeCell ref="U33:V33"/>
    <mergeCell ref="W33:X33"/>
    <mergeCell ref="Y33:Z33"/>
    <mergeCell ref="AA33:AB33"/>
    <mergeCell ref="AC33:AD33"/>
    <mergeCell ref="AE33:AF33"/>
    <mergeCell ref="AG33:AH33"/>
    <mergeCell ref="S40:T40"/>
    <mergeCell ref="U40:V40"/>
    <mergeCell ref="W40:X40"/>
    <mergeCell ref="Y40:Z40"/>
    <mergeCell ref="AA40:AB40"/>
    <mergeCell ref="AC40:AD40"/>
    <mergeCell ref="AE40:AF40"/>
    <mergeCell ref="AG40:AH40"/>
    <mergeCell ref="S41:T41"/>
    <mergeCell ref="U41:V41"/>
    <mergeCell ref="W41:X41"/>
    <mergeCell ref="Y41:Z41"/>
    <mergeCell ref="AA41:AB41"/>
    <mergeCell ref="AC41:AD41"/>
    <mergeCell ref="AE41:AF41"/>
    <mergeCell ref="AG41:AH41"/>
    <mergeCell ref="S42:T42"/>
    <mergeCell ref="U42:V42"/>
    <mergeCell ref="W42:X42"/>
    <mergeCell ref="Y42:Z42"/>
    <mergeCell ref="AA42:AB42"/>
    <mergeCell ref="AC42:AD42"/>
    <mergeCell ref="AE42:AF42"/>
    <mergeCell ref="AG42:AH42"/>
    <mergeCell ref="S50:T50"/>
    <mergeCell ref="U50:V50"/>
    <mergeCell ref="W50:X50"/>
    <mergeCell ref="Y50:Z50"/>
    <mergeCell ref="AA50:AB50"/>
    <mergeCell ref="AC50:AD50"/>
    <mergeCell ref="AE50:AF50"/>
    <mergeCell ref="AG50:AH50"/>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10:AZ10"/>
    <mergeCell ref="BA10:BB10"/>
    <mergeCell ref="BC10:BD10"/>
    <mergeCell ref="AY11:AZ11"/>
    <mergeCell ref="BA11:BB11"/>
    <mergeCell ref="BC11:BD11"/>
    <mergeCell ref="AY12:AZ12"/>
    <mergeCell ref="BA12:BB12"/>
    <mergeCell ref="BC12:BD12"/>
    <mergeCell ref="AY13:AZ13"/>
    <mergeCell ref="BA13:BB13"/>
    <mergeCell ref="BC13:BD13"/>
    <mergeCell ref="AY14:AZ14"/>
    <mergeCell ref="BA14:BB14"/>
    <mergeCell ref="BC14:BD14"/>
    <mergeCell ref="AY16:AZ16"/>
    <mergeCell ref="BA16:BB16"/>
    <mergeCell ref="BC16:BD16"/>
    <mergeCell ref="AY17:AZ17"/>
    <mergeCell ref="BA17:BB17"/>
    <mergeCell ref="BC17:BD17"/>
    <mergeCell ref="AY19:AZ19"/>
    <mergeCell ref="BA19:BB19"/>
    <mergeCell ref="BC19:BD19"/>
    <mergeCell ref="AY20:AZ20"/>
    <mergeCell ref="BA20:BB20"/>
    <mergeCell ref="BC20:BD20"/>
    <mergeCell ref="AY21:AZ21"/>
    <mergeCell ref="BA21:BB21"/>
    <mergeCell ref="BC21:BD21"/>
    <mergeCell ref="AY22:AZ22"/>
    <mergeCell ref="BA22:BB22"/>
    <mergeCell ref="BC22:BD22"/>
    <mergeCell ref="AY25:AZ25"/>
    <mergeCell ref="BA25:BB25"/>
    <mergeCell ref="BC25:BD25"/>
    <mergeCell ref="AY26:AZ26"/>
    <mergeCell ref="BA26:BB26"/>
    <mergeCell ref="BC26:BD26"/>
    <mergeCell ref="AY32:AZ32"/>
    <mergeCell ref="BA32:BB32"/>
    <mergeCell ref="BC32:BD32"/>
    <mergeCell ref="AY33:AZ33"/>
    <mergeCell ref="BA33:BB33"/>
    <mergeCell ref="BC33:BD33"/>
    <mergeCell ref="AY40:AZ40"/>
    <mergeCell ref="BA40:BB40"/>
    <mergeCell ref="BC40:BD40"/>
    <mergeCell ref="AY41:AZ41"/>
    <mergeCell ref="BA41:BB41"/>
    <mergeCell ref="BC41:BD41"/>
    <mergeCell ref="AY42:AZ42"/>
    <mergeCell ref="BA42:BB42"/>
    <mergeCell ref="BC42:BD42"/>
    <mergeCell ref="AY50:AZ50"/>
    <mergeCell ref="BA50:BB50"/>
    <mergeCell ref="BC50:BD50"/>
    <mergeCell ref="BE4:BF4"/>
    <mergeCell ref="BE5:BF5"/>
    <mergeCell ref="BE6:BF6"/>
    <mergeCell ref="BE7:BF7"/>
    <mergeCell ref="BE8:BF8"/>
    <mergeCell ref="BE10:BF10"/>
    <mergeCell ref="BE11:BF11"/>
    <mergeCell ref="BE12:BF12"/>
    <mergeCell ref="BE13:BF13"/>
    <mergeCell ref="BE32:BF32"/>
    <mergeCell ref="BE33:BF33"/>
    <mergeCell ref="BE40:BF40"/>
    <mergeCell ref="BE41:BF41"/>
    <mergeCell ref="BE42:BF42"/>
    <mergeCell ref="BE50:BF50"/>
    <mergeCell ref="BE14:BF14"/>
    <mergeCell ref="BE16:BF16"/>
    <mergeCell ref="BE17:BF17"/>
    <mergeCell ref="BE19:BF19"/>
    <mergeCell ref="BE20:BF20"/>
    <mergeCell ref="BE21:BF21"/>
    <mergeCell ref="BE22:BF22"/>
    <mergeCell ref="BE25:BF25"/>
    <mergeCell ref="BE26:BF26"/>
  </mergeCells>
  <dataValidations count="5">
    <dataValidation type="list" allowBlank="1" showInputMessage="1" showErrorMessage="1" sqref="C13 E13 G13 I13 K13 M13 O13 Q13 S13 U13 W13 Y13 AA13 AC13 AE13 AG13 AI13 AK13 AM13 AO13 AQ13 AS13 AU13 AW13 AY13 BA13 BC13 BE13">
      <formula1>IMPRESSAOTIPO</formula1>
    </dataValidation>
    <dataValidation type="list" allowBlank="1" showInputMessage="1" showErrorMessage="1" sqref="C14 E14 G14 I14 K14 M14 O14 Q14 S14 U14 W14 Y14 AA14 AC14 AE14 AG14 AI14 AK14 AM14 AO14 AQ14 AS14 AU14 AW14 AY14 BA14 BC14 BE14">
      <formula1>PAPELTIPO</formula1>
    </dataValidation>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7:BF7">
      <formula1>tipoimpressao</formula1>
    </dataValidation>
    <dataValidation type="list" allowBlank="1" showInputMessage="1" showErrorMessage="1" sqref="C8:BF8">
      <formula1>tipopapeis</formula1>
    </dataValidation>
  </dataValidation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dimension ref="A1:BF31"/>
  <sheetViews>
    <sheetView showGridLines="0" workbookViewId="0">
      <selection sqref="A1:D2"/>
    </sheetView>
  </sheetViews>
  <sheetFormatPr defaultRowHeight="15" x14ac:dyDescent="0.25"/>
  <cols>
    <col min="1" max="1" width="13.42578125" style="217" bestFit="1"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'!B35</f>
        <v>Flyer A6</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96" t="s">
        <v>76</v>
      </c>
      <c r="C4" s="537">
        <v>2000</v>
      </c>
      <c r="D4" s="430"/>
      <c r="E4" s="537">
        <v>0</v>
      </c>
      <c r="F4" s="430"/>
      <c r="G4" s="537">
        <v>0</v>
      </c>
      <c r="H4" s="430"/>
      <c r="I4" s="537">
        <v>0</v>
      </c>
      <c r="J4" s="430"/>
      <c r="K4" s="537">
        <v>0</v>
      </c>
      <c r="L4" s="430"/>
      <c r="M4" s="537">
        <v>200</v>
      </c>
      <c r="N4" s="430"/>
      <c r="O4" s="537">
        <v>0</v>
      </c>
      <c r="P4" s="430"/>
      <c r="Q4" s="537">
        <v>0</v>
      </c>
      <c r="R4" s="430"/>
      <c r="S4" s="537">
        <v>15000</v>
      </c>
      <c r="T4" s="430"/>
      <c r="U4" s="537">
        <v>0</v>
      </c>
      <c r="V4" s="430"/>
      <c r="W4" s="537">
        <v>0</v>
      </c>
      <c r="X4" s="430"/>
      <c r="Y4" s="537">
        <v>0</v>
      </c>
      <c r="Z4" s="430"/>
      <c r="AA4" s="537">
        <v>0</v>
      </c>
      <c r="AB4" s="430"/>
      <c r="AC4" s="537">
        <v>0</v>
      </c>
      <c r="AD4" s="430"/>
      <c r="AE4" s="537">
        <v>0</v>
      </c>
      <c r="AF4" s="430"/>
      <c r="AG4" s="537">
        <v>300</v>
      </c>
      <c r="AH4" s="430"/>
      <c r="AI4" s="537">
        <v>0</v>
      </c>
      <c r="AJ4" s="430"/>
      <c r="AK4" s="537">
        <v>0</v>
      </c>
      <c r="AL4" s="430"/>
      <c r="AM4" s="537">
        <v>0</v>
      </c>
      <c r="AN4" s="430"/>
      <c r="AO4" s="537">
        <v>1000</v>
      </c>
      <c r="AP4" s="430"/>
      <c r="AQ4" s="537">
        <v>500</v>
      </c>
      <c r="AR4" s="430"/>
      <c r="AS4" s="537">
        <v>0</v>
      </c>
      <c r="AT4" s="430"/>
      <c r="AU4" s="537">
        <v>0</v>
      </c>
      <c r="AV4" s="430"/>
      <c r="AW4" s="537">
        <v>0</v>
      </c>
      <c r="AX4" s="430"/>
      <c r="AY4" s="537">
        <v>500</v>
      </c>
      <c r="AZ4" s="430"/>
      <c r="BA4" s="537">
        <v>500</v>
      </c>
      <c r="BB4" s="430"/>
      <c r="BC4" s="537">
        <v>500</v>
      </c>
      <c r="BD4" s="430"/>
      <c r="BE4" s="537">
        <v>2000</v>
      </c>
      <c r="BF4" s="430"/>
    </row>
    <row r="5" spans="1:58" x14ac:dyDescent="0.25">
      <c r="A5" s="444" t="s">
        <v>77</v>
      </c>
      <c r="B5" s="97" t="s">
        <v>78</v>
      </c>
      <c r="C5" s="431">
        <v>14.8</v>
      </c>
      <c r="D5" s="432"/>
      <c r="E5" s="431">
        <v>14.8</v>
      </c>
      <c r="F5" s="432"/>
      <c r="G5" s="431">
        <v>14.8</v>
      </c>
      <c r="H5" s="432"/>
      <c r="I5" s="431">
        <v>14.8</v>
      </c>
      <c r="J5" s="432"/>
      <c r="K5" s="431">
        <v>14.8</v>
      </c>
      <c r="L5" s="432"/>
      <c r="M5" s="431">
        <v>14.8</v>
      </c>
      <c r="N5" s="432"/>
      <c r="O5" s="431">
        <v>14.8</v>
      </c>
      <c r="P5" s="432"/>
      <c r="Q5" s="431">
        <v>14.8</v>
      </c>
      <c r="R5" s="432"/>
      <c r="S5" s="431">
        <v>14.8</v>
      </c>
      <c r="T5" s="432"/>
      <c r="U5" s="431">
        <v>14.8</v>
      </c>
      <c r="V5" s="432"/>
      <c r="W5" s="431">
        <v>14.8</v>
      </c>
      <c r="X5" s="432"/>
      <c r="Y5" s="431">
        <v>14.8</v>
      </c>
      <c r="Z5" s="432"/>
      <c r="AA5" s="431">
        <v>14.8</v>
      </c>
      <c r="AB5" s="432"/>
      <c r="AC5" s="431">
        <v>14.8</v>
      </c>
      <c r="AD5" s="432"/>
      <c r="AE5" s="431">
        <v>14.8</v>
      </c>
      <c r="AF5" s="432"/>
      <c r="AG5" s="431">
        <v>14.8</v>
      </c>
      <c r="AH5" s="432"/>
      <c r="AI5" s="431">
        <v>14.8</v>
      </c>
      <c r="AJ5" s="432"/>
      <c r="AK5" s="431">
        <v>14.8</v>
      </c>
      <c r="AL5" s="432"/>
      <c r="AM5" s="431">
        <v>14.8</v>
      </c>
      <c r="AN5" s="432"/>
      <c r="AO5" s="431">
        <v>14.8</v>
      </c>
      <c r="AP5" s="432"/>
      <c r="AQ5" s="431">
        <v>14.8</v>
      </c>
      <c r="AR5" s="432"/>
      <c r="AS5" s="431">
        <v>14.8</v>
      </c>
      <c r="AT5" s="432"/>
      <c r="AU5" s="431">
        <v>14.8</v>
      </c>
      <c r="AV5" s="432"/>
      <c r="AW5" s="431">
        <v>14.8</v>
      </c>
      <c r="AX5" s="432"/>
      <c r="AY5" s="431">
        <v>14.8</v>
      </c>
      <c r="AZ5" s="432"/>
      <c r="BA5" s="431">
        <v>14.8</v>
      </c>
      <c r="BB5" s="432"/>
      <c r="BC5" s="431">
        <v>14.8</v>
      </c>
      <c r="BD5" s="432"/>
      <c r="BE5" s="431">
        <v>14.8</v>
      </c>
      <c r="BF5" s="432"/>
    </row>
    <row r="6" spans="1:58" x14ac:dyDescent="0.25">
      <c r="A6" s="447"/>
      <c r="B6" s="98" t="s">
        <v>79</v>
      </c>
      <c r="C6" s="433">
        <v>10.5</v>
      </c>
      <c r="D6" s="434"/>
      <c r="E6" s="433">
        <v>10.5</v>
      </c>
      <c r="F6" s="434"/>
      <c r="G6" s="433">
        <v>10.5</v>
      </c>
      <c r="H6" s="434"/>
      <c r="I6" s="433">
        <v>10.5</v>
      </c>
      <c r="J6" s="434"/>
      <c r="K6" s="433">
        <v>10.5</v>
      </c>
      <c r="L6" s="434"/>
      <c r="M6" s="433">
        <v>10.5</v>
      </c>
      <c r="N6" s="434"/>
      <c r="O6" s="433">
        <v>10.5</v>
      </c>
      <c r="P6" s="434"/>
      <c r="Q6" s="433">
        <v>10.5</v>
      </c>
      <c r="R6" s="434"/>
      <c r="S6" s="433">
        <v>10.5</v>
      </c>
      <c r="T6" s="434"/>
      <c r="U6" s="433">
        <v>10.5</v>
      </c>
      <c r="V6" s="434"/>
      <c r="W6" s="433">
        <v>10.5</v>
      </c>
      <c r="X6" s="434"/>
      <c r="Y6" s="433">
        <v>10.5</v>
      </c>
      <c r="Z6" s="434"/>
      <c r="AA6" s="433">
        <v>10.5</v>
      </c>
      <c r="AB6" s="434"/>
      <c r="AC6" s="433">
        <v>10.5</v>
      </c>
      <c r="AD6" s="434"/>
      <c r="AE6" s="433">
        <v>10.5</v>
      </c>
      <c r="AF6" s="434"/>
      <c r="AG6" s="433">
        <v>10.5</v>
      </c>
      <c r="AH6" s="434"/>
      <c r="AI6" s="433">
        <v>10.5</v>
      </c>
      <c r="AJ6" s="434"/>
      <c r="AK6" s="433">
        <v>10.5</v>
      </c>
      <c r="AL6" s="434"/>
      <c r="AM6" s="433">
        <v>10.5</v>
      </c>
      <c r="AN6" s="434"/>
      <c r="AO6" s="433">
        <v>10.5</v>
      </c>
      <c r="AP6" s="434"/>
      <c r="AQ6" s="433">
        <v>10.5</v>
      </c>
      <c r="AR6" s="434"/>
      <c r="AS6" s="433">
        <v>10.5</v>
      </c>
      <c r="AT6" s="434"/>
      <c r="AU6" s="433">
        <v>10.5</v>
      </c>
      <c r="AV6" s="434"/>
      <c r="AW6" s="433">
        <v>10.5</v>
      </c>
      <c r="AX6" s="434"/>
      <c r="AY6" s="433">
        <v>10.5</v>
      </c>
      <c r="AZ6" s="434"/>
      <c r="BA6" s="433">
        <v>10.5</v>
      </c>
      <c r="BB6" s="434"/>
      <c r="BC6" s="433">
        <v>10.5</v>
      </c>
      <c r="BD6" s="434"/>
      <c r="BE6" s="433">
        <v>10.5</v>
      </c>
      <c r="BF6" s="434"/>
    </row>
    <row r="7" spans="1:58" ht="15.75" thickBot="1" x14ac:dyDescent="0.3">
      <c r="A7" s="448"/>
      <c r="B7" s="99" t="s">
        <v>80</v>
      </c>
      <c r="C7" s="538">
        <v>1</v>
      </c>
      <c r="D7" s="539"/>
      <c r="E7" s="538">
        <v>1</v>
      </c>
      <c r="F7" s="539"/>
      <c r="G7" s="538">
        <v>1</v>
      </c>
      <c r="H7" s="539"/>
      <c r="I7" s="538">
        <v>1</v>
      </c>
      <c r="J7" s="539"/>
      <c r="K7" s="538">
        <v>1</v>
      </c>
      <c r="L7" s="539"/>
      <c r="M7" s="538">
        <v>1</v>
      </c>
      <c r="N7" s="539"/>
      <c r="O7" s="538">
        <v>1</v>
      </c>
      <c r="P7" s="539"/>
      <c r="Q7" s="538">
        <v>1</v>
      </c>
      <c r="R7" s="539"/>
      <c r="S7" s="538">
        <v>1</v>
      </c>
      <c r="T7" s="539"/>
      <c r="U7" s="538">
        <v>1</v>
      </c>
      <c r="V7" s="539"/>
      <c r="W7" s="538">
        <v>1</v>
      </c>
      <c r="X7" s="539"/>
      <c r="Y7" s="538">
        <v>1</v>
      </c>
      <c r="Z7" s="539"/>
      <c r="AA7" s="538">
        <v>1</v>
      </c>
      <c r="AB7" s="539"/>
      <c r="AC7" s="538">
        <v>1</v>
      </c>
      <c r="AD7" s="539"/>
      <c r="AE7" s="538">
        <v>1</v>
      </c>
      <c r="AF7" s="539"/>
      <c r="AG7" s="538">
        <v>1</v>
      </c>
      <c r="AH7" s="539"/>
      <c r="AI7" s="538">
        <v>1</v>
      </c>
      <c r="AJ7" s="539"/>
      <c r="AK7" s="538">
        <v>1</v>
      </c>
      <c r="AL7" s="539"/>
      <c r="AM7" s="538">
        <v>1</v>
      </c>
      <c r="AN7" s="539"/>
      <c r="AO7" s="538">
        <v>1</v>
      </c>
      <c r="AP7" s="539"/>
      <c r="AQ7" s="538">
        <v>1</v>
      </c>
      <c r="AR7" s="539"/>
      <c r="AS7" s="538">
        <v>1</v>
      </c>
      <c r="AT7" s="539"/>
      <c r="AU7" s="538">
        <v>1</v>
      </c>
      <c r="AV7" s="539"/>
      <c r="AW7" s="538">
        <v>1</v>
      </c>
      <c r="AX7" s="539"/>
      <c r="AY7" s="538">
        <v>1</v>
      </c>
      <c r="AZ7" s="539"/>
      <c r="BA7" s="538">
        <v>1</v>
      </c>
      <c r="BB7" s="539"/>
      <c r="BC7" s="538">
        <v>1</v>
      </c>
      <c r="BD7" s="539"/>
      <c r="BE7" s="538">
        <v>1</v>
      </c>
      <c r="BF7" s="539"/>
    </row>
    <row r="8" spans="1:58" x14ac:dyDescent="0.25">
      <c r="A8" s="444" t="s">
        <v>81</v>
      </c>
      <c r="B8" s="10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98" t="s">
        <v>83</v>
      </c>
      <c r="C9" s="439" t="s">
        <v>37</v>
      </c>
      <c r="D9" s="440"/>
      <c r="E9" s="439" t="s">
        <v>37</v>
      </c>
      <c r="F9" s="440"/>
      <c r="G9" s="439" t="s">
        <v>37</v>
      </c>
      <c r="H9" s="440"/>
      <c r="I9" s="439" t="s">
        <v>37</v>
      </c>
      <c r="J9" s="440"/>
      <c r="K9" s="439" t="s">
        <v>37</v>
      </c>
      <c r="L9" s="440"/>
      <c r="M9" s="439" t="s">
        <v>37</v>
      </c>
      <c r="N9" s="440"/>
      <c r="O9" s="439" t="s">
        <v>37</v>
      </c>
      <c r="P9" s="440"/>
      <c r="Q9" s="439" t="s">
        <v>37</v>
      </c>
      <c r="R9" s="440"/>
      <c r="S9" s="439" t="s">
        <v>37</v>
      </c>
      <c r="T9" s="440"/>
      <c r="U9" s="439" t="s">
        <v>37</v>
      </c>
      <c r="V9" s="440"/>
      <c r="W9" s="439" t="s">
        <v>37</v>
      </c>
      <c r="X9" s="440"/>
      <c r="Y9" s="439" t="s">
        <v>37</v>
      </c>
      <c r="Z9" s="440"/>
      <c r="AA9" s="439" t="s">
        <v>37</v>
      </c>
      <c r="AB9" s="440"/>
      <c r="AC9" s="439" t="s">
        <v>37</v>
      </c>
      <c r="AD9" s="440"/>
      <c r="AE9" s="439" t="s">
        <v>37</v>
      </c>
      <c r="AF9" s="440"/>
      <c r="AG9" s="439" t="s">
        <v>37</v>
      </c>
      <c r="AH9" s="440"/>
      <c r="AI9" s="439" t="s">
        <v>37</v>
      </c>
      <c r="AJ9" s="440"/>
      <c r="AK9" s="439" t="s">
        <v>37</v>
      </c>
      <c r="AL9" s="440"/>
      <c r="AM9" s="439" t="s">
        <v>37</v>
      </c>
      <c r="AN9" s="440"/>
      <c r="AO9" s="439" t="s">
        <v>37</v>
      </c>
      <c r="AP9" s="440"/>
      <c r="AQ9" s="439" t="s">
        <v>37</v>
      </c>
      <c r="AR9" s="440"/>
      <c r="AS9" s="439" t="s">
        <v>37</v>
      </c>
      <c r="AT9" s="440"/>
      <c r="AU9" s="439" t="s">
        <v>37</v>
      </c>
      <c r="AV9" s="440"/>
      <c r="AW9" s="439" t="s">
        <v>37</v>
      </c>
      <c r="AX9" s="440"/>
      <c r="AY9" s="439" t="s">
        <v>37</v>
      </c>
      <c r="AZ9" s="440"/>
      <c r="BA9" s="439" t="s">
        <v>37</v>
      </c>
      <c r="BB9" s="440"/>
      <c r="BC9" s="439" t="s">
        <v>37</v>
      </c>
      <c r="BD9" s="440"/>
      <c r="BE9" s="439" t="s">
        <v>37</v>
      </c>
      <c r="BF9" s="440"/>
    </row>
    <row r="10" spans="1:58" ht="15.75" thickBot="1" x14ac:dyDescent="0.3">
      <c r="A10" s="448"/>
      <c r="B10" s="99" t="s">
        <v>84</v>
      </c>
      <c r="C10" s="101" t="s">
        <v>42</v>
      </c>
      <c r="D10" s="102">
        <f>IF(C10=Tabelas!$F$23,Tabelas!$C$39,0%)</f>
        <v>0</v>
      </c>
      <c r="E10" s="101" t="s">
        <v>42</v>
      </c>
      <c r="F10" s="102">
        <f>IF(E10=Tabelas!$F$23,Tabelas!$C$39,0%)</f>
        <v>0</v>
      </c>
      <c r="G10" s="101" t="s">
        <v>42</v>
      </c>
      <c r="H10" s="102">
        <f>IF(G10=Tabelas!$F$23,Tabelas!$C$39,0%)</f>
        <v>0</v>
      </c>
      <c r="I10" s="101" t="s">
        <v>42</v>
      </c>
      <c r="J10" s="102">
        <f>IF(I10=Tabelas!$F$23,Tabelas!$C$39,0%)</f>
        <v>0</v>
      </c>
      <c r="K10" s="101" t="s">
        <v>42</v>
      </c>
      <c r="L10" s="102">
        <f>IF(K10=Tabelas!$F$23,Tabelas!$C$39,0%)</f>
        <v>0</v>
      </c>
      <c r="M10" s="101" t="s">
        <v>42</v>
      </c>
      <c r="N10" s="102">
        <f>IF(M10=Tabelas!$F$23,Tabelas!$C$39,0%)</f>
        <v>0</v>
      </c>
      <c r="O10" s="101" t="s">
        <v>42</v>
      </c>
      <c r="P10" s="102">
        <f>IF(O10=Tabelas!$F$23,Tabelas!$C$39,0%)</f>
        <v>0</v>
      </c>
      <c r="Q10" s="101" t="s">
        <v>42</v>
      </c>
      <c r="R10" s="102">
        <f>IF(Q10=Tabelas!$F$23,Tabelas!$C$39,0%)</f>
        <v>0</v>
      </c>
      <c r="S10" s="101" t="s">
        <v>42</v>
      </c>
      <c r="T10" s="102">
        <f>IF(S10=Tabelas!$F$23,Tabelas!$C$39,0%)</f>
        <v>0</v>
      </c>
      <c r="U10" s="101" t="s">
        <v>42</v>
      </c>
      <c r="V10" s="102">
        <f>IF(U10=Tabelas!$F$23,Tabelas!$C$39,0%)</f>
        <v>0</v>
      </c>
      <c r="W10" s="101" t="s">
        <v>42</v>
      </c>
      <c r="X10" s="102">
        <f>IF(W10=Tabelas!$F$23,Tabelas!$C$39,0%)</f>
        <v>0</v>
      </c>
      <c r="Y10" s="101" t="s">
        <v>42</v>
      </c>
      <c r="Z10" s="102">
        <f>IF(Y10=Tabelas!$F$23,Tabelas!$C$39,0%)</f>
        <v>0</v>
      </c>
      <c r="AA10" s="101" t="s">
        <v>42</v>
      </c>
      <c r="AB10" s="102">
        <f>IF(AA10=Tabelas!$F$23,Tabelas!$C$39,0%)</f>
        <v>0</v>
      </c>
      <c r="AC10" s="101" t="s">
        <v>42</v>
      </c>
      <c r="AD10" s="102">
        <f>IF(AC10=Tabelas!$F$23,Tabelas!$C$39,0%)</f>
        <v>0</v>
      </c>
      <c r="AE10" s="101" t="s">
        <v>42</v>
      </c>
      <c r="AF10" s="102">
        <f>IF(AE10=Tabelas!$F$23,Tabelas!$C$39,0%)</f>
        <v>0</v>
      </c>
      <c r="AG10" s="101" t="s">
        <v>42</v>
      </c>
      <c r="AH10" s="102">
        <f>IF(AG10=Tabelas!$F$23,Tabelas!$C$39,0%)</f>
        <v>0</v>
      </c>
      <c r="AI10" s="101" t="s">
        <v>42</v>
      </c>
      <c r="AJ10" s="102">
        <f>IF(AI10=Tabelas!$F$23,Tabelas!$C$39,0%)</f>
        <v>0</v>
      </c>
      <c r="AK10" s="101" t="s">
        <v>42</v>
      </c>
      <c r="AL10" s="102">
        <f>IF(AK10=Tabelas!$F$23,Tabelas!$C$39,0%)</f>
        <v>0</v>
      </c>
      <c r="AM10" s="101" t="s">
        <v>42</v>
      </c>
      <c r="AN10" s="102">
        <f>IF(AM10=Tabelas!$F$23,Tabelas!$C$39,0%)</f>
        <v>0</v>
      </c>
      <c r="AO10" s="101" t="s">
        <v>42</v>
      </c>
      <c r="AP10" s="102">
        <f>IF(AO10=Tabelas!$F$23,Tabelas!$C$39,0%)</f>
        <v>0</v>
      </c>
      <c r="AQ10" s="101" t="s">
        <v>42</v>
      </c>
      <c r="AR10" s="102">
        <f>IF(AQ10=Tabelas!$F$23,Tabelas!$C$39,0%)</f>
        <v>0</v>
      </c>
      <c r="AS10" s="101" t="s">
        <v>42</v>
      </c>
      <c r="AT10" s="102">
        <f>IF(AS10=Tabelas!$F$23,Tabelas!$C$39,0%)</f>
        <v>0</v>
      </c>
      <c r="AU10" s="101" t="s">
        <v>42</v>
      </c>
      <c r="AV10" s="102">
        <f>IF(AU10=Tabelas!$F$23,Tabelas!$C$39,0%)</f>
        <v>0</v>
      </c>
      <c r="AW10" s="101" t="s">
        <v>42</v>
      </c>
      <c r="AX10" s="102">
        <f>IF(AW10=Tabelas!$F$23,Tabelas!$C$39,0%)</f>
        <v>0</v>
      </c>
      <c r="AY10" s="101" t="s">
        <v>42</v>
      </c>
      <c r="AZ10" s="102">
        <f>IF(AY10=Tabelas!$F$23,Tabelas!$C$39,0%)</f>
        <v>0</v>
      </c>
      <c r="BA10" s="101" t="s">
        <v>42</v>
      </c>
      <c r="BB10" s="102">
        <f>IF(BA10=Tabelas!$F$23,Tabelas!$C$39,0%)</f>
        <v>0</v>
      </c>
      <c r="BC10" s="101" t="s">
        <v>42</v>
      </c>
      <c r="BD10" s="102">
        <f>IF(BC10=Tabelas!$F$23,Tabelas!$C$39,0%)</f>
        <v>0</v>
      </c>
      <c r="BE10" s="101" t="s">
        <v>42</v>
      </c>
      <c r="BF10" s="102">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103" t="s">
        <v>49</v>
      </c>
      <c r="C12" s="540">
        <f>'REQUISIÇÃO DE SERVIÇOS '!$J$19</f>
        <v>265.26666666666665</v>
      </c>
      <c r="D12" s="540"/>
      <c r="E12" s="540">
        <f>'REQUISIÇÃO DE SERVIÇOS '!$J$19</f>
        <v>265.26666666666665</v>
      </c>
      <c r="F12" s="540"/>
      <c r="G12" s="540">
        <f>'REQUISIÇÃO DE SERVIÇOS '!$J$19</f>
        <v>265.26666666666665</v>
      </c>
      <c r="H12" s="540"/>
      <c r="I12" s="540">
        <f>'REQUISIÇÃO DE SERVIÇOS '!$J$19</f>
        <v>265.26666666666665</v>
      </c>
      <c r="J12" s="540"/>
      <c r="K12" s="540">
        <f>'REQUISIÇÃO DE SERVIÇOS '!$J$19</f>
        <v>265.26666666666665</v>
      </c>
      <c r="L12" s="540"/>
      <c r="M12" s="540">
        <f>'REQUISIÇÃO DE SERVIÇOS '!$J$19</f>
        <v>265.26666666666665</v>
      </c>
      <c r="N12" s="540"/>
      <c r="O12" s="540">
        <f>'REQUISIÇÃO DE SERVIÇOS '!$J$19</f>
        <v>265.26666666666665</v>
      </c>
      <c r="P12" s="540"/>
      <c r="Q12" s="540">
        <f>'REQUISIÇÃO DE SERVIÇOS '!$J$19</f>
        <v>265.26666666666665</v>
      </c>
      <c r="R12" s="540"/>
      <c r="S12" s="540">
        <f>'REQUISIÇÃO DE SERVIÇOS '!$J$19</f>
        <v>265.26666666666665</v>
      </c>
      <c r="T12" s="540"/>
      <c r="U12" s="540">
        <f>'REQUISIÇÃO DE SERVIÇOS '!$J$19</f>
        <v>265.26666666666665</v>
      </c>
      <c r="V12" s="540"/>
      <c r="W12" s="540">
        <f>'REQUISIÇÃO DE SERVIÇOS '!$J$19</f>
        <v>265.26666666666665</v>
      </c>
      <c r="X12" s="540"/>
      <c r="Y12" s="540">
        <f>'REQUISIÇÃO DE SERVIÇOS '!$J$19</f>
        <v>265.26666666666665</v>
      </c>
      <c r="Z12" s="540"/>
      <c r="AA12" s="540">
        <f>'REQUISIÇÃO DE SERVIÇOS '!$J$19</f>
        <v>265.26666666666665</v>
      </c>
      <c r="AB12" s="540"/>
      <c r="AC12" s="540">
        <f>'REQUISIÇÃO DE SERVIÇOS '!$J$19</f>
        <v>265.26666666666665</v>
      </c>
      <c r="AD12" s="540"/>
      <c r="AE12" s="540">
        <f>'REQUISIÇÃO DE SERVIÇOS '!$J$19</f>
        <v>265.26666666666665</v>
      </c>
      <c r="AF12" s="540"/>
      <c r="AG12" s="540">
        <f>'REQUISIÇÃO DE SERVIÇOS '!$J$19</f>
        <v>265.26666666666665</v>
      </c>
      <c r="AH12" s="540"/>
      <c r="AI12" s="540">
        <f>'REQUISIÇÃO DE SERVIÇOS '!$J$19</f>
        <v>265.26666666666665</v>
      </c>
      <c r="AJ12" s="540"/>
      <c r="AK12" s="540">
        <f>'REQUISIÇÃO DE SERVIÇOS '!$J$19</f>
        <v>265.26666666666665</v>
      </c>
      <c r="AL12" s="540"/>
      <c r="AM12" s="540">
        <f>'REQUISIÇÃO DE SERVIÇOS '!$J$19</f>
        <v>265.26666666666665</v>
      </c>
      <c r="AN12" s="540"/>
      <c r="AO12" s="540">
        <f>'REQUISIÇÃO DE SERVIÇOS '!$J$19</f>
        <v>265.26666666666665</v>
      </c>
      <c r="AP12" s="540"/>
      <c r="AQ12" s="540">
        <f>'REQUISIÇÃO DE SERVIÇOS '!$J$19</f>
        <v>265.26666666666665</v>
      </c>
      <c r="AR12" s="540"/>
      <c r="AS12" s="540">
        <f>'REQUISIÇÃO DE SERVIÇOS '!$J$19</f>
        <v>265.26666666666665</v>
      </c>
      <c r="AT12" s="540"/>
      <c r="AU12" s="540">
        <f>'REQUISIÇÃO DE SERVIÇOS '!$J$19</f>
        <v>265.26666666666665</v>
      </c>
      <c r="AV12" s="540"/>
      <c r="AW12" s="540">
        <f>'REQUISIÇÃO DE SERVIÇOS '!$J$19</f>
        <v>265.26666666666665</v>
      </c>
      <c r="AX12" s="540"/>
      <c r="AY12" s="540">
        <f>'REQUISIÇÃO DE SERVIÇOS '!$J$19</f>
        <v>265.26666666666665</v>
      </c>
      <c r="AZ12" s="540"/>
      <c r="BA12" s="540">
        <f>'REQUISIÇÃO DE SERVIÇOS '!$J$19</f>
        <v>265.26666666666665</v>
      </c>
      <c r="BB12" s="540"/>
      <c r="BC12" s="540">
        <f>'REQUISIÇÃO DE SERVIÇOS '!$J$19</f>
        <v>265.26666666666665</v>
      </c>
      <c r="BD12" s="540"/>
      <c r="BE12" s="540">
        <f>'REQUISIÇÃO DE SERVIÇOS '!$J$19</f>
        <v>265.26666666666665</v>
      </c>
      <c r="BF12" s="540"/>
    </row>
    <row r="13" spans="1:58" x14ac:dyDescent="0.25">
      <c r="A13" s="221"/>
      <c r="B13" s="103" t="s">
        <v>85</v>
      </c>
      <c r="C13" s="541">
        <f>C12/792</f>
        <v>0.33493265993265992</v>
      </c>
      <c r="D13" s="541"/>
      <c r="E13" s="541">
        <f>E12/792</f>
        <v>0.33493265993265992</v>
      </c>
      <c r="F13" s="541"/>
      <c r="G13" s="541">
        <f>G12/792</f>
        <v>0.33493265993265992</v>
      </c>
      <c r="H13" s="541"/>
      <c r="I13" s="541">
        <f>I12/792</f>
        <v>0.33493265993265992</v>
      </c>
      <c r="J13" s="541"/>
      <c r="K13" s="541">
        <f>K12/792</f>
        <v>0.33493265993265992</v>
      </c>
      <c r="L13" s="541"/>
      <c r="M13" s="541">
        <f>M12/792</f>
        <v>0.33493265993265992</v>
      </c>
      <c r="N13" s="541"/>
      <c r="O13" s="541">
        <f>O12/792</f>
        <v>0.33493265993265992</v>
      </c>
      <c r="P13" s="541"/>
      <c r="Q13" s="541">
        <f>Q12/792</f>
        <v>0.33493265993265992</v>
      </c>
      <c r="R13" s="541"/>
      <c r="S13" s="541">
        <f>S12/792</f>
        <v>0.33493265993265992</v>
      </c>
      <c r="T13" s="541"/>
      <c r="U13" s="541">
        <f>U12/792</f>
        <v>0.33493265993265992</v>
      </c>
      <c r="V13" s="541"/>
      <c r="W13" s="541">
        <f>W12/792</f>
        <v>0.33493265993265992</v>
      </c>
      <c r="X13" s="541"/>
      <c r="Y13" s="541">
        <f>Y12/792</f>
        <v>0.33493265993265992</v>
      </c>
      <c r="Z13" s="541"/>
      <c r="AA13" s="541">
        <f>AA12/792</f>
        <v>0.33493265993265992</v>
      </c>
      <c r="AB13" s="541"/>
      <c r="AC13" s="541">
        <f>AC12/792</f>
        <v>0.33493265993265992</v>
      </c>
      <c r="AD13" s="541"/>
      <c r="AE13" s="541">
        <f>AE12/792</f>
        <v>0.33493265993265992</v>
      </c>
      <c r="AF13" s="541"/>
      <c r="AG13" s="541">
        <f>AG12/792</f>
        <v>0.33493265993265992</v>
      </c>
      <c r="AH13" s="541"/>
      <c r="AI13" s="541">
        <f>AI12/792</f>
        <v>0.33493265993265992</v>
      </c>
      <c r="AJ13" s="541"/>
      <c r="AK13" s="541">
        <f>AK12/792</f>
        <v>0.33493265993265992</v>
      </c>
      <c r="AL13" s="541"/>
      <c r="AM13" s="541">
        <f>AM12/792</f>
        <v>0.33493265993265992</v>
      </c>
      <c r="AN13" s="541"/>
      <c r="AO13" s="541">
        <f>AO12/792</f>
        <v>0.33493265993265992</v>
      </c>
      <c r="AP13" s="541"/>
      <c r="AQ13" s="541">
        <f>AQ12/792</f>
        <v>0.33493265993265992</v>
      </c>
      <c r="AR13" s="541"/>
      <c r="AS13" s="541">
        <f>AS12/792</f>
        <v>0.33493265993265992</v>
      </c>
      <c r="AT13" s="541"/>
      <c r="AU13" s="541">
        <f>AU12/792</f>
        <v>0.33493265993265992</v>
      </c>
      <c r="AV13" s="541"/>
      <c r="AW13" s="541">
        <f>AW12/792</f>
        <v>0.33493265993265992</v>
      </c>
      <c r="AX13" s="541"/>
      <c r="AY13" s="541">
        <f>AY12/792</f>
        <v>0.33493265993265992</v>
      </c>
      <c r="AZ13" s="541"/>
      <c r="BA13" s="541">
        <f>BA12/792</f>
        <v>0.33493265993265992</v>
      </c>
      <c r="BB13" s="541"/>
      <c r="BC13" s="541">
        <f>BC12/792</f>
        <v>0.33493265993265992</v>
      </c>
      <c r="BD13" s="541"/>
      <c r="BE13" s="541">
        <f>BE12/792</f>
        <v>0.33493265993265992</v>
      </c>
      <c r="BF13" s="541"/>
    </row>
    <row r="14" spans="1:58" x14ac:dyDescent="0.25">
      <c r="A14" s="221"/>
      <c r="B14" s="80"/>
      <c r="C14" s="80"/>
      <c r="D14" s="250"/>
      <c r="E14" s="80"/>
      <c r="F14" s="250"/>
      <c r="G14" s="80"/>
      <c r="H14" s="250"/>
      <c r="I14" s="80"/>
      <c r="J14" s="250"/>
      <c r="K14" s="80"/>
      <c r="L14" s="250"/>
      <c r="M14" s="80"/>
      <c r="N14" s="250"/>
      <c r="O14" s="80"/>
      <c r="P14" s="250"/>
      <c r="Q14" s="80"/>
      <c r="R14" s="250"/>
      <c r="S14" s="80"/>
      <c r="T14" s="250"/>
      <c r="U14" s="80"/>
      <c r="V14" s="250"/>
      <c r="W14" s="80"/>
      <c r="X14" s="250"/>
      <c r="Y14" s="80"/>
      <c r="Z14" s="250"/>
      <c r="AA14" s="80"/>
      <c r="AB14" s="250"/>
      <c r="AC14" s="80"/>
      <c r="AD14" s="250"/>
      <c r="AE14" s="80"/>
      <c r="AF14" s="250"/>
      <c r="AG14" s="80"/>
      <c r="AH14" s="250"/>
      <c r="AI14" s="80"/>
      <c r="AJ14" s="250"/>
      <c r="AK14" s="80"/>
      <c r="AL14" s="250"/>
      <c r="AM14" s="80"/>
      <c r="AN14" s="250"/>
      <c r="AO14" s="80"/>
      <c r="AP14" s="250"/>
      <c r="AQ14" s="80"/>
      <c r="AR14" s="250"/>
      <c r="AS14" s="80"/>
      <c r="AT14" s="250"/>
      <c r="AU14" s="80"/>
      <c r="AV14" s="250"/>
      <c r="AW14" s="80"/>
      <c r="AX14" s="250"/>
      <c r="AY14" s="80"/>
      <c r="AZ14" s="250"/>
      <c r="BA14" s="80"/>
      <c r="BB14" s="250"/>
      <c r="BC14" s="80"/>
      <c r="BD14" s="250"/>
      <c r="BE14" s="80"/>
      <c r="BF14" s="250"/>
    </row>
    <row r="15" spans="1:58" x14ac:dyDescent="0.25">
      <c r="A15" s="222"/>
      <c r="B15" s="98" t="s">
        <v>86</v>
      </c>
      <c r="C15" s="465">
        <f>C5*C6</f>
        <v>155.4</v>
      </c>
      <c r="D15" s="465"/>
      <c r="E15" s="465">
        <f>E5*E6</f>
        <v>155.4</v>
      </c>
      <c r="F15" s="465"/>
      <c r="G15" s="465">
        <f>G5*G6</f>
        <v>155.4</v>
      </c>
      <c r="H15" s="465"/>
      <c r="I15" s="465">
        <f>I5*I6</f>
        <v>155.4</v>
      </c>
      <c r="J15" s="465"/>
      <c r="K15" s="465">
        <f>K5*K6</f>
        <v>155.4</v>
      </c>
      <c r="L15" s="465"/>
      <c r="M15" s="465">
        <f>M5*M6</f>
        <v>155.4</v>
      </c>
      <c r="N15" s="465"/>
      <c r="O15" s="465">
        <f>O5*O6</f>
        <v>155.4</v>
      </c>
      <c r="P15" s="465"/>
      <c r="Q15" s="465">
        <f>Q5*Q6</f>
        <v>155.4</v>
      </c>
      <c r="R15" s="465"/>
      <c r="S15" s="465">
        <f>S5*S6</f>
        <v>155.4</v>
      </c>
      <c r="T15" s="465"/>
      <c r="U15" s="465">
        <f>U5*U6</f>
        <v>155.4</v>
      </c>
      <c r="V15" s="465"/>
      <c r="W15" s="465">
        <f>W5*W6</f>
        <v>155.4</v>
      </c>
      <c r="X15" s="465"/>
      <c r="Y15" s="465">
        <f>Y5*Y6</f>
        <v>155.4</v>
      </c>
      <c r="Z15" s="465"/>
      <c r="AA15" s="465">
        <f>AA5*AA6</f>
        <v>155.4</v>
      </c>
      <c r="AB15" s="465"/>
      <c r="AC15" s="465">
        <f>AC5*AC6</f>
        <v>155.4</v>
      </c>
      <c r="AD15" s="465"/>
      <c r="AE15" s="465">
        <f>AE5*AE6</f>
        <v>155.4</v>
      </c>
      <c r="AF15" s="465"/>
      <c r="AG15" s="465">
        <f>AG5*AG6</f>
        <v>155.4</v>
      </c>
      <c r="AH15" s="465"/>
      <c r="AI15" s="465">
        <f>AI5*AI6</f>
        <v>155.4</v>
      </c>
      <c r="AJ15" s="465"/>
      <c r="AK15" s="465">
        <f>AK5*AK6</f>
        <v>155.4</v>
      </c>
      <c r="AL15" s="465"/>
      <c r="AM15" s="465">
        <f>AM5*AM6</f>
        <v>155.4</v>
      </c>
      <c r="AN15" s="465"/>
      <c r="AO15" s="465">
        <f>AO5*AO6</f>
        <v>155.4</v>
      </c>
      <c r="AP15" s="465"/>
      <c r="AQ15" s="465">
        <f>AQ5*AQ6</f>
        <v>155.4</v>
      </c>
      <c r="AR15" s="465"/>
      <c r="AS15" s="465">
        <f>AS5*AS6</f>
        <v>155.4</v>
      </c>
      <c r="AT15" s="465"/>
      <c r="AU15" s="465">
        <f>AU5*AU6</f>
        <v>155.4</v>
      </c>
      <c r="AV15" s="465"/>
      <c r="AW15" s="465">
        <f>AW5*AW6</f>
        <v>155.4</v>
      </c>
      <c r="AX15" s="465"/>
      <c r="AY15" s="465">
        <f>AY5*AY6</f>
        <v>155.4</v>
      </c>
      <c r="AZ15" s="465"/>
      <c r="BA15" s="465">
        <f>BA5*BA6</f>
        <v>155.4</v>
      </c>
      <c r="BB15" s="465"/>
      <c r="BC15" s="465">
        <f>BC5*BC6</f>
        <v>155.4</v>
      </c>
      <c r="BD15" s="465"/>
      <c r="BE15" s="465">
        <f>BE5*BE6</f>
        <v>155.4</v>
      </c>
      <c r="BF15" s="465"/>
    </row>
    <row r="16" spans="1:58" x14ac:dyDescent="0.25">
      <c r="A16" s="222"/>
      <c r="B16" s="98" t="s">
        <v>87</v>
      </c>
      <c r="C16" s="530">
        <f>C13*C15</f>
        <v>52.04853535353535</v>
      </c>
      <c r="D16" s="530"/>
      <c r="E16" s="530">
        <f>E13*E15</f>
        <v>52.04853535353535</v>
      </c>
      <c r="F16" s="530"/>
      <c r="G16" s="530">
        <f>G13*G15</f>
        <v>52.04853535353535</v>
      </c>
      <c r="H16" s="530"/>
      <c r="I16" s="530">
        <f>I13*I15</f>
        <v>52.04853535353535</v>
      </c>
      <c r="J16" s="530"/>
      <c r="K16" s="530">
        <f>K13*K15</f>
        <v>52.04853535353535</v>
      </c>
      <c r="L16" s="530"/>
      <c r="M16" s="530">
        <f>M13*M15</f>
        <v>52.04853535353535</v>
      </c>
      <c r="N16" s="530"/>
      <c r="O16" s="530">
        <f>O13*O15</f>
        <v>52.04853535353535</v>
      </c>
      <c r="P16" s="530"/>
      <c r="Q16" s="530">
        <f>Q13*Q15</f>
        <v>52.04853535353535</v>
      </c>
      <c r="R16" s="530"/>
      <c r="S16" s="530">
        <f>S13*S15</f>
        <v>52.04853535353535</v>
      </c>
      <c r="T16" s="530"/>
      <c r="U16" s="530">
        <f>U13*U15</f>
        <v>52.04853535353535</v>
      </c>
      <c r="V16" s="530"/>
      <c r="W16" s="530">
        <f>W13*W15</f>
        <v>52.04853535353535</v>
      </c>
      <c r="X16" s="530"/>
      <c r="Y16" s="530">
        <f>Y13*Y15</f>
        <v>52.04853535353535</v>
      </c>
      <c r="Z16" s="530"/>
      <c r="AA16" s="530">
        <f>AA13*AA15</f>
        <v>52.04853535353535</v>
      </c>
      <c r="AB16" s="530"/>
      <c r="AC16" s="530">
        <f>AC13*AC15</f>
        <v>52.04853535353535</v>
      </c>
      <c r="AD16" s="530"/>
      <c r="AE16" s="530">
        <f>AE13*AE15</f>
        <v>52.04853535353535</v>
      </c>
      <c r="AF16" s="530"/>
      <c r="AG16" s="530">
        <f>AG13*AG15</f>
        <v>52.04853535353535</v>
      </c>
      <c r="AH16" s="530"/>
      <c r="AI16" s="530">
        <f>AI13*AI15</f>
        <v>52.04853535353535</v>
      </c>
      <c r="AJ16" s="530"/>
      <c r="AK16" s="530">
        <f>AK13*AK15</f>
        <v>52.04853535353535</v>
      </c>
      <c r="AL16" s="530"/>
      <c r="AM16" s="530">
        <f>AM13*AM15</f>
        <v>52.04853535353535</v>
      </c>
      <c r="AN16" s="530"/>
      <c r="AO16" s="530">
        <f>AO13*AO15</f>
        <v>52.04853535353535</v>
      </c>
      <c r="AP16" s="530"/>
      <c r="AQ16" s="530">
        <f>AQ13*AQ15</f>
        <v>52.04853535353535</v>
      </c>
      <c r="AR16" s="530"/>
      <c r="AS16" s="530">
        <f>AS13*AS15</f>
        <v>52.04853535353535</v>
      </c>
      <c r="AT16" s="530"/>
      <c r="AU16" s="530">
        <f>AU13*AU15</f>
        <v>52.04853535353535</v>
      </c>
      <c r="AV16" s="530"/>
      <c r="AW16" s="530">
        <f>AW13*AW15</f>
        <v>52.04853535353535</v>
      </c>
      <c r="AX16" s="530"/>
      <c r="AY16" s="530">
        <f>AY13*AY15</f>
        <v>52.04853535353535</v>
      </c>
      <c r="AZ16" s="530"/>
      <c r="BA16" s="530">
        <f>BA13*BA15</f>
        <v>52.04853535353535</v>
      </c>
      <c r="BB16" s="530"/>
      <c r="BC16" s="530">
        <f>BC13*BC15</f>
        <v>52.04853535353535</v>
      </c>
      <c r="BD16" s="530"/>
      <c r="BE16" s="530">
        <f>BE13*BE15</f>
        <v>52.04853535353535</v>
      </c>
      <c r="BF16" s="530"/>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97" t="s">
        <v>89</v>
      </c>
      <c r="C18" s="531">
        <f>IF(OR(C8=Tabelas!$F$14,C8=Tabelas!$F$16),C4*C7,2*C4*C7)</f>
        <v>4000</v>
      </c>
      <c r="D18" s="532"/>
      <c r="E18" s="531">
        <f>IF(OR(E8=Tabelas!$F$14,E8=Tabelas!$F$16),E4*E7,2*E4*E7)</f>
        <v>0</v>
      </c>
      <c r="F18" s="532"/>
      <c r="G18" s="531">
        <f>IF(OR(G8=Tabelas!$F$14,G8=Tabelas!$F$16),G4*G7,2*G4*G7)</f>
        <v>0</v>
      </c>
      <c r="H18" s="532"/>
      <c r="I18" s="531">
        <f>IF(OR(I8=Tabelas!$F$14,I8=Tabelas!$F$16),I4*I7,2*I4*I7)</f>
        <v>0</v>
      </c>
      <c r="J18" s="532"/>
      <c r="K18" s="531">
        <f>IF(OR(K8=Tabelas!$F$14,K8=Tabelas!$F$16),K4*K7,2*K4*K7)</f>
        <v>0</v>
      </c>
      <c r="L18" s="532"/>
      <c r="M18" s="531">
        <f>IF(OR(M8=Tabelas!$F$14,M8=Tabelas!$F$16),M4*M7,2*M4*M7)</f>
        <v>400</v>
      </c>
      <c r="N18" s="532"/>
      <c r="O18" s="531">
        <f>IF(OR(O8=Tabelas!$F$14,O8=Tabelas!$F$16),O4*O7,2*O4*O7)</f>
        <v>0</v>
      </c>
      <c r="P18" s="532"/>
      <c r="Q18" s="531">
        <f>IF(OR(Q8=Tabelas!$F$14,Q8=Tabelas!$F$16),Q4*Q7,2*Q4*Q7)</f>
        <v>0</v>
      </c>
      <c r="R18" s="532"/>
      <c r="S18" s="531">
        <f>IF(OR(S8=Tabelas!$F$14,S8=Tabelas!$F$16),S4*S7,2*S4*S7)</f>
        <v>30000</v>
      </c>
      <c r="T18" s="532"/>
      <c r="U18" s="531">
        <f>IF(OR(U8=Tabelas!$F$14,U8=Tabelas!$F$16),U4*U7,2*U4*U7)</f>
        <v>0</v>
      </c>
      <c r="V18" s="532"/>
      <c r="W18" s="531">
        <f>IF(OR(W8=Tabelas!$F$14,W8=Tabelas!$F$16),W4*W7,2*W4*W7)</f>
        <v>0</v>
      </c>
      <c r="X18" s="532"/>
      <c r="Y18" s="531">
        <f>IF(OR(Y8=Tabelas!$F$14,Y8=Tabelas!$F$16),Y4*Y7,2*Y4*Y7)</f>
        <v>0</v>
      </c>
      <c r="Z18" s="532"/>
      <c r="AA18" s="531">
        <f>IF(OR(AA8=Tabelas!$F$14,AA8=Tabelas!$F$16),AA4*AA7,2*AA4*AA7)</f>
        <v>0</v>
      </c>
      <c r="AB18" s="532"/>
      <c r="AC18" s="531">
        <f>IF(OR(AC8=Tabelas!$F$14,AC8=Tabelas!$F$16),AC4*AC7,2*AC4*AC7)</f>
        <v>0</v>
      </c>
      <c r="AD18" s="532"/>
      <c r="AE18" s="531">
        <f>IF(OR(AE8=Tabelas!$F$14,AE8=Tabelas!$F$16),AE4*AE7,2*AE4*AE7)</f>
        <v>0</v>
      </c>
      <c r="AF18" s="532"/>
      <c r="AG18" s="531">
        <f>IF(OR(AG8=Tabelas!$F$14,AG8=Tabelas!$F$16),AG4*AG7,2*AG4*AG7)</f>
        <v>600</v>
      </c>
      <c r="AH18" s="532"/>
      <c r="AI18" s="531">
        <f>IF(OR(AI8=Tabelas!$F$14,AI8=Tabelas!$F$16),AI4*AI7,2*AI4*AI7)</f>
        <v>0</v>
      </c>
      <c r="AJ18" s="532"/>
      <c r="AK18" s="531">
        <f>IF(OR(AK8=Tabelas!$F$14,AK8=Tabelas!$F$16),AK4*AK7,2*AK4*AK7)</f>
        <v>0</v>
      </c>
      <c r="AL18" s="532"/>
      <c r="AM18" s="531">
        <f>IF(OR(AM8=Tabelas!$F$14,AM8=Tabelas!$F$16),AM4*AM7,2*AM4*AM7)</f>
        <v>0</v>
      </c>
      <c r="AN18" s="532"/>
      <c r="AO18" s="531">
        <f>IF(OR(AO8=Tabelas!$F$14,AO8=Tabelas!$F$16),AO4*AO7,2*AO4*AO7)</f>
        <v>2000</v>
      </c>
      <c r="AP18" s="532"/>
      <c r="AQ18" s="531">
        <f>IF(OR(AQ8=Tabelas!$F$14,AQ8=Tabelas!$F$16),AQ4*AQ7,2*AQ4*AQ7)</f>
        <v>1000</v>
      </c>
      <c r="AR18" s="532"/>
      <c r="AS18" s="531">
        <f>IF(OR(AS8=Tabelas!$F$14,AS8=Tabelas!$F$16),AS4*AS7,2*AS4*AS7)</f>
        <v>0</v>
      </c>
      <c r="AT18" s="532"/>
      <c r="AU18" s="531">
        <f>IF(OR(AU8=Tabelas!$F$14,AU8=Tabelas!$F$16),AU4*AU7,2*AU4*AU7)</f>
        <v>0</v>
      </c>
      <c r="AV18" s="532"/>
      <c r="AW18" s="531">
        <f>IF(OR(AW8=Tabelas!$F$14,AW8=Tabelas!$F$16),AW4*AW7,2*AW4*AW7)</f>
        <v>0</v>
      </c>
      <c r="AX18" s="532"/>
      <c r="AY18" s="531">
        <f>IF(OR(AY8=Tabelas!$F$14,AY8=Tabelas!$F$16),AY4*AY7,2*AY4*AY7)</f>
        <v>1000</v>
      </c>
      <c r="AZ18" s="532"/>
      <c r="BA18" s="531">
        <f>IF(OR(BA8=Tabelas!$F$14,BA8=Tabelas!$F$16),BA4*BA7,2*BA4*BA7)</f>
        <v>1000</v>
      </c>
      <c r="BB18" s="532"/>
      <c r="BC18" s="531">
        <f>IF(OR(BC8=Tabelas!$F$14,BC8=Tabelas!$F$16),BC4*BC7,2*BC4*BC7)</f>
        <v>1000</v>
      </c>
      <c r="BD18" s="532"/>
      <c r="BE18" s="531">
        <f>IF(OR(BE8=Tabelas!$F$14,BE8=Tabelas!$F$16),BE4*BE7,2*BE4*BE7)</f>
        <v>4000</v>
      </c>
      <c r="BF18" s="532"/>
    </row>
    <row r="19" spans="1:58" x14ac:dyDescent="0.25">
      <c r="A19" s="445"/>
      <c r="B19" s="98" t="s">
        <v>90</v>
      </c>
      <c r="C19" s="533">
        <f>IF(C8=Tabelas!$B$4,0,IF(OR(C8=Tabelas!$F$14,C8=Tabelas!$F$15),VLOOKUP(C9,matrizpapel,2,0),VLOOKUP(C9,matrizpapel,3,0)))</f>
        <v>4.34</v>
      </c>
      <c r="D19" s="534"/>
      <c r="E19" s="533">
        <f>IF(E8=Tabelas!$B$4,0,IF(OR(E8=Tabelas!$F$14,E8=Tabelas!$F$15),VLOOKUP(E9,matrizpapel,2,0),VLOOKUP(E9,matrizpapel,3,0)))</f>
        <v>4.34</v>
      </c>
      <c r="F19" s="534"/>
      <c r="G19" s="533">
        <f>IF(G8=Tabelas!$B$4,0,IF(OR(G8=Tabelas!$F$14,G8=Tabelas!$F$15),VLOOKUP(G9,matrizpapel,2,0),VLOOKUP(G9,matrizpapel,3,0)))</f>
        <v>4.34</v>
      </c>
      <c r="H19" s="534"/>
      <c r="I19" s="533">
        <f>IF(I8=Tabelas!$B$4,0,IF(OR(I8=Tabelas!$F$14,I8=Tabelas!$F$15),VLOOKUP(I9,matrizpapel,2,0),VLOOKUP(I9,matrizpapel,3,0)))</f>
        <v>4.34</v>
      </c>
      <c r="J19" s="534"/>
      <c r="K19" s="533">
        <f>IF(K8=Tabelas!$B$4,0,IF(OR(K8=Tabelas!$F$14,K8=Tabelas!$F$15),VLOOKUP(K9,matrizpapel,2,0),VLOOKUP(K9,matrizpapel,3,0)))</f>
        <v>4.34</v>
      </c>
      <c r="L19" s="534"/>
      <c r="M19" s="533">
        <f>IF(M8=Tabelas!$B$4,0,IF(OR(M8=Tabelas!$F$14,M8=Tabelas!$F$15),VLOOKUP(M9,matrizpapel,2,0),VLOOKUP(M9,matrizpapel,3,0)))</f>
        <v>4.34</v>
      </c>
      <c r="N19" s="534"/>
      <c r="O19" s="533">
        <f>IF(O8=Tabelas!$B$4,0,IF(OR(O8=Tabelas!$F$14,O8=Tabelas!$F$15),VLOOKUP(O9,matrizpapel,2,0),VLOOKUP(O9,matrizpapel,3,0)))</f>
        <v>4.34</v>
      </c>
      <c r="P19" s="534"/>
      <c r="Q19" s="533">
        <f>IF(Q8=Tabelas!$B$4,0,IF(OR(Q8=Tabelas!$F$14,Q8=Tabelas!$F$15),VLOOKUP(Q9,matrizpapel,2,0),VLOOKUP(Q9,matrizpapel,3,0)))</f>
        <v>4.34</v>
      </c>
      <c r="R19" s="534"/>
      <c r="S19" s="533">
        <f>IF(S8=Tabelas!$B$4,0,IF(OR(S8=Tabelas!$F$14,S8=Tabelas!$F$15),VLOOKUP(S9,matrizpapel,2,0),VLOOKUP(S9,matrizpapel,3,0)))</f>
        <v>4.34</v>
      </c>
      <c r="T19" s="534"/>
      <c r="U19" s="533">
        <f>IF(U8=Tabelas!$B$4,0,IF(OR(U8=Tabelas!$F$14,U8=Tabelas!$F$15),VLOOKUP(U9,matrizpapel,2,0),VLOOKUP(U9,matrizpapel,3,0)))</f>
        <v>4.34</v>
      </c>
      <c r="V19" s="534"/>
      <c r="W19" s="533">
        <f>IF(W8=Tabelas!$B$4,0,IF(OR(W8=Tabelas!$F$14,W8=Tabelas!$F$15),VLOOKUP(W9,matrizpapel,2,0),VLOOKUP(W9,matrizpapel,3,0)))</f>
        <v>4.34</v>
      </c>
      <c r="X19" s="534"/>
      <c r="Y19" s="533">
        <f>IF(Y8=Tabelas!$B$4,0,IF(OR(Y8=Tabelas!$F$14,Y8=Tabelas!$F$15),VLOOKUP(Y9,matrizpapel,2,0),VLOOKUP(Y9,matrizpapel,3,0)))</f>
        <v>4.34</v>
      </c>
      <c r="Z19" s="534"/>
      <c r="AA19" s="533">
        <f>IF(AA8=Tabelas!$B$4,0,IF(OR(AA8=Tabelas!$F$14,AA8=Tabelas!$F$15),VLOOKUP(AA9,matrizpapel,2,0),VLOOKUP(AA9,matrizpapel,3,0)))</f>
        <v>4.34</v>
      </c>
      <c r="AB19" s="534"/>
      <c r="AC19" s="533">
        <f>IF(AC8=Tabelas!$B$4,0,IF(OR(AC8=Tabelas!$F$14,AC8=Tabelas!$F$15),VLOOKUP(AC9,matrizpapel,2,0),VLOOKUP(AC9,matrizpapel,3,0)))</f>
        <v>4.34</v>
      </c>
      <c r="AD19" s="534"/>
      <c r="AE19" s="533">
        <f>IF(AE8=Tabelas!$B$4,0,IF(OR(AE8=Tabelas!$F$14,AE8=Tabelas!$F$15),VLOOKUP(AE9,matrizpapel,2,0),VLOOKUP(AE9,matrizpapel,3,0)))</f>
        <v>4.34</v>
      </c>
      <c r="AF19" s="534"/>
      <c r="AG19" s="533">
        <f>IF(AG8=Tabelas!$B$4,0,IF(OR(AG8=Tabelas!$F$14,AG8=Tabelas!$F$15),VLOOKUP(AG9,matrizpapel,2,0),VLOOKUP(AG9,matrizpapel,3,0)))</f>
        <v>4.34</v>
      </c>
      <c r="AH19" s="534"/>
      <c r="AI19" s="533">
        <f>IF(AI8=Tabelas!$B$4,0,IF(OR(AI8=Tabelas!$F$14,AI8=Tabelas!$F$15),VLOOKUP(AI9,matrizpapel,2,0),VLOOKUP(AI9,matrizpapel,3,0)))</f>
        <v>4.34</v>
      </c>
      <c r="AJ19" s="534"/>
      <c r="AK19" s="533">
        <f>IF(AK8=Tabelas!$B$4,0,IF(OR(AK8=Tabelas!$F$14,AK8=Tabelas!$F$15),VLOOKUP(AK9,matrizpapel,2,0),VLOOKUP(AK9,matrizpapel,3,0)))</f>
        <v>4.34</v>
      </c>
      <c r="AL19" s="534"/>
      <c r="AM19" s="533">
        <f>IF(AM8=Tabelas!$B$4,0,IF(OR(AM8=Tabelas!$F$14,AM8=Tabelas!$F$15),VLOOKUP(AM9,matrizpapel,2,0),VLOOKUP(AM9,matrizpapel,3,0)))</f>
        <v>4.34</v>
      </c>
      <c r="AN19" s="534"/>
      <c r="AO19" s="533">
        <f>IF(AO8=Tabelas!$B$4,0,IF(OR(AO8=Tabelas!$F$14,AO8=Tabelas!$F$15),VLOOKUP(AO9,matrizpapel,2,0),VLOOKUP(AO9,matrizpapel,3,0)))</f>
        <v>4.34</v>
      </c>
      <c r="AP19" s="534"/>
      <c r="AQ19" s="533">
        <f>IF(AQ8=Tabelas!$B$4,0,IF(OR(AQ8=Tabelas!$F$14,AQ8=Tabelas!$F$15),VLOOKUP(AQ9,matrizpapel,2,0),VLOOKUP(AQ9,matrizpapel,3,0)))</f>
        <v>4.34</v>
      </c>
      <c r="AR19" s="534"/>
      <c r="AS19" s="533">
        <f>IF(AS8=Tabelas!$B$4,0,IF(OR(AS8=Tabelas!$F$14,AS8=Tabelas!$F$15),VLOOKUP(AS9,matrizpapel,2,0),VLOOKUP(AS9,matrizpapel,3,0)))</f>
        <v>4.34</v>
      </c>
      <c r="AT19" s="534"/>
      <c r="AU19" s="533">
        <f>IF(AU8=Tabelas!$B$4,0,IF(OR(AU8=Tabelas!$F$14,AU8=Tabelas!$F$15),VLOOKUP(AU9,matrizpapel,2,0),VLOOKUP(AU9,matrizpapel,3,0)))</f>
        <v>4.34</v>
      </c>
      <c r="AV19" s="534"/>
      <c r="AW19" s="533">
        <f>IF(AW8=Tabelas!$B$4,0,IF(OR(AW8=Tabelas!$F$14,AW8=Tabelas!$F$15),VLOOKUP(AW9,matrizpapel,2,0),VLOOKUP(AW9,matrizpapel,3,0)))</f>
        <v>4.34</v>
      </c>
      <c r="AX19" s="534"/>
      <c r="AY19" s="533">
        <f>IF(AY8=Tabelas!$B$4,0,IF(OR(AY8=Tabelas!$F$14,AY8=Tabelas!$F$15),VLOOKUP(AY9,matrizpapel,2,0),VLOOKUP(AY9,matrizpapel,3,0)))</f>
        <v>4.34</v>
      </c>
      <c r="AZ19" s="534"/>
      <c r="BA19" s="533">
        <f>IF(BA8=Tabelas!$B$4,0,IF(OR(BA8=Tabelas!$F$14,BA8=Tabelas!$F$15),VLOOKUP(BA9,matrizpapel,2,0),VLOOKUP(BA9,matrizpapel,3,0)))</f>
        <v>4.34</v>
      </c>
      <c r="BB19" s="534"/>
      <c r="BC19" s="533">
        <f>IF(BC8=Tabelas!$B$4,0,IF(OR(BC8=Tabelas!$F$14,BC8=Tabelas!$F$15),VLOOKUP(BC9,matrizpapel,2,0),VLOOKUP(BC9,matrizpapel,3,0)))</f>
        <v>4.34</v>
      </c>
      <c r="BD19" s="534"/>
      <c r="BE19" s="533">
        <f>IF(BE8=Tabelas!$B$4,0,IF(OR(BE8=Tabelas!$F$14,BE8=Tabelas!$F$15),VLOOKUP(BE9,matrizpapel,2,0),VLOOKUP(BE9,matrizpapel,3,0)))</f>
        <v>4.34</v>
      </c>
      <c r="BF19" s="534"/>
    </row>
    <row r="20" spans="1:58" x14ac:dyDescent="0.25">
      <c r="A20" s="445"/>
      <c r="B20" s="103" t="s">
        <v>91</v>
      </c>
      <c r="C20" s="98">
        <f>IF(C18&gt;1000,1,C18/1000)</f>
        <v>1</v>
      </c>
      <c r="D20" s="104">
        <f>IF(C10=Tabelas!$F$23,C16*C20*(C19+Tabelas!$C$39),C16*C20*C19)</f>
        <v>225.89064343434342</v>
      </c>
      <c r="E20" s="98">
        <f>IF(E18&gt;1000,1,E18/1000)</f>
        <v>0</v>
      </c>
      <c r="F20" s="104">
        <f>IF(E10=Tabelas!$F$23,E16*E20*(E19+Tabelas!$C$39),E16*E20*E19)</f>
        <v>0</v>
      </c>
      <c r="G20" s="98">
        <f>IF(G18&gt;1000,1,G18/1000)</f>
        <v>0</v>
      </c>
      <c r="H20" s="104">
        <f>IF(G10=Tabelas!$F$23,G16*G20*(G19+Tabelas!$C$39),G16*G20*G19)</f>
        <v>0</v>
      </c>
      <c r="I20" s="98">
        <f>IF(I18&gt;1000,1,I18/1000)</f>
        <v>0</v>
      </c>
      <c r="J20" s="104">
        <f>IF(I10=Tabelas!$F$23,I16*I20*(I19+Tabelas!$C$39),I16*I20*I19)</f>
        <v>0</v>
      </c>
      <c r="K20" s="98">
        <f>IF(K18&gt;1000,1,K18/1000)</f>
        <v>0</v>
      </c>
      <c r="L20" s="104">
        <f>IF(K10=Tabelas!$F$23,K16*K20*(K19+Tabelas!$C$39),K16*K20*K19)</f>
        <v>0</v>
      </c>
      <c r="M20" s="98">
        <f>IF(M18&gt;1000,1,M18/1000)</f>
        <v>0.4</v>
      </c>
      <c r="N20" s="104">
        <f>IF(M10=Tabelas!$F$23,M16*M20*(M19+Tabelas!$C$39),M16*M20*M19)</f>
        <v>90.356257373737378</v>
      </c>
      <c r="O20" s="98">
        <f>IF(O18&gt;1000,1,O18/1000)</f>
        <v>0</v>
      </c>
      <c r="P20" s="104">
        <f>IF(O10=Tabelas!$F$23,O16*O20*(O19+Tabelas!$C$39),O16*O20*O19)</f>
        <v>0</v>
      </c>
      <c r="Q20" s="98">
        <f>IF(Q18&gt;1000,1,Q18/1000)</f>
        <v>0</v>
      </c>
      <c r="R20" s="104">
        <f>IF(Q10=Tabelas!$F$23,Q16*Q20*(Q19+Tabelas!$C$39),Q16*Q20*Q19)</f>
        <v>0</v>
      </c>
      <c r="S20" s="98">
        <f>IF(S18&gt;1000,1,S18/1000)</f>
        <v>1</v>
      </c>
      <c r="T20" s="104">
        <f>IF(S10=Tabelas!$F$23,S16*S20*(S19+Tabelas!$C$39),S16*S20*S19)</f>
        <v>225.89064343434342</v>
      </c>
      <c r="U20" s="98">
        <f>IF(U18&gt;1000,1,U18/1000)</f>
        <v>0</v>
      </c>
      <c r="V20" s="104">
        <f>IF(U10=Tabelas!$F$23,U16*U20*(U19+Tabelas!$C$39),U16*U20*U19)</f>
        <v>0</v>
      </c>
      <c r="W20" s="98">
        <f>IF(W18&gt;1000,1,W18/1000)</f>
        <v>0</v>
      </c>
      <c r="X20" s="104">
        <f>IF(W10=Tabelas!$F$23,W16*W20*(W19+Tabelas!$C$39),W16*W20*W19)</f>
        <v>0</v>
      </c>
      <c r="Y20" s="98">
        <f>IF(Y18&gt;1000,1,Y18/1000)</f>
        <v>0</v>
      </c>
      <c r="Z20" s="104">
        <f>IF(Y10=Tabelas!$F$23,Y16*Y20*(Y19+Tabelas!$C$39),Y16*Y20*Y19)</f>
        <v>0</v>
      </c>
      <c r="AA20" s="98">
        <f>IF(AA18&gt;1000,1,AA18/1000)</f>
        <v>0</v>
      </c>
      <c r="AB20" s="104">
        <f>IF(AA10=Tabelas!$F$23,AA16*AA20*(AA19+Tabelas!$C$39),AA16*AA20*AA19)</f>
        <v>0</v>
      </c>
      <c r="AC20" s="98">
        <f>IF(AC18&gt;1000,1,AC18/1000)</f>
        <v>0</v>
      </c>
      <c r="AD20" s="104">
        <f>IF(AC10=Tabelas!$F$23,AC16*AC20*(AC19+Tabelas!$C$39),AC16*AC20*AC19)</f>
        <v>0</v>
      </c>
      <c r="AE20" s="98">
        <f>IF(AE18&gt;1000,1,AE18/1000)</f>
        <v>0</v>
      </c>
      <c r="AF20" s="104">
        <f>IF(AE10=Tabelas!$F$23,AE16*AE20*(AE19+Tabelas!$C$39),AE16*AE20*AE19)</f>
        <v>0</v>
      </c>
      <c r="AG20" s="98">
        <f>IF(AG18&gt;1000,1,AG18/1000)</f>
        <v>0.6</v>
      </c>
      <c r="AH20" s="104">
        <f>IF(AG10=Tabelas!$F$23,AG16*AG20*(AG19+Tabelas!$C$39),AG16*AG20*AG19)</f>
        <v>135.53438606060604</v>
      </c>
      <c r="AI20" s="98">
        <f>IF(AI18&gt;1000,1,AI18/1000)</f>
        <v>0</v>
      </c>
      <c r="AJ20" s="104">
        <f>IF(AI10=Tabelas!$F$23,AI16*AI20*(AI19+Tabelas!$C$39),AI16*AI20*AI19)</f>
        <v>0</v>
      </c>
      <c r="AK20" s="98">
        <f>IF(AK18&gt;1000,1,AK18/1000)</f>
        <v>0</v>
      </c>
      <c r="AL20" s="104">
        <f>IF(AK10=Tabelas!$F$23,AK16*AK20*(AK19+Tabelas!$C$39),AK16*AK20*AK19)</f>
        <v>0</v>
      </c>
      <c r="AM20" s="98">
        <f>IF(AM18&gt;1000,1,AM18/1000)</f>
        <v>0</v>
      </c>
      <c r="AN20" s="104">
        <f>IF(AM10=Tabelas!$F$23,AM16*AM20*(AM19+Tabelas!$C$39),AM16*AM20*AM19)</f>
        <v>0</v>
      </c>
      <c r="AO20" s="98">
        <f>IF(AO18&gt;1000,1,AO18/1000)</f>
        <v>1</v>
      </c>
      <c r="AP20" s="104">
        <f>IF(AO10=Tabelas!$F$23,AO16*AO20*(AO19+Tabelas!$C$39),AO16*AO20*AO19)</f>
        <v>225.89064343434342</v>
      </c>
      <c r="AQ20" s="98">
        <f>IF(AQ18&gt;1000,1,AQ18/1000)</f>
        <v>1</v>
      </c>
      <c r="AR20" s="104">
        <f>IF(AQ10=Tabelas!$F$23,AQ16*AQ20*(AQ19+Tabelas!$C$39),AQ16*AQ20*AQ19)</f>
        <v>225.89064343434342</v>
      </c>
      <c r="AS20" s="98">
        <f>IF(AS18&gt;1000,1,AS18/1000)</f>
        <v>0</v>
      </c>
      <c r="AT20" s="104">
        <f>IF(AS10=Tabelas!$F$23,AS16*AS20*(AS19+Tabelas!$C$39),AS16*AS20*AS19)</f>
        <v>0</v>
      </c>
      <c r="AU20" s="98">
        <f>IF(AU18&gt;1000,1,AU18/1000)</f>
        <v>0</v>
      </c>
      <c r="AV20" s="104">
        <f>IF(AU10=Tabelas!$F$23,AU16*AU20*(AU19+Tabelas!$C$39),AU16*AU20*AU19)</f>
        <v>0</v>
      </c>
      <c r="AW20" s="98">
        <f>IF(AW18&gt;1000,1,AW18/1000)</f>
        <v>0</v>
      </c>
      <c r="AX20" s="104">
        <f>IF(AW10=Tabelas!$F$23,AW16*AW20*(AW19+Tabelas!$C$39),AW16*AW20*AW19)</f>
        <v>0</v>
      </c>
      <c r="AY20" s="98">
        <f>IF(AY18&gt;1000,1,AY18/1000)</f>
        <v>1</v>
      </c>
      <c r="AZ20" s="104">
        <f>IF(AY10=Tabelas!$F$23,AY16*AY20*(AY19+Tabelas!$C$39),AY16*AY20*AY19)</f>
        <v>225.89064343434342</v>
      </c>
      <c r="BA20" s="98">
        <f>IF(BA18&gt;1000,1,BA18/1000)</f>
        <v>1</v>
      </c>
      <c r="BB20" s="104">
        <f>IF(BA10=Tabelas!$F$23,BA16*BA20*(BA19+Tabelas!$C$39),BA16*BA20*BA19)</f>
        <v>225.89064343434342</v>
      </c>
      <c r="BC20" s="98">
        <f>IF(BC18&gt;1000,1,BC18/1000)</f>
        <v>1</v>
      </c>
      <c r="BD20" s="104">
        <f>IF(BC10=Tabelas!$F$23,BC16*BC20*(BC19+Tabelas!$C$39),BC16*BC20*BC19)</f>
        <v>225.89064343434342</v>
      </c>
      <c r="BE20" s="98">
        <f>IF(BE18&gt;1000,1,BE18/1000)</f>
        <v>1</v>
      </c>
      <c r="BF20" s="104">
        <f>IF(BE10=Tabelas!$F$23,BE16*BE20*(BE19+Tabelas!$C$39),BE16*BE20*BE19)</f>
        <v>225.89064343434342</v>
      </c>
    </row>
    <row r="21" spans="1:58" x14ac:dyDescent="0.25">
      <c r="A21" s="445"/>
      <c r="B21" s="103" t="s">
        <v>92</v>
      </c>
      <c r="C21" s="98">
        <f>IF(C18&gt;=30000,29,IF(C18&lt;1001,0,C18/1000-C20))</f>
        <v>3</v>
      </c>
      <c r="D21" s="104">
        <f>IF(C10=Tabelas!$F$23,IF(OR(C8=Tabelas!$F$14,C8=Tabelas!$F$15),C16*C21*(C19+Tabelas!$C$39)*Tabelas!$H$3,C16*C21*(C19+Tabelas!$C$39)*Tabelas!$H$7),IF(OR(C8=Tabelas!$F$14,C8=Tabelas!$F$15),C16*C21*C19*Tabelas!$H$3,C16*C21*C19*Tabelas!$H$7))</f>
        <v>399.82643887878777</v>
      </c>
      <c r="E21" s="98">
        <f>IF(E18&gt;=30000,29,IF(E18&lt;1001,0,E18/1000-E20))</f>
        <v>0</v>
      </c>
      <c r="F21" s="104">
        <f>IF(E10=Tabelas!$F$23,IF(OR(E8=Tabelas!$F$14,E8=Tabelas!$F$15),E16*E21*(E19+Tabelas!$C$39)*Tabelas!$H$3,E16*E21*(E19+Tabelas!$C$39)*Tabelas!$H$7),IF(OR(E8=Tabelas!$F$14,E8=Tabelas!$F$15),E16*E21*E19*Tabelas!$H$3,E16*E21*E19*Tabelas!$H$7))</f>
        <v>0</v>
      </c>
      <c r="G21" s="98">
        <f>IF(G18&gt;=30000,29,IF(G18&lt;1001,0,G18/1000-G20))</f>
        <v>0</v>
      </c>
      <c r="H21" s="104">
        <f>IF(G10=Tabelas!$F$23,IF(OR(G8=Tabelas!$F$14,G8=Tabelas!$F$15),G16*G21*(G19+Tabelas!$C$39)*Tabelas!$H$3,G16*G21*(G19+Tabelas!$C$39)*Tabelas!$H$7),IF(OR(G8=Tabelas!$F$14,G8=Tabelas!$F$15),G16*G21*G19*Tabelas!$H$3,G16*G21*G19*Tabelas!$H$7))</f>
        <v>0</v>
      </c>
      <c r="I21" s="98">
        <f>IF(I18&gt;=30000,29,IF(I18&lt;1001,0,I18/1000-I20))</f>
        <v>0</v>
      </c>
      <c r="J21" s="104">
        <f>IF(I10=Tabelas!$F$23,IF(OR(I8=Tabelas!$F$14,I8=Tabelas!$F$15),I16*I21*(I19+Tabelas!$C$39)*Tabelas!$H$3,I16*I21*(I19+Tabelas!$C$39)*Tabelas!$H$7),IF(OR(I8=Tabelas!$F$14,I8=Tabelas!$F$15),I16*I21*I19*Tabelas!$H$3,I16*I21*I19*Tabelas!$H$7))</f>
        <v>0</v>
      </c>
      <c r="K21" s="98">
        <f>IF(K18&gt;=30000,29,IF(K18&lt;1001,0,K18/1000-K20))</f>
        <v>0</v>
      </c>
      <c r="L21" s="104">
        <f>IF(K10=Tabelas!$F$23,IF(OR(K8=Tabelas!$F$14,K8=Tabelas!$F$15),K16*K21*(K19+Tabelas!$C$39)*Tabelas!$H$3,K16*K21*(K19+Tabelas!$C$39)*Tabelas!$H$7),IF(OR(K8=Tabelas!$F$14,K8=Tabelas!$F$15),K16*K21*K19*Tabelas!$H$3,K16*K21*K19*Tabelas!$H$7))</f>
        <v>0</v>
      </c>
      <c r="M21" s="98">
        <f>IF(M18&gt;=30000,29,IF(M18&lt;1001,0,M18/1000-M20))</f>
        <v>0</v>
      </c>
      <c r="N21" s="104">
        <f>IF(M10=Tabelas!$F$23,IF(OR(M8=Tabelas!$F$14,M8=Tabelas!$F$15),M16*M21*(M19+Tabelas!$C$39)*Tabelas!$H$3,M16*M21*(M19+Tabelas!$C$39)*Tabelas!$H$7),IF(OR(M8=Tabelas!$F$14,M8=Tabelas!$F$15),M16*M21*M19*Tabelas!$H$3,M16*M21*M19*Tabelas!$H$7))</f>
        <v>0</v>
      </c>
      <c r="O21" s="98">
        <f>IF(O18&gt;=30000,29,IF(O18&lt;1001,0,O18/1000-O20))</f>
        <v>0</v>
      </c>
      <c r="P21" s="104">
        <f>IF(O10=Tabelas!$F$23,IF(OR(O8=Tabelas!$F$14,O8=Tabelas!$F$15),O16*O21*(O19+Tabelas!$C$39)*Tabelas!$H$3,O16*O21*(O19+Tabelas!$C$39)*Tabelas!$H$7),IF(OR(O8=Tabelas!$F$14,O8=Tabelas!$F$15),O16*O21*O19*Tabelas!$H$3,O16*O21*O19*Tabelas!$H$7))</f>
        <v>0</v>
      </c>
      <c r="Q21" s="98">
        <f>IF(Q18&gt;=30000,29,IF(Q18&lt;1001,0,Q18/1000-Q20))</f>
        <v>0</v>
      </c>
      <c r="R21" s="104">
        <f>IF(Q10=Tabelas!$F$23,IF(OR(Q8=Tabelas!$F$14,Q8=Tabelas!$F$15),Q16*Q21*(Q19+Tabelas!$C$39)*Tabelas!$H$3,Q16*Q21*(Q19+Tabelas!$C$39)*Tabelas!$H$7),IF(OR(Q8=Tabelas!$F$14,Q8=Tabelas!$F$15),Q16*Q21*Q19*Tabelas!$H$3,Q16*Q21*Q19*Tabelas!$H$7))</f>
        <v>0</v>
      </c>
      <c r="S21" s="98">
        <f>IF(S18&gt;=30000,29,IF(S18&lt;1001,0,S18/1000-S20))</f>
        <v>29</v>
      </c>
      <c r="T21" s="104">
        <f>IF(S10=Tabelas!$F$23,IF(OR(S8=Tabelas!$F$14,S8=Tabelas!$F$15),S16*S21*(S19+Tabelas!$C$39)*Tabelas!$H$3,S16*S21*(S19+Tabelas!$C$39)*Tabelas!$H$7),IF(OR(S8=Tabelas!$F$14,S8=Tabelas!$F$15),S16*S21*S19*Tabelas!$H$3,S16*S21*S19*Tabelas!$H$7))</f>
        <v>3864.9889091616155</v>
      </c>
      <c r="U21" s="98">
        <f>IF(U18&gt;=30000,29,IF(U18&lt;1001,0,U18/1000-U20))</f>
        <v>0</v>
      </c>
      <c r="V21" s="104">
        <f>IF(U10=Tabelas!$F$23,IF(OR(U8=Tabelas!$F$14,U8=Tabelas!$F$15),U16*U21*(U19+Tabelas!$C$39)*Tabelas!$H$3,U16*U21*(U19+Tabelas!$C$39)*Tabelas!$H$7),IF(OR(U8=Tabelas!$F$14,U8=Tabelas!$F$15),U16*U21*U19*Tabelas!$H$3,U16*U21*U19*Tabelas!$H$7))</f>
        <v>0</v>
      </c>
      <c r="W21" s="98">
        <f>IF(W18&gt;=30000,29,IF(W18&lt;1001,0,W18/1000-W20))</f>
        <v>0</v>
      </c>
      <c r="X21" s="104">
        <f>IF(W10=Tabelas!$F$23,IF(OR(W8=Tabelas!$F$14,W8=Tabelas!$F$15),W16*W21*(W19+Tabelas!$C$39)*Tabelas!$H$3,W16*W21*(W19+Tabelas!$C$39)*Tabelas!$H$7),IF(OR(W8=Tabelas!$F$14,W8=Tabelas!$F$15),W16*W21*W19*Tabelas!$H$3,W16*W21*W19*Tabelas!$H$7))</f>
        <v>0</v>
      </c>
      <c r="Y21" s="98">
        <f>IF(Y18&gt;=30000,29,IF(Y18&lt;1001,0,Y18/1000-Y20))</f>
        <v>0</v>
      </c>
      <c r="Z21" s="104">
        <f>IF(Y10=Tabelas!$F$23,IF(OR(Y8=Tabelas!$F$14,Y8=Tabelas!$F$15),Y16*Y21*(Y19+Tabelas!$C$39)*Tabelas!$H$3,Y16*Y21*(Y19+Tabelas!$C$39)*Tabelas!$H$7),IF(OR(Y8=Tabelas!$F$14,Y8=Tabelas!$F$15),Y16*Y21*Y19*Tabelas!$H$3,Y16*Y21*Y19*Tabelas!$H$7))</f>
        <v>0</v>
      </c>
      <c r="AA21" s="98">
        <f>IF(AA18&gt;=30000,29,IF(AA18&lt;1001,0,AA18/1000-AA20))</f>
        <v>0</v>
      </c>
      <c r="AB21" s="104">
        <f>IF(AA10=Tabelas!$F$23,IF(OR(AA8=Tabelas!$F$14,AA8=Tabelas!$F$15),AA16*AA21*(AA19+Tabelas!$C$39)*Tabelas!$H$3,AA16*AA21*(AA19+Tabelas!$C$39)*Tabelas!$H$7),IF(OR(AA8=Tabelas!$F$14,AA8=Tabelas!$F$15),AA16*AA21*AA19*Tabelas!$H$3,AA16*AA21*AA19*Tabelas!$H$7))</f>
        <v>0</v>
      </c>
      <c r="AC21" s="98">
        <f>IF(AC18&gt;=30000,29,IF(AC18&lt;1001,0,AC18/1000-AC20))</f>
        <v>0</v>
      </c>
      <c r="AD21" s="104">
        <f>IF(AC10=Tabelas!$F$23,IF(OR(AC8=Tabelas!$F$14,AC8=Tabelas!$F$15),AC16*AC21*(AC19+Tabelas!$C$39)*Tabelas!$H$3,AC16*AC21*(AC19+Tabelas!$C$39)*Tabelas!$H$7),IF(OR(AC8=Tabelas!$F$14,AC8=Tabelas!$F$15),AC16*AC21*AC19*Tabelas!$H$3,AC16*AC21*AC19*Tabelas!$H$7))</f>
        <v>0</v>
      </c>
      <c r="AE21" s="98">
        <f>IF(AE18&gt;=30000,29,IF(AE18&lt;1001,0,AE18/1000-AE20))</f>
        <v>0</v>
      </c>
      <c r="AF21" s="104">
        <f>IF(AE10=Tabelas!$F$23,IF(OR(AE8=Tabelas!$F$14,AE8=Tabelas!$F$15),AE16*AE21*(AE19+Tabelas!$C$39)*Tabelas!$H$3,AE16*AE21*(AE19+Tabelas!$C$39)*Tabelas!$H$7),IF(OR(AE8=Tabelas!$F$14,AE8=Tabelas!$F$15),AE16*AE21*AE19*Tabelas!$H$3,AE16*AE21*AE19*Tabelas!$H$7))</f>
        <v>0</v>
      </c>
      <c r="AG21" s="98">
        <f>IF(AG18&gt;=30000,29,IF(AG18&lt;1001,0,AG18/1000-AG20))</f>
        <v>0</v>
      </c>
      <c r="AH21" s="104">
        <f>IF(AG10=Tabelas!$F$23,IF(OR(AG8=Tabelas!$F$14,AG8=Tabelas!$F$15),AG16*AG21*(AG19+Tabelas!$C$39)*Tabelas!$H$3,AG16*AG21*(AG19+Tabelas!$C$39)*Tabelas!$H$7),IF(OR(AG8=Tabelas!$F$14,AG8=Tabelas!$F$15),AG16*AG21*AG19*Tabelas!$H$3,AG16*AG21*AG19*Tabelas!$H$7))</f>
        <v>0</v>
      </c>
      <c r="AI21" s="98">
        <f>IF(AI18&gt;=30000,29,IF(AI18&lt;1001,0,AI18/1000-AI20))</f>
        <v>0</v>
      </c>
      <c r="AJ21" s="104">
        <f>IF(AI10=Tabelas!$F$23,IF(OR(AI8=Tabelas!$F$14,AI8=Tabelas!$F$15),AI16*AI21*(AI19+Tabelas!$C$39)*Tabelas!$H$3,AI16*AI21*(AI19+Tabelas!$C$39)*Tabelas!$H$7),IF(OR(AI8=Tabelas!$F$14,AI8=Tabelas!$F$15),AI16*AI21*AI19*Tabelas!$H$3,AI16*AI21*AI19*Tabelas!$H$7))</f>
        <v>0</v>
      </c>
      <c r="AK21" s="98">
        <f>IF(AK18&gt;=30000,29,IF(AK18&lt;1001,0,AK18/1000-AK20))</f>
        <v>0</v>
      </c>
      <c r="AL21" s="104">
        <f>IF(AK10=Tabelas!$F$23,IF(OR(AK8=Tabelas!$F$14,AK8=Tabelas!$F$15),AK16*AK21*(AK19+Tabelas!$C$39)*Tabelas!$H$3,AK16*AK21*(AK19+Tabelas!$C$39)*Tabelas!$H$7),IF(OR(AK8=Tabelas!$F$14,AK8=Tabelas!$F$15),AK16*AK21*AK19*Tabelas!$H$3,AK16*AK21*AK19*Tabelas!$H$7))</f>
        <v>0</v>
      </c>
      <c r="AM21" s="98">
        <f>IF(AM18&gt;=30000,29,IF(AM18&lt;1001,0,AM18/1000-AM20))</f>
        <v>0</v>
      </c>
      <c r="AN21" s="104">
        <f>IF(AM10=Tabelas!$F$23,IF(OR(AM8=Tabelas!$F$14,AM8=Tabelas!$F$15),AM16*AM21*(AM19+Tabelas!$C$39)*Tabelas!$H$3,AM16*AM21*(AM19+Tabelas!$C$39)*Tabelas!$H$7),IF(OR(AM8=Tabelas!$F$14,AM8=Tabelas!$F$15),AM16*AM21*AM19*Tabelas!$H$3,AM16*AM21*AM19*Tabelas!$H$7))</f>
        <v>0</v>
      </c>
      <c r="AO21" s="98">
        <f>IF(AO18&gt;=30000,29,IF(AO18&lt;1001,0,AO18/1000-AO20))</f>
        <v>1</v>
      </c>
      <c r="AP21" s="104">
        <f>IF(AO10=Tabelas!$F$23,IF(OR(AO8=Tabelas!$F$14,AO8=Tabelas!$F$15),AO16*AO21*(AO19+Tabelas!$C$39)*Tabelas!$H$3,AO16*AO21*(AO19+Tabelas!$C$39)*Tabelas!$H$7),IF(OR(AO8=Tabelas!$F$14,AO8=Tabelas!$F$15),AO16*AO21*AO19*Tabelas!$H$3,AO16*AO21*AO19*Tabelas!$H$7))</f>
        <v>133.27547962626261</v>
      </c>
      <c r="AQ21" s="98">
        <f>IF(AQ18&gt;=30000,29,IF(AQ18&lt;1001,0,AQ18/1000-AQ20))</f>
        <v>0</v>
      </c>
      <c r="AR21" s="104">
        <f>IF(AQ10=Tabelas!$F$23,IF(OR(AQ8=Tabelas!$F$14,AQ8=Tabelas!$F$15),AQ16*AQ21*(AQ19+Tabelas!$C$39)*Tabelas!$H$3,AQ16*AQ21*(AQ19+Tabelas!$C$39)*Tabelas!$H$7),IF(OR(AQ8=Tabelas!$F$14,AQ8=Tabelas!$F$15),AQ16*AQ21*AQ19*Tabelas!$H$3,AQ16*AQ21*AQ19*Tabelas!$H$7))</f>
        <v>0</v>
      </c>
      <c r="AS21" s="98">
        <f>IF(AS18&gt;=30000,29,IF(AS18&lt;1001,0,AS18/1000-AS20))</f>
        <v>0</v>
      </c>
      <c r="AT21" s="104">
        <f>IF(AS10=Tabelas!$F$23,IF(OR(AS8=Tabelas!$F$14,AS8=Tabelas!$F$15),AS16*AS21*(AS19+Tabelas!$C$39)*Tabelas!$H$3,AS16*AS21*(AS19+Tabelas!$C$39)*Tabelas!$H$7),IF(OR(AS8=Tabelas!$F$14,AS8=Tabelas!$F$15),AS16*AS21*AS19*Tabelas!$H$3,AS16*AS21*AS19*Tabelas!$H$7))</f>
        <v>0</v>
      </c>
      <c r="AU21" s="98">
        <f>IF(AU18&gt;=30000,29,IF(AU18&lt;1001,0,AU18/1000-AU20))</f>
        <v>0</v>
      </c>
      <c r="AV21" s="104">
        <f>IF(AU10=Tabelas!$F$23,IF(OR(AU8=Tabelas!$F$14,AU8=Tabelas!$F$15),AU16*AU21*(AU19+Tabelas!$C$39)*Tabelas!$H$3,AU16*AU21*(AU19+Tabelas!$C$39)*Tabelas!$H$7),IF(OR(AU8=Tabelas!$F$14,AU8=Tabelas!$F$15),AU16*AU21*AU19*Tabelas!$H$3,AU16*AU21*AU19*Tabelas!$H$7))</f>
        <v>0</v>
      </c>
      <c r="AW21" s="98">
        <f>IF(AW18&gt;=30000,29,IF(AW18&lt;1001,0,AW18/1000-AW20))</f>
        <v>0</v>
      </c>
      <c r="AX21" s="104">
        <f>IF(AW10=Tabelas!$F$23,IF(OR(AW8=Tabelas!$F$14,AW8=Tabelas!$F$15),AW16*AW21*(AW19+Tabelas!$C$39)*Tabelas!$H$3,AW16*AW21*(AW19+Tabelas!$C$39)*Tabelas!$H$7),IF(OR(AW8=Tabelas!$F$14,AW8=Tabelas!$F$15),AW16*AW21*AW19*Tabelas!$H$3,AW16*AW21*AW19*Tabelas!$H$7))</f>
        <v>0</v>
      </c>
      <c r="AY21" s="98">
        <f>IF(AY18&gt;=30000,29,IF(AY18&lt;1001,0,AY18/1000-AY20))</f>
        <v>0</v>
      </c>
      <c r="AZ21" s="104">
        <f>IF(AY10=Tabelas!$F$23,IF(OR(AY8=Tabelas!$F$14,AY8=Tabelas!$F$15),AY16*AY21*(AY19+Tabelas!$C$39)*Tabelas!$H$3,AY16*AY21*(AY19+Tabelas!$C$39)*Tabelas!$H$7),IF(OR(AY8=Tabelas!$F$14,AY8=Tabelas!$F$15),AY16*AY21*AY19*Tabelas!$H$3,AY16*AY21*AY19*Tabelas!$H$7))</f>
        <v>0</v>
      </c>
      <c r="BA21" s="98">
        <f>IF(BA18&gt;=30000,29,IF(BA18&lt;1001,0,BA18/1000-BA20))</f>
        <v>0</v>
      </c>
      <c r="BB21" s="104">
        <f>IF(BA10=Tabelas!$F$23,IF(OR(BA8=Tabelas!$F$14,BA8=Tabelas!$F$15),BA16*BA21*(BA19+Tabelas!$C$39)*Tabelas!$H$3,BA16*BA21*(BA19+Tabelas!$C$39)*Tabelas!$H$7),IF(OR(BA8=Tabelas!$F$14,BA8=Tabelas!$F$15),BA16*BA21*BA19*Tabelas!$H$3,BA16*BA21*BA19*Tabelas!$H$7))</f>
        <v>0</v>
      </c>
      <c r="BC21" s="98">
        <f>IF(BC18&gt;=30000,29,IF(BC18&lt;1001,0,BC18/1000-BC20))</f>
        <v>0</v>
      </c>
      <c r="BD21" s="104">
        <f>IF(BC10=Tabelas!$F$23,IF(OR(BC8=Tabelas!$F$14,BC8=Tabelas!$F$15),BC16*BC21*(BC19+Tabelas!$C$39)*Tabelas!$H$3,BC16*BC21*(BC19+Tabelas!$C$39)*Tabelas!$H$7),IF(OR(BC8=Tabelas!$F$14,BC8=Tabelas!$F$15),BC16*BC21*BC19*Tabelas!$H$3,BC16*BC21*BC19*Tabelas!$H$7))</f>
        <v>0</v>
      </c>
      <c r="BE21" s="98">
        <f>IF(BE18&gt;=30000,29,IF(BE18&lt;1001,0,BE18/1000-BE20))</f>
        <v>3</v>
      </c>
      <c r="BF21" s="104">
        <f>IF(BE10=Tabelas!$F$23,IF(OR(BE8=Tabelas!$F$14,BE8=Tabelas!$F$15),BE16*BE21*(BE19+Tabelas!$C$39)*Tabelas!$H$3,BE16*BE21*(BE19+Tabelas!$C$39)*Tabelas!$H$7),IF(OR(BE8=Tabelas!$F$14,BE8=Tabelas!$F$15),BE16*BE21*BE19*Tabelas!$H$3,BE16*BE21*BE19*Tabelas!$H$7))</f>
        <v>399.82643887878777</v>
      </c>
    </row>
    <row r="22" spans="1:58" x14ac:dyDescent="0.25">
      <c r="A22" s="445"/>
      <c r="B22" s="105" t="s">
        <v>93</v>
      </c>
      <c r="C22" s="98">
        <f>IF(C18&gt;=100000,70,IF(C18&lt;30001,0,C18/1000-SUM(C20:C21)))</f>
        <v>0</v>
      </c>
      <c r="D22" s="104">
        <f>IF(C10=Tabelas!$F$23,IF(OR(C8=Tabelas!$F$14,C8=Tabelas!$F$15),C16*C22*(C19+Tabelas!$C$39)*Tabelas!$H$4,C16*C22*(C19+Tabelas!$C$39)*Tabelas!$G$4),IF(OR(C8=Tabelas!$F$14,C8=Tabelas!$F$15),C16*C22*C19*Tabelas!$H$4,C16*C22*C19*Tabelas!$H$8))</f>
        <v>0</v>
      </c>
      <c r="E22" s="98">
        <f>IF(E18&gt;=100000,70,IF(E18&lt;30001,0,E18/1000-SUM(E20:E21)))</f>
        <v>0</v>
      </c>
      <c r="F22" s="104">
        <f>IF(E10=Tabelas!$F$23,IF(OR(E8=Tabelas!$F$14,E8=Tabelas!$F$15),E16*E22*(E19+Tabelas!$C$39)*Tabelas!$H$4,E16*E22*(E19+Tabelas!$C$39)*Tabelas!$G$4),IF(OR(E8=Tabelas!$F$14,E8=Tabelas!$F$15),E16*E22*E19*Tabelas!$H$4,E16*E22*E19*Tabelas!$H$8))</f>
        <v>0</v>
      </c>
      <c r="G22" s="98">
        <f>IF(G18&gt;=100000,70,IF(G18&lt;30001,0,G18/1000-SUM(G20:G21)))</f>
        <v>0</v>
      </c>
      <c r="H22" s="104">
        <f>IF(G10=Tabelas!$F$23,IF(OR(G8=Tabelas!$F$14,G8=Tabelas!$F$15),G16*G22*(G19+Tabelas!$C$39)*Tabelas!$H$4,G16*G22*(G19+Tabelas!$C$39)*Tabelas!$G$4),IF(OR(G8=Tabelas!$F$14,G8=Tabelas!$F$15),G16*G22*G19*Tabelas!$H$4,G16*G22*G19*Tabelas!$H$8))</f>
        <v>0</v>
      </c>
      <c r="I22" s="98">
        <f>IF(I18&gt;=100000,70,IF(I18&lt;30001,0,I18/1000-SUM(I20:I21)))</f>
        <v>0</v>
      </c>
      <c r="J22" s="104">
        <f>IF(I10=Tabelas!$F$23,IF(OR(I8=Tabelas!$F$14,I8=Tabelas!$F$15),I16*I22*(I19+Tabelas!$C$39)*Tabelas!$H$4,I16*I22*(I19+Tabelas!$C$39)*Tabelas!$G$4),IF(OR(I8=Tabelas!$F$14,I8=Tabelas!$F$15),I16*I22*I19*Tabelas!$H$4,I16*I22*I19*Tabelas!$H$8))</f>
        <v>0</v>
      </c>
      <c r="K22" s="98">
        <f>IF(K18&gt;=100000,70,IF(K18&lt;30001,0,K18/1000-SUM(K20:K21)))</f>
        <v>0</v>
      </c>
      <c r="L22" s="104">
        <f>IF(K10=Tabelas!$F$23,IF(OR(K8=Tabelas!$F$14,K8=Tabelas!$F$15),K16*K22*(K19+Tabelas!$C$39)*Tabelas!$H$4,K16*K22*(K19+Tabelas!$C$39)*Tabelas!$G$4),IF(OR(K8=Tabelas!$F$14,K8=Tabelas!$F$15),K16*K22*K19*Tabelas!$H$4,K16*K22*K19*Tabelas!$H$8))</f>
        <v>0</v>
      </c>
      <c r="M22" s="98">
        <f>IF(M18&gt;=100000,70,IF(M18&lt;30001,0,M18/1000-SUM(M20:M21)))</f>
        <v>0</v>
      </c>
      <c r="N22" s="104">
        <f>IF(M10=Tabelas!$F$23,IF(OR(M8=Tabelas!$F$14,M8=Tabelas!$F$15),M16*M22*(M19+Tabelas!$C$39)*Tabelas!$H$4,M16*M22*(M19+Tabelas!$C$39)*Tabelas!$G$4),IF(OR(M8=Tabelas!$F$14,M8=Tabelas!$F$15),M16*M22*M19*Tabelas!$H$4,M16*M22*M19*Tabelas!$H$8))</f>
        <v>0</v>
      </c>
      <c r="O22" s="98">
        <f>IF(O18&gt;=100000,70,IF(O18&lt;30001,0,O18/1000-SUM(O20:O21)))</f>
        <v>0</v>
      </c>
      <c r="P22" s="104">
        <f>IF(O10=Tabelas!$F$23,IF(OR(O8=Tabelas!$F$14,O8=Tabelas!$F$15),O16*O22*(O19+Tabelas!$C$39)*Tabelas!$H$4,O16*O22*(O19+Tabelas!$C$39)*Tabelas!$G$4),IF(OR(O8=Tabelas!$F$14,O8=Tabelas!$F$15),O16*O22*O19*Tabelas!$H$4,O16*O22*O19*Tabelas!$H$8))</f>
        <v>0</v>
      </c>
      <c r="Q22" s="98">
        <f>IF(Q18&gt;=100000,70,IF(Q18&lt;30001,0,Q18/1000-SUM(Q20:Q21)))</f>
        <v>0</v>
      </c>
      <c r="R22" s="104">
        <f>IF(Q10=Tabelas!$F$23,IF(OR(Q8=Tabelas!$F$14,Q8=Tabelas!$F$15),Q16*Q22*(Q19+Tabelas!$C$39)*Tabelas!$H$4,Q16*Q22*(Q19+Tabelas!$C$39)*Tabelas!$G$4),IF(OR(Q8=Tabelas!$F$14,Q8=Tabelas!$F$15),Q16*Q22*Q19*Tabelas!$H$4,Q16*Q22*Q19*Tabelas!$H$8))</f>
        <v>0</v>
      </c>
      <c r="S22" s="98">
        <f>IF(S18&gt;=100000,70,IF(S18&lt;30001,0,S18/1000-SUM(S20:S21)))</f>
        <v>0</v>
      </c>
      <c r="T22" s="104">
        <f>IF(S10=Tabelas!$F$23,IF(OR(S8=Tabelas!$F$14,S8=Tabelas!$F$15),S16*S22*(S19+Tabelas!$C$39)*Tabelas!$H$4,S16*S22*(S19+Tabelas!$C$39)*Tabelas!$G$4),IF(OR(S8=Tabelas!$F$14,S8=Tabelas!$F$15),S16*S22*S19*Tabelas!$H$4,S16*S22*S19*Tabelas!$H$8))</f>
        <v>0</v>
      </c>
      <c r="U22" s="98">
        <f>IF(U18&gt;=100000,70,IF(U18&lt;30001,0,U18/1000-SUM(U20:U21)))</f>
        <v>0</v>
      </c>
      <c r="V22" s="104">
        <f>IF(U10=Tabelas!$F$23,IF(OR(U8=Tabelas!$F$14,U8=Tabelas!$F$15),U16*U22*(U19+Tabelas!$C$39)*Tabelas!$H$4,U16*U22*(U19+Tabelas!$C$39)*Tabelas!$G$4),IF(OR(U8=Tabelas!$F$14,U8=Tabelas!$F$15),U16*U22*U19*Tabelas!$H$4,U16*U22*U19*Tabelas!$H$8))</f>
        <v>0</v>
      </c>
      <c r="W22" s="98">
        <f>IF(W18&gt;=100000,70,IF(W18&lt;30001,0,W18/1000-SUM(W20:W21)))</f>
        <v>0</v>
      </c>
      <c r="X22" s="104">
        <f>IF(W10=Tabelas!$F$23,IF(OR(W8=Tabelas!$F$14,W8=Tabelas!$F$15),W16*W22*(W19+Tabelas!$C$39)*Tabelas!$H$4,W16*W22*(W19+Tabelas!$C$39)*Tabelas!$G$4),IF(OR(W8=Tabelas!$F$14,W8=Tabelas!$F$15),W16*W22*W19*Tabelas!$H$4,W16*W22*W19*Tabelas!$H$8))</f>
        <v>0</v>
      </c>
      <c r="Y22" s="98">
        <f>IF(Y18&gt;=100000,70,IF(Y18&lt;30001,0,Y18/1000-SUM(Y20:Y21)))</f>
        <v>0</v>
      </c>
      <c r="Z22" s="104">
        <f>IF(Y10=Tabelas!$F$23,IF(OR(Y8=Tabelas!$F$14,Y8=Tabelas!$F$15),Y16*Y22*(Y19+Tabelas!$C$39)*Tabelas!$H$4,Y16*Y22*(Y19+Tabelas!$C$39)*Tabelas!$G$4),IF(OR(Y8=Tabelas!$F$14,Y8=Tabelas!$F$15),Y16*Y22*Y19*Tabelas!$H$4,Y16*Y22*Y19*Tabelas!$H$8))</f>
        <v>0</v>
      </c>
      <c r="AA22" s="98">
        <f>IF(AA18&gt;=100000,70,IF(AA18&lt;30001,0,AA18/1000-SUM(AA20:AA21)))</f>
        <v>0</v>
      </c>
      <c r="AB22" s="104">
        <f>IF(AA10=Tabelas!$F$23,IF(OR(AA8=Tabelas!$F$14,AA8=Tabelas!$F$15),AA16*AA22*(AA19+Tabelas!$C$39)*Tabelas!$H$4,AA16*AA22*(AA19+Tabelas!$C$39)*Tabelas!$G$4),IF(OR(AA8=Tabelas!$F$14,AA8=Tabelas!$F$15),AA16*AA22*AA19*Tabelas!$H$4,AA16*AA22*AA19*Tabelas!$H$8))</f>
        <v>0</v>
      </c>
      <c r="AC22" s="98">
        <f>IF(AC18&gt;=100000,70,IF(AC18&lt;30001,0,AC18/1000-SUM(AC20:AC21)))</f>
        <v>0</v>
      </c>
      <c r="AD22" s="104">
        <f>IF(AC10=Tabelas!$F$23,IF(OR(AC8=Tabelas!$F$14,AC8=Tabelas!$F$15),AC16*AC22*(AC19+Tabelas!$C$39)*Tabelas!$H$4,AC16*AC22*(AC19+Tabelas!$C$39)*Tabelas!$G$4),IF(OR(AC8=Tabelas!$F$14,AC8=Tabelas!$F$15),AC16*AC22*AC19*Tabelas!$H$4,AC16*AC22*AC19*Tabelas!$H$8))</f>
        <v>0</v>
      </c>
      <c r="AE22" s="98">
        <f>IF(AE18&gt;=100000,70,IF(AE18&lt;30001,0,AE18/1000-SUM(AE20:AE21)))</f>
        <v>0</v>
      </c>
      <c r="AF22" s="104">
        <f>IF(AE10=Tabelas!$F$23,IF(OR(AE8=Tabelas!$F$14,AE8=Tabelas!$F$15),AE16*AE22*(AE19+Tabelas!$C$39)*Tabelas!$H$4,AE16*AE22*(AE19+Tabelas!$C$39)*Tabelas!$G$4),IF(OR(AE8=Tabelas!$F$14,AE8=Tabelas!$F$15),AE16*AE22*AE19*Tabelas!$H$4,AE16*AE22*AE19*Tabelas!$H$8))</f>
        <v>0</v>
      </c>
      <c r="AG22" s="98">
        <f>IF(AG18&gt;=100000,70,IF(AG18&lt;30001,0,AG18/1000-SUM(AG20:AG21)))</f>
        <v>0</v>
      </c>
      <c r="AH22" s="104">
        <f>IF(AG10=Tabelas!$F$23,IF(OR(AG8=Tabelas!$F$14,AG8=Tabelas!$F$15),AG16*AG22*(AG19+Tabelas!$C$39)*Tabelas!$H$4,AG16*AG22*(AG19+Tabelas!$C$39)*Tabelas!$G$4),IF(OR(AG8=Tabelas!$F$14,AG8=Tabelas!$F$15),AG16*AG22*AG19*Tabelas!$H$4,AG16*AG22*AG19*Tabelas!$H$8))</f>
        <v>0</v>
      </c>
      <c r="AI22" s="98">
        <f>IF(AI18&gt;=100000,70,IF(AI18&lt;30001,0,AI18/1000-SUM(AI20:AI21)))</f>
        <v>0</v>
      </c>
      <c r="AJ22" s="104">
        <f>IF(AI10=Tabelas!$F$23,IF(OR(AI8=Tabelas!$F$14,AI8=Tabelas!$F$15),AI16*AI22*(AI19+Tabelas!$C$39)*Tabelas!$H$4,AI16*AI22*(AI19+Tabelas!$C$39)*Tabelas!$G$4),IF(OR(AI8=Tabelas!$F$14,AI8=Tabelas!$F$15),AI16*AI22*AI19*Tabelas!$H$4,AI16*AI22*AI19*Tabelas!$H$8))</f>
        <v>0</v>
      </c>
      <c r="AK22" s="98">
        <f>IF(AK18&gt;=100000,70,IF(AK18&lt;30001,0,AK18/1000-SUM(AK20:AK21)))</f>
        <v>0</v>
      </c>
      <c r="AL22" s="104">
        <f>IF(AK10=Tabelas!$F$23,IF(OR(AK8=Tabelas!$F$14,AK8=Tabelas!$F$15),AK16*AK22*(AK19+Tabelas!$C$39)*Tabelas!$H$4,AK16*AK22*(AK19+Tabelas!$C$39)*Tabelas!$G$4),IF(OR(AK8=Tabelas!$F$14,AK8=Tabelas!$F$15),AK16*AK22*AK19*Tabelas!$H$4,AK16*AK22*AK19*Tabelas!$H$8))</f>
        <v>0</v>
      </c>
      <c r="AM22" s="98">
        <f>IF(AM18&gt;=100000,70,IF(AM18&lt;30001,0,AM18/1000-SUM(AM20:AM21)))</f>
        <v>0</v>
      </c>
      <c r="AN22" s="104">
        <f>IF(AM10=Tabelas!$F$23,IF(OR(AM8=Tabelas!$F$14,AM8=Tabelas!$F$15),AM16*AM22*(AM19+Tabelas!$C$39)*Tabelas!$H$4,AM16*AM22*(AM19+Tabelas!$C$39)*Tabelas!$G$4),IF(OR(AM8=Tabelas!$F$14,AM8=Tabelas!$F$15),AM16*AM22*AM19*Tabelas!$H$4,AM16*AM22*AM19*Tabelas!$H$8))</f>
        <v>0</v>
      </c>
      <c r="AO22" s="98">
        <f>IF(AO18&gt;=100000,70,IF(AO18&lt;30001,0,AO18/1000-SUM(AO20:AO21)))</f>
        <v>0</v>
      </c>
      <c r="AP22" s="104">
        <f>IF(AO10=Tabelas!$F$23,IF(OR(AO8=Tabelas!$F$14,AO8=Tabelas!$F$15),AO16*AO22*(AO19+Tabelas!$C$39)*Tabelas!$H$4,AO16*AO22*(AO19+Tabelas!$C$39)*Tabelas!$G$4),IF(OR(AO8=Tabelas!$F$14,AO8=Tabelas!$F$15),AO16*AO22*AO19*Tabelas!$H$4,AO16*AO22*AO19*Tabelas!$H$8))</f>
        <v>0</v>
      </c>
      <c r="AQ22" s="98">
        <f>IF(AQ18&gt;=100000,70,IF(AQ18&lt;30001,0,AQ18/1000-SUM(AQ20:AQ21)))</f>
        <v>0</v>
      </c>
      <c r="AR22" s="104">
        <f>IF(AQ10=Tabelas!$F$23,IF(OR(AQ8=Tabelas!$F$14,AQ8=Tabelas!$F$15),AQ16*AQ22*(AQ19+Tabelas!$C$39)*Tabelas!$H$4,AQ16*AQ22*(AQ19+Tabelas!$C$39)*Tabelas!$G$4),IF(OR(AQ8=Tabelas!$F$14,AQ8=Tabelas!$F$15),AQ16*AQ22*AQ19*Tabelas!$H$4,AQ16*AQ22*AQ19*Tabelas!$H$8))</f>
        <v>0</v>
      </c>
      <c r="AS22" s="98">
        <f>IF(AS18&gt;=100000,70,IF(AS18&lt;30001,0,AS18/1000-SUM(AS20:AS21)))</f>
        <v>0</v>
      </c>
      <c r="AT22" s="104">
        <f>IF(AS10=Tabelas!$F$23,IF(OR(AS8=Tabelas!$F$14,AS8=Tabelas!$F$15),AS16*AS22*(AS19+Tabelas!$C$39)*Tabelas!$H$4,AS16*AS22*(AS19+Tabelas!$C$39)*Tabelas!$G$4),IF(OR(AS8=Tabelas!$F$14,AS8=Tabelas!$F$15),AS16*AS22*AS19*Tabelas!$H$4,AS16*AS22*AS19*Tabelas!$H$8))</f>
        <v>0</v>
      </c>
      <c r="AU22" s="98">
        <f>IF(AU18&gt;=100000,70,IF(AU18&lt;30001,0,AU18/1000-SUM(AU20:AU21)))</f>
        <v>0</v>
      </c>
      <c r="AV22" s="104">
        <f>IF(AU10=Tabelas!$F$23,IF(OR(AU8=Tabelas!$F$14,AU8=Tabelas!$F$15),AU16*AU22*(AU19+Tabelas!$C$39)*Tabelas!$H$4,AU16*AU22*(AU19+Tabelas!$C$39)*Tabelas!$G$4),IF(OR(AU8=Tabelas!$F$14,AU8=Tabelas!$F$15),AU16*AU22*AU19*Tabelas!$H$4,AU16*AU22*AU19*Tabelas!$H$8))</f>
        <v>0</v>
      </c>
      <c r="AW22" s="98">
        <f>IF(AW18&gt;=100000,70,IF(AW18&lt;30001,0,AW18/1000-SUM(AW20:AW21)))</f>
        <v>0</v>
      </c>
      <c r="AX22" s="104">
        <f>IF(AW10=Tabelas!$F$23,IF(OR(AW8=Tabelas!$F$14,AW8=Tabelas!$F$15),AW16*AW22*(AW19+Tabelas!$C$39)*Tabelas!$H$4,AW16*AW22*(AW19+Tabelas!$C$39)*Tabelas!$G$4),IF(OR(AW8=Tabelas!$F$14,AW8=Tabelas!$F$15),AW16*AW22*AW19*Tabelas!$H$4,AW16*AW22*AW19*Tabelas!$H$8))</f>
        <v>0</v>
      </c>
      <c r="AY22" s="98">
        <f>IF(AY18&gt;=100000,70,IF(AY18&lt;30001,0,AY18/1000-SUM(AY20:AY21)))</f>
        <v>0</v>
      </c>
      <c r="AZ22" s="104">
        <f>IF(AY10=Tabelas!$F$23,IF(OR(AY8=Tabelas!$F$14,AY8=Tabelas!$F$15),AY16*AY22*(AY19+Tabelas!$C$39)*Tabelas!$H$4,AY16*AY22*(AY19+Tabelas!$C$39)*Tabelas!$G$4),IF(OR(AY8=Tabelas!$F$14,AY8=Tabelas!$F$15),AY16*AY22*AY19*Tabelas!$H$4,AY16*AY22*AY19*Tabelas!$H$8))</f>
        <v>0</v>
      </c>
      <c r="BA22" s="98">
        <f>IF(BA18&gt;=100000,70,IF(BA18&lt;30001,0,BA18/1000-SUM(BA20:BA21)))</f>
        <v>0</v>
      </c>
      <c r="BB22" s="104">
        <f>IF(BA10=Tabelas!$F$23,IF(OR(BA8=Tabelas!$F$14,BA8=Tabelas!$F$15),BA16*BA22*(BA19+Tabelas!$C$39)*Tabelas!$H$4,BA16*BA22*(BA19+Tabelas!$C$39)*Tabelas!$G$4),IF(OR(BA8=Tabelas!$F$14,BA8=Tabelas!$F$15),BA16*BA22*BA19*Tabelas!$H$4,BA16*BA22*BA19*Tabelas!$H$8))</f>
        <v>0</v>
      </c>
      <c r="BC22" s="98">
        <f>IF(BC18&gt;=100000,70,IF(BC18&lt;30001,0,BC18/1000-SUM(BC20:BC21)))</f>
        <v>0</v>
      </c>
      <c r="BD22" s="104">
        <f>IF(BC10=Tabelas!$F$23,IF(OR(BC8=Tabelas!$F$14,BC8=Tabelas!$F$15),BC16*BC22*(BC19+Tabelas!$C$39)*Tabelas!$H$4,BC16*BC22*(BC19+Tabelas!$C$39)*Tabelas!$G$4),IF(OR(BC8=Tabelas!$F$14,BC8=Tabelas!$F$15),BC16*BC22*BC19*Tabelas!$H$4,BC16*BC22*BC19*Tabelas!$H$8))</f>
        <v>0</v>
      </c>
      <c r="BE22" s="98">
        <f>IF(BE18&gt;=100000,70,IF(BE18&lt;30001,0,BE18/1000-SUM(BE20:BE21)))</f>
        <v>0</v>
      </c>
      <c r="BF22" s="104">
        <f>IF(BE10=Tabelas!$F$23,IF(OR(BE8=Tabelas!$F$14,BE8=Tabelas!$F$15),BE16*BE22*(BE19+Tabelas!$C$39)*Tabelas!$H$4,BE16*BE22*(BE19+Tabelas!$C$39)*Tabelas!$G$4),IF(OR(BE8=Tabelas!$F$14,BE8=Tabelas!$F$15),BE16*BE22*BE19*Tabelas!$H$4,BE16*BE22*BE19*Tabelas!$H$8))</f>
        <v>0</v>
      </c>
    </row>
    <row r="23" spans="1:58" x14ac:dyDescent="0.25">
      <c r="A23" s="445"/>
      <c r="B23" s="105" t="s">
        <v>94</v>
      </c>
      <c r="C23" s="98">
        <f>IF(C18&gt;=500000,400,IF(C18&lt;100001,0,C18/1000-SUM(C20:C22)))</f>
        <v>0</v>
      </c>
      <c r="D23" s="104">
        <f>IF(C10=Tabelas!$F$23,IF(OR(C8=Tabelas!$F$14,C8=Tabelas!$F$15),C16*C23*(C19+Tabelas!$C$39)*Tabelas!$H$5,C16*C23*(C19+Tabelas!$C$39)*Tabelas!$H$9),IF(OR(C8=Tabelas!$F$14,C8=Tabelas!$F$15),C16*C23*C19*Tabelas!H5,C16*C23*C19*Tabelas!$H$9))</f>
        <v>0</v>
      </c>
      <c r="E23" s="98">
        <f>IF(E18&gt;=500000,400,IF(E18&lt;100001,0,E18/1000-SUM(E20:E22)))</f>
        <v>0</v>
      </c>
      <c r="F23" s="104">
        <f>IF(E10=Tabelas!$F$23,IF(OR(E8=Tabelas!$F$14,E8=Tabelas!$F$15),E16*E23*(E19+Tabelas!$C$39)*Tabelas!$H$5,E16*E23*(E19+Tabelas!$C$39)*Tabelas!$H$9),IF(OR(E8=Tabelas!$F$14,E8=Tabelas!$F$15),E16*E23*E19*Tabelas!J5,E16*E23*E19*Tabelas!$H$9))</f>
        <v>0</v>
      </c>
      <c r="G23" s="98">
        <f>IF(G18&gt;=500000,400,IF(G18&lt;100001,0,G18/1000-SUM(G20:G22)))</f>
        <v>0</v>
      </c>
      <c r="H23" s="104">
        <f>IF(G10=Tabelas!$F$23,IF(OR(G8=Tabelas!$F$14,G8=Tabelas!$F$15),G16*G23*(G19+Tabelas!$C$39)*Tabelas!$H$5,G16*G23*(G19+Tabelas!$C$39)*Tabelas!$H$9),IF(OR(G8=Tabelas!$F$14,G8=Tabelas!$F$15),G16*G23*G19*Tabelas!L5,G16*G23*G19*Tabelas!$H$9))</f>
        <v>0</v>
      </c>
      <c r="I23" s="98">
        <f>IF(I18&gt;=500000,400,IF(I18&lt;100001,0,I18/1000-SUM(I20:I22)))</f>
        <v>0</v>
      </c>
      <c r="J23" s="104">
        <f>IF(I10=Tabelas!$F$23,IF(OR(I8=Tabelas!$F$14,I8=Tabelas!$F$15),I16*I23*(I19+Tabelas!$C$39)*Tabelas!$H$5,I16*I23*(I19+Tabelas!$C$39)*Tabelas!$H$9),IF(OR(I8=Tabelas!$F$14,I8=Tabelas!$F$15),I16*I23*I19*Tabelas!N5,I16*I23*I19*Tabelas!$H$9))</f>
        <v>0</v>
      </c>
      <c r="K23" s="98">
        <f>IF(K18&gt;=500000,400,IF(K18&lt;100001,0,K18/1000-SUM(K20:K22)))</f>
        <v>0</v>
      </c>
      <c r="L23" s="104">
        <f>IF(K10=Tabelas!$F$23,IF(OR(K8=Tabelas!$F$14,K8=Tabelas!$F$15),K16*K23*(K19+Tabelas!$C$39)*Tabelas!$H$5,K16*K23*(K19+Tabelas!$C$39)*Tabelas!$H$9),IF(OR(K8=Tabelas!$F$14,K8=Tabelas!$F$15),K16*K23*K19*Tabelas!P5,K16*K23*K19*Tabelas!$H$9))</f>
        <v>0</v>
      </c>
      <c r="M23" s="98">
        <f>IF(M18&gt;=500000,400,IF(M18&lt;100001,0,M18/1000-SUM(M20:M22)))</f>
        <v>0</v>
      </c>
      <c r="N23" s="104">
        <f>IF(M10=Tabelas!$F$23,IF(OR(M8=Tabelas!$F$14,M8=Tabelas!$F$15),M16*M23*(M19+Tabelas!$C$39)*Tabelas!$H$5,M16*M23*(M19+Tabelas!$C$39)*Tabelas!$H$9),IF(OR(M8=Tabelas!$F$14,M8=Tabelas!$F$15),M16*M23*M19*Tabelas!R5,M16*M23*M19*Tabelas!$H$9))</f>
        <v>0</v>
      </c>
      <c r="O23" s="98">
        <f>IF(O18&gt;=500000,400,IF(O18&lt;100001,0,O18/1000-SUM(O20:O22)))</f>
        <v>0</v>
      </c>
      <c r="P23" s="104">
        <f>IF(O10=Tabelas!$F$23,IF(OR(O8=Tabelas!$F$14,O8=Tabelas!$F$15),O16*O23*(O19+Tabelas!$C$39)*Tabelas!$H$5,O16*O23*(O19+Tabelas!$C$39)*Tabelas!$H$9),IF(OR(O8=Tabelas!$F$14,O8=Tabelas!$F$15),O16*O23*O19*Tabelas!T5,O16*O23*O19*Tabelas!$H$9))</f>
        <v>0</v>
      </c>
      <c r="Q23" s="98">
        <f>IF(Q18&gt;=500000,400,IF(Q18&lt;100001,0,Q18/1000-SUM(Q20:Q22)))</f>
        <v>0</v>
      </c>
      <c r="R23" s="104">
        <f>IF(Q10=Tabelas!$F$23,IF(OR(Q8=Tabelas!$F$14,Q8=Tabelas!$F$15),Q16*Q23*(Q19+Tabelas!$C$39)*Tabelas!$H$5,Q16*Q23*(Q19+Tabelas!$C$39)*Tabelas!$H$9),IF(OR(Q8=Tabelas!$F$14,Q8=Tabelas!$F$15),Q16*Q23*Q19*Tabelas!V5,Q16*Q23*Q19*Tabelas!$H$9))</f>
        <v>0</v>
      </c>
      <c r="S23" s="98">
        <f>IF(S18&gt;=500000,400,IF(S18&lt;100001,0,S18/1000-SUM(S20:S22)))</f>
        <v>0</v>
      </c>
      <c r="T23" s="104">
        <f>IF(S10=Tabelas!$F$23,IF(OR(S8=Tabelas!$F$14,S8=Tabelas!$F$15),S16*S23*(S19+Tabelas!$C$39)*Tabelas!$H$5,S16*S23*(S19+Tabelas!$C$39)*Tabelas!$H$9),IF(OR(S8=Tabelas!$F$14,S8=Tabelas!$F$15),S16*S23*S19*Tabelas!X5,S16*S23*S19*Tabelas!$H$9))</f>
        <v>0</v>
      </c>
      <c r="U23" s="98">
        <f>IF(U18&gt;=500000,400,IF(U18&lt;100001,0,U18/1000-SUM(U20:U22)))</f>
        <v>0</v>
      </c>
      <c r="V23" s="104">
        <f>IF(U10=Tabelas!$F$23,IF(OR(U8=Tabelas!$F$14,U8=Tabelas!$F$15),U16*U23*(U19+Tabelas!$C$39)*Tabelas!$H$5,U16*U23*(U19+Tabelas!$C$39)*Tabelas!$H$9),IF(OR(U8=Tabelas!$F$14,U8=Tabelas!$F$15),U16*U23*U19*Tabelas!Z5,U16*U23*U19*Tabelas!$H$9))</f>
        <v>0</v>
      </c>
      <c r="W23" s="98">
        <f>IF(W18&gt;=500000,400,IF(W18&lt;100001,0,W18/1000-SUM(W20:W22)))</f>
        <v>0</v>
      </c>
      <c r="X23" s="104">
        <f>IF(W10=Tabelas!$F$23,IF(OR(W8=Tabelas!$F$14,W8=Tabelas!$F$15),W16*W23*(W19+Tabelas!$C$39)*Tabelas!$H$5,W16*W23*(W19+Tabelas!$C$39)*Tabelas!$H$9),IF(OR(W8=Tabelas!$F$14,W8=Tabelas!$F$15),W16*W23*W19*Tabelas!AB5,W16*W23*W19*Tabelas!$H$9))</f>
        <v>0</v>
      </c>
      <c r="Y23" s="98">
        <f>IF(Y18&gt;=500000,400,IF(Y18&lt;100001,0,Y18/1000-SUM(Y20:Y22)))</f>
        <v>0</v>
      </c>
      <c r="Z23" s="104">
        <f>IF(Y10=Tabelas!$F$23,IF(OR(Y8=Tabelas!$F$14,Y8=Tabelas!$F$15),Y16*Y23*(Y19+Tabelas!$C$39)*Tabelas!$H$5,Y16*Y23*(Y19+Tabelas!$C$39)*Tabelas!$H$9),IF(OR(Y8=Tabelas!$F$14,Y8=Tabelas!$F$15),Y16*Y23*Y19*Tabelas!AD5,Y16*Y23*Y19*Tabelas!$H$9))</f>
        <v>0</v>
      </c>
      <c r="AA23" s="98">
        <f>IF(AA18&gt;=500000,400,IF(AA18&lt;100001,0,AA18/1000-SUM(AA20:AA22)))</f>
        <v>0</v>
      </c>
      <c r="AB23" s="104">
        <f>IF(AA10=Tabelas!$F$23,IF(OR(AA8=Tabelas!$F$14,AA8=Tabelas!$F$15),AA16*AA23*(AA19+Tabelas!$C$39)*Tabelas!$H$5,AA16*AA23*(AA19+Tabelas!$C$39)*Tabelas!$H$9),IF(OR(AA8=Tabelas!$F$14,AA8=Tabelas!$F$15),AA16*AA23*AA19*Tabelas!AF5,AA16*AA23*AA19*Tabelas!$H$9))</f>
        <v>0</v>
      </c>
      <c r="AC23" s="98">
        <f>IF(AC18&gt;=500000,400,IF(AC18&lt;100001,0,AC18/1000-SUM(AC20:AC22)))</f>
        <v>0</v>
      </c>
      <c r="AD23" s="104">
        <f>IF(AC10=Tabelas!$F$23,IF(OR(AC8=Tabelas!$F$14,AC8=Tabelas!$F$15),AC16*AC23*(AC19+Tabelas!$C$39)*Tabelas!$H$5,AC16*AC23*(AC19+Tabelas!$C$39)*Tabelas!$H$9),IF(OR(AC8=Tabelas!$F$14,AC8=Tabelas!$F$15),AC16*AC23*AC19*Tabelas!AH5,AC16*AC23*AC19*Tabelas!$H$9))</f>
        <v>0</v>
      </c>
      <c r="AE23" s="98">
        <f>IF(AE18&gt;=500000,400,IF(AE18&lt;100001,0,AE18/1000-SUM(AE20:AE22)))</f>
        <v>0</v>
      </c>
      <c r="AF23" s="104">
        <f>IF(AE10=Tabelas!$F$23,IF(OR(AE8=Tabelas!$F$14,AE8=Tabelas!$F$15),AE16*AE23*(AE19+Tabelas!$C$39)*Tabelas!$H$5,AE16*AE23*(AE19+Tabelas!$C$39)*Tabelas!$H$9),IF(OR(AE8=Tabelas!$F$14,AE8=Tabelas!$F$15),AE16*AE23*AE19*Tabelas!AJ5,AE16*AE23*AE19*Tabelas!$H$9))</f>
        <v>0</v>
      </c>
      <c r="AG23" s="98">
        <f>IF(AG18&gt;=500000,400,IF(AG18&lt;100001,0,AG18/1000-SUM(AG20:AG22)))</f>
        <v>0</v>
      </c>
      <c r="AH23" s="104">
        <f>IF(AG10=Tabelas!$F$23,IF(OR(AG8=Tabelas!$F$14,AG8=Tabelas!$F$15),AG16*AG23*(AG19+Tabelas!$C$39)*Tabelas!$H$5,AG16*AG23*(AG19+Tabelas!$C$39)*Tabelas!$H$9),IF(OR(AG8=Tabelas!$F$14,AG8=Tabelas!$F$15),AG16*AG23*AG19*Tabelas!AL5,AG16*AG23*AG19*Tabelas!$H$9))</f>
        <v>0</v>
      </c>
      <c r="AI23" s="98">
        <f>IF(AI18&gt;=500000,400,IF(AI18&lt;100001,0,AI18/1000-SUM(AI20:AI22)))</f>
        <v>0</v>
      </c>
      <c r="AJ23" s="104">
        <f>IF(AI10=Tabelas!$F$23,IF(OR(AI8=Tabelas!$F$14,AI8=Tabelas!$F$15),AI16*AI23*(AI19+Tabelas!$C$39)*Tabelas!$H$5,AI16*AI23*(AI19+Tabelas!$C$39)*Tabelas!$H$9),IF(OR(AI8=Tabelas!$F$14,AI8=Tabelas!$F$15),AI16*AI23*AI19*Tabelas!AN5,AI16*AI23*AI19*Tabelas!$H$9))</f>
        <v>0</v>
      </c>
      <c r="AK23" s="98">
        <f>IF(AK18&gt;=500000,400,IF(AK18&lt;100001,0,AK18/1000-SUM(AK20:AK22)))</f>
        <v>0</v>
      </c>
      <c r="AL23" s="104">
        <f>IF(AK10=Tabelas!$F$23,IF(OR(AK8=Tabelas!$F$14,AK8=Tabelas!$F$15),AK16*AK23*(AK19+Tabelas!$C$39)*Tabelas!$H$5,AK16*AK23*(AK19+Tabelas!$C$39)*Tabelas!$H$9),IF(OR(AK8=Tabelas!$F$14,AK8=Tabelas!$F$15),AK16*AK23*AK19*Tabelas!AP5,AK16*AK23*AK19*Tabelas!$H$9))</f>
        <v>0</v>
      </c>
      <c r="AM23" s="98">
        <f>IF(AM18&gt;=500000,400,IF(AM18&lt;100001,0,AM18/1000-SUM(AM20:AM22)))</f>
        <v>0</v>
      </c>
      <c r="AN23" s="104">
        <f>IF(AM10=Tabelas!$F$23,IF(OR(AM8=Tabelas!$F$14,AM8=Tabelas!$F$15),AM16*AM23*(AM19+Tabelas!$C$39)*Tabelas!$H$5,AM16*AM23*(AM19+Tabelas!$C$39)*Tabelas!$H$9),IF(OR(AM8=Tabelas!$F$14,AM8=Tabelas!$F$15),AM16*AM23*AM19*Tabelas!AR5,AM16*AM23*AM19*Tabelas!$H$9))</f>
        <v>0</v>
      </c>
      <c r="AO23" s="98">
        <f>IF(AO18&gt;=500000,400,IF(AO18&lt;100001,0,AO18/1000-SUM(AO20:AO22)))</f>
        <v>0</v>
      </c>
      <c r="AP23" s="104">
        <f>IF(AO10=Tabelas!$F$23,IF(OR(AO8=Tabelas!$F$14,AO8=Tabelas!$F$15),AO16*AO23*(AO19+Tabelas!$C$39)*Tabelas!$H$5,AO16*AO23*(AO19+Tabelas!$C$39)*Tabelas!$H$9),IF(OR(AO8=Tabelas!$F$14,AO8=Tabelas!$F$15),AO16*AO23*AO19*Tabelas!AT5,AO16*AO23*AO19*Tabelas!$H$9))</f>
        <v>0</v>
      </c>
      <c r="AQ23" s="98">
        <f>IF(AQ18&gt;=500000,400,IF(AQ18&lt;100001,0,AQ18/1000-SUM(AQ20:AQ22)))</f>
        <v>0</v>
      </c>
      <c r="AR23" s="104">
        <f>IF(AQ10=Tabelas!$F$23,IF(OR(AQ8=Tabelas!$F$14,AQ8=Tabelas!$F$15),AQ16*AQ23*(AQ19+Tabelas!$C$39)*Tabelas!$H$5,AQ16*AQ23*(AQ19+Tabelas!$C$39)*Tabelas!$H$9),IF(OR(AQ8=Tabelas!$F$14,AQ8=Tabelas!$F$15),AQ16*AQ23*AQ19*Tabelas!AV5,AQ16*AQ23*AQ19*Tabelas!$H$9))</f>
        <v>0</v>
      </c>
      <c r="AS23" s="98">
        <f>IF(AS18&gt;=500000,400,IF(AS18&lt;100001,0,AS18/1000-SUM(AS20:AS22)))</f>
        <v>0</v>
      </c>
      <c r="AT23" s="104">
        <f>IF(AS10=Tabelas!$F$23,IF(OR(AS8=Tabelas!$F$14,AS8=Tabelas!$F$15),AS16*AS23*(AS19+Tabelas!$C$39)*Tabelas!$H$5,AS16*AS23*(AS19+Tabelas!$C$39)*Tabelas!$H$9),IF(OR(AS8=Tabelas!$F$14,AS8=Tabelas!$F$15),AS16*AS23*AS19*Tabelas!AX5,AS16*AS23*AS19*Tabelas!$H$9))</f>
        <v>0</v>
      </c>
      <c r="AU23" s="98">
        <f>IF(AU18&gt;=500000,400,IF(AU18&lt;100001,0,AU18/1000-SUM(AU20:AU22)))</f>
        <v>0</v>
      </c>
      <c r="AV23" s="104">
        <f>IF(AU10=Tabelas!$F$23,IF(OR(AU8=Tabelas!$F$14,AU8=Tabelas!$F$15),AU16*AU23*(AU19+Tabelas!$C$39)*Tabelas!$H$5,AU16*AU23*(AU19+Tabelas!$C$39)*Tabelas!$H$9),IF(OR(AU8=Tabelas!$F$14,AU8=Tabelas!$F$15),AU16*AU23*AU19*Tabelas!AZ5,AU16*AU23*AU19*Tabelas!$H$9))</f>
        <v>0</v>
      </c>
      <c r="AW23" s="98">
        <f>IF(AW18&gt;=500000,400,IF(AW18&lt;100001,0,AW18/1000-SUM(AW20:AW22)))</f>
        <v>0</v>
      </c>
      <c r="AX23" s="104">
        <f>IF(AW10=Tabelas!$F$23,IF(OR(AW8=Tabelas!$F$14,AW8=Tabelas!$F$15),AW16*AW23*(AW19+Tabelas!$C$39)*Tabelas!$H$5,AW16*AW23*(AW19+Tabelas!$C$39)*Tabelas!$H$9),IF(OR(AW8=Tabelas!$F$14,AW8=Tabelas!$F$15),AW16*AW23*AW19*Tabelas!BB5,AW16*AW23*AW19*Tabelas!$H$9))</f>
        <v>0</v>
      </c>
      <c r="AY23" s="98">
        <f>IF(AY18&gt;=500000,400,IF(AY18&lt;100001,0,AY18/1000-SUM(AY20:AY22)))</f>
        <v>0</v>
      </c>
      <c r="AZ23" s="104">
        <f>IF(AY10=Tabelas!$F$23,IF(OR(AY8=Tabelas!$F$14,AY8=Tabelas!$F$15),AY16*AY23*(AY19+Tabelas!$C$39)*Tabelas!$H$5,AY16*AY23*(AY19+Tabelas!$C$39)*Tabelas!$H$9),IF(OR(AY8=Tabelas!$F$14,AY8=Tabelas!$F$15),AY16*AY23*AY19*Tabelas!BD5,AY16*AY23*AY19*Tabelas!$H$9))</f>
        <v>0</v>
      </c>
      <c r="BA23" s="98">
        <f>IF(BA18&gt;=500000,400,IF(BA18&lt;100001,0,BA18/1000-SUM(BA20:BA22)))</f>
        <v>0</v>
      </c>
      <c r="BB23" s="104">
        <f>IF(BA10=Tabelas!$F$23,IF(OR(BA8=Tabelas!$F$14,BA8=Tabelas!$F$15),BA16*BA23*(BA19+Tabelas!$C$39)*Tabelas!$H$5,BA16*BA23*(BA19+Tabelas!$C$39)*Tabelas!$H$9),IF(OR(BA8=Tabelas!$F$14,BA8=Tabelas!$F$15),BA16*BA23*BA19*Tabelas!BF5,BA16*BA23*BA19*Tabelas!$H$9))</f>
        <v>0</v>
      </c>
      <c r="BC23" s="98">
        <f>IF(BC18&gt;=500000,400,IF(BC18&lt;100001,0,BC18/1000-SUM(BC20:BC22)))</f>
        <v>0</v>
      </c>
      <c r="BD23" s="104">
        <f>IF(BC10=Tabelas!$F$23,IF(OR(BC8=Tabelas!$F$14,BC8=Tabelas!$F$15),BC16*BC23*(BC19+Tabelas!$C$39)*Tabelas!$H$5,BC16*BC23*(BC19+Tabelas!$C$39)*Tabelas!$H$9),IF(OR(BC8=Tabelas!$F$14,BC8=Tabelas!$F$15),BC16*BC23*BC19*Tabelas!BH5,BC16*BC23*BC19*Tabelas!$H$9))</f>
        <v>0</v>
      </c>
      <c r="BE23" s="98">
        <f>IF(BE18&gt;=500000,400,IF(BE18&lt;100001,0,BE18/1000-SUM(BE20:BE22)))</f>
        <v>0</v>
      </c>
      <c r="BF23" s="104">
        <f>IF(BE10=Tabelas!$F$23,IF(OR(BE8=Tabelas!$F$14,BE8=Tabelas!$F$15),BE16*BE23*(BE19+Tabelas!$C$39)*Tabelas!$H$5,BE16*BE23*(BE19+Tabelas!$C$39)*Tabelas!$H$9),IF(OR(BE8=Tabelas!$F$14,BE8=Tabelas!$F$15),BE16*BE23*BE19*Tabelas!BJ5,BE16*BE23*BE19*Tabelas!$H$9))</f>
        <v>0</v>
      </c>
    </row>
    <row r="24" spans="1:58" ht="15.75" thickBot="1" x14ac:dyDescent="0.3">
      <c r="A24" s="446"/>
      <c r="B24" s="106" t="s">
        <v>95</v>
      </c>
      <c r="C24" s="99">
        <f>IF(C18&gt;500000,C18/1000-SUM(C20:C23),0)</f>
        <v>0</v>
      </c>
      <c r="D24" s="107">
        <f>IF(C10=Tabelas!$F$23,IF(OR(C8=Tabelas!$F$14,C8=Tabelas!$F$15),C16*C24*(C19+Tabelas!$C$39)*Tabelas!$H$6,C16*C24*(C19+Tabelas!$C$39)*Tabelas!$H$10),IF(OR(C8=Tabelas!$F$14,C8=Tabelas!$F$15),C16*C24*C19*Tabelas!$H$6,C16*C24*C19*Tabelas!$H$10))</f>
        <v>0</v>
      </c>
      <c r="E24" s="99">
        <f>IF(E18&gt;500000,E18/1000-SUM(E20:E23),0)</f>
        <v>0</v>
      </c>
      <c r="F24" s="107">
        <f>IF(E10=Tabelas!$F$23,IF(OR(E8=Tabelas!$F$14,E8=Tabelas!$F$15),E16*E24*(E19+Tabelas!$C$39)*Tabelas!$H$6,E16*E24*(E19+Tabelas!$C$39)*Tabelas!$H$10),IF(OR(E8=Tabelas!$F$14,E8=Tabelas!$F$15),E16*E24*E19*Tabelas!$H$6,E16*E24*E19*Tabelas!$H$10))</f>
        <v>0</v>
      </c>
      <c r="G24" s="99">
        <f>IF(G18&gt;500000,G18/1000-SUM(G20:G23),0)</f>
        <v>0</v>
      </c>
      <c r="H24" s="107">
        <f>IF(G10=Tabelas!$F$23,IF(OR(G8=Tabelas!$F$14,G8=Tabelas!$F$15),G16*G24*(G19+Tabelas!$C$39)*Tabelas!$H$6,G16*G24*(G19+Tabelas!$C$39)*Tabelas!$H$10),IF(OR(G8=Tabelas!$F$14,G8=Tabelas!$F$15),G16*G24*G19*Tabelas!$H$6,G16*G24*G19*Tabelas!$H$10))</f>
        <v>0</v>
      </c>
      <c r="I24" s="99">
        <f>IF(I18&gt;500000,I18/1000-SUM(I20:I23),0)</f>
        <v>0</v>
      </c>
      <c r="J24" s="107">
        <f>IF(I10=Tabelas!$F$23,IF(OR(I8=Tabelas!$F$14,I8=Tabelas!$F$15),I16*I24*(I19+Tabelas!$C$39)*Tabelas!$H$6,I16*I24*(I19+Tabelas!$C$39)*Tabelas!$H$10),IF(OR(I8=Tabelas!$F$14,I8=Tabelas!$F$15),I16*I24*I19*Tabelas!$H$6,I16*I24*I19*Tabelas!$H$10))</f>
        <v>0</v>
      </c>
      <c r="K24" s="99">
        <f>IF(K18&gt;500000,K18/1000-SUM(K20:K23),0)</f>
        <v>0</v>
      </c>
      <c r="L24" s="107">
        <f>IF(K10=Tabelas!$F$23,IF(OR(K8=Tabelas!$F$14,K8=Tabelas!$F$15),K16*K24*(K19+Tabelas!$C$39)*Tabelas!$H$6,K16*K24*(K19+Tabelas!$C$39)*Tabelas!$H$10),IF(OR(K8=Tabelas!$F$14,K8=Tabelas!$F$15),K16*K24*K19*Tabelas!$H$6,K16*K24*K19*Tabelas!$H$10))</f>
        <v>0</v>
      </c>
      <c r="M24" s="99">
        <f>IF(M18&gt;500000,M18/1000-SUM(M20:M23),0)</f>
        <v>0</v>
      </c>
      <c r="N24" s="107">
        <f>IF(M10=Tabelas!$F$23,IF(OR(M8=Tabelas!$F$14,M8=Tabelas!$F$15),M16*M24*(M19+Tabelas!$C$39)*Tabelas!$H$6,M16*M24*(M19+Tabelas!$C$39)*Tabelas!$H$10),IF(OR(M8=Tabelas!$F$14,M8=Tabelas!$F$15),M16*M24*M19*Tabelas!$H$6,M16*M24*M19*Tabelas!$H$10))</f>
        <v>0</v>
      </c>
      <c r="O24" s="99">
        <f>IF(O18&gt;500000,O18/1000-SUM(O20:O23),0)</f>
        <v>0</v>
      </c>
      <c r="P24" s="107">
        <f>IF(O10=Tabelas!$F$23,IF(OR(O8=Tabelas!$F$14,O8=Tabelas!$F$15),O16*O24*(O19+Tabelas!$C$39)*Tabelas!$H$6,O16*O24*(O19+Tabelas!$C$39)*Tabelas!$H$10),IF(OR(O8=Tabelas!$F$14,O8=Tabelas!$F$15),O16*O24*O19*Tabelas!$H$6,O16*O24*O19*Tabelas!$H$10))</f>
        <v>0</v>
      </c>
      <c r="Q24" s="99">
        <f>IF(Q18&gt;500000,Q18/1000-SUM(Q20:Q23),0)</f>
        <v>0</v>
      </c>
      <c r="R24" s="107">
        <f>IF(Q10=Tabelas!$F$23,IF(OR(Q8=Tabelas!$F$14,Q8=Tabelas!$F$15),Q16*Q24*(Q19+Tabelas!$C$39)*Tabelas!$H$6,Q16*Q24*(Q19+Tabelas!$C$39)*Tabelas!$H$10),IF(OR(Q8=Tabelas!$F$14,Q8=Tabelas!$F$15),Q16*Q24*Q19*Tabelas!$H$6,Q16*Q24*Q19*Tabelas!$H$10))</f>
        <v>0</v>
      </c>
      <c r="S24" s="99">
        <f>IF(S18&gt;500000,S18/1000-SUM(S20:S23),0)</f>
        <v>0</v>
      </c>
      <c r="T24" s="107">
        <f>IF(S10=Tabelas!$F$23,IF(OR(S8=Tabelas!$F$14,S8=Tabelas!$F$15),S16*S24*(S19+Tabelas!$C$39)*Tabelas!$H$6,S16*S24*(S19+Tabelas!$C$39)*Tabelas!$H$10),IF(OR(S8=Tabelas!$F$14,S8=Tabelas!$F$15),S16*S24*S19*Tabelas!$H$6,S16*S24*S19*Tabelas!$H$10))</f>
        <v>0</v>
      </c>
      <c r="U24" s="99">
        <f>IF(U18&gt;500000,U18/1000-SUM(U20:U23),0)</f>
        <v>0</v>
      </c>
      <c r="V24" s="107">
        <f>IF(U10=Tabelas!$F$23,IF(OR(U8=Tabelas!$F$14,U8=Tabelas!$F$15),U16*U24*(U19+Tabelas!$C$39)*Tabelas!$H$6,U16*U24*(U19+Tabelas!$C$39)*Tabelas!$H$10),IF(OR(U8=Tabelas!$F$14,U8=Tabelas!$F$15),U16*U24*U19*Tabelas!$H$6,U16*U24*U19*Tabelas!$H$10))</f>
        <v>0</v>
      </c>
      <c r="W24" s="99">
        <f>IF(W18&gt;500000,W18/1000-SUM(W20:W23),0)</f>
        <v>0</v>
      </c>
      <c r="X24" s="107">
        <f>IF(W10=Tabelas!$F$23,IF(OR(W8=Tabelas!$F$14,W8=Tabelas!$F$15),W16*W24*(W19+Tabelas!$C$39)*Tabelas!$H$6,W16*W24*(W19+Tabelas!$C$39)*Tabelas!$H$10),IF(OR(W8=Tabelas!$F$14,W8=Tabelas!$F$15),W16*W24*W19*Tabelas!$H$6,W16*W24*W19*Tabelas!$H$10))</f>
        <v>0</v>
      </c>
      <c r="Y24" s="99">
        <f>IF(Y18&gt;500000,Y18/1000-SUM(Y20:Y23),0)</f>
        <v>0</v>
      </c>
      <c r="Z24" s="107">
        <f>IF(Y10=Tabelas!$F$23,IF(OR(Y8=Tabelas!$F$14,Y8=Tabelas!$F$15),Y16*Y24*(Y19+Tabelas!$C$39)*Tabelas!$H$6,Y16*Y24*(Y19+Tabelas!$C$39)*Tabelas!$H$10),IF(OR(Y8=Tabelas!$F$14,Y8=Tabelas!$F$15),Y16*Y24*Y19*Tabelas!$H$6,Y16*Y24*Y19*Tabelas!$H$10))</f>
        <v>0</v>
      </c>
      <c r="AA24" s="99">
        <f>IF(AA18&gt;500000,AA18/1000-SUM(AA20:AA23),0)</f>
        <v>0</v>
      </c>
      <c r="AB24" s="107">
        <f>IF(AA10=Tabelas!$F$23,IF(OR(AA8=Tabelas!$F$14,AA8=Tabelas!$F$15),AA16*AA24*(AA19+Tabelas!$C$39)*Tabelas!$H$6,AA16*AA24*(AA19+Tabelas!$C$39)*Tabelas!$H$10),IF(OR(AA8=Tabelas!$F$14,AA8=Tabelas!$F$15),AA16*AA24*AA19*Tabelas!$H$6,AA16*AA24*AA19*Tabelas!$H$10))</f>
        <v>0</v>
      </c>
      <c r="AC24" s="99">
        <f>IF(AC18&gt;500000,AC18/1000-SUM(AC20:AC23),0)</f>
        <v>0</v>
      </c>
      <c r="AD24" s="107">
        <f>IF(AC10=Tabelas!$F$23,IF(OR(AC8=Tabelas!$F$14,AC8=Tabelas!$F$15),AC16*AC24*(AC19+Tabelas!$C$39)*Tabelas!$H$6,AC16*AC24*(AC19+Tabelas!$C$39)*Tabelas!$H$10),IF(OR(AC8=Tabelas!$F$14,AC8=Tabelas!$F$15),AC16*AC24*AC19*Tabelas!$H$6,AC16*AC24*AC19*Tabelas!$H$10))</f>
        <v>0</v>
      </c>
      <c r="AE24" s="99">
        <f>IF(AE18&gt;500000,AE18/1000-SUM(AE20:AE23),0)</f>
        <v>0</v>
      </c>
      <c r="AF24" s="107">
        <f>IF(AE10=Tabelas!$F$23,IF(OR(AE8=Tabelas!$F$14,AE8=Tabelas!$F$15),AE16*AE24*(AE19+Tabelas!$C$39)*Tabelas!$H$6,AE16*AE24*(AE19+Tabelas!$C$39)*Tabelas!$H$10),IF(OR(AE8=Tabelas!$F$14,AE8=Tabelas!$F$15),AE16*AE24*AE19*Tabelas!$H$6,AE16*AE24*AE19*Tabelas!$H$10))</f>
        <v>0</v>
      </c>
      <c r="AG24" s="99">
        <f>IF(AG18&gt;500000,AG18/1000-SUM(AG20:AG23),0)</f>
        <v>0</v>
      </c>
      <c r="AH24" s="107">
        <f>IF(AG10=Tabelas!$F$23,IF(OR(AG8=Tabelas!$F$14,AG8=Tabelas!$F$15),AG16*AG24*(AG19+Tabelas!$C$39)*Tabelas!$H$6,AG16*AG24*(AG19+Tabelas!$C$39)*Tabelas!$H$10),IF(OR(AG8=Tabelas!$F$14,AG8=Tabelas!$F$15),AG16*AG24*AG19*Tabelas!$H$6,AG16*AG24*AG19*Tabelas!$H$10))</f>
        <v>0</v>
      </c>
      <c r="AI24" s="99">
        <f>IF(AI18&gt;500000,AI18/1000-SUM(AI20:AI23),0)</f>
        <v>0</v>
      </c>
      <c r="AJ24" s="107">
        <f>IF(AI10=Tabelas!$F$23,IF(OR(AI8=Tabelas!$F$14,AI8=Tabelas!$F$15),AI16*AI24*(AI19+Tabelas!$C$39)*Tabelas!$H$6,AI16*AI24*(AI19+Tabelas!$C$39)*Tabelas!$H$10),IF(OR(AI8=Tabelas!$F$14,AI8=Tabelas!$F$15),AI16*AI24*AI19*Tabelas!$H$6,AI16*AI24*AI19*Tabelas!$H$10))</f>
        <v>0</v>
      </c>
      <c r="AK24" s="99">
        <f>IF(AK18&gt;500000,AK18/1000-SUM(AK20:AK23),0)</f>
        <v>0</v>
      </c>
      <c r="AL24" s="107">
        <f>IF(AK10=Tabelas!$F$23,IF(OR(AK8=Tabelas!$F$14,AK8=Tabelas!$F$15),AK16*AK24*(AK19+Tabelas!$C$39)*Tabelas!$H$6,AK16*AK24*(AK19+Tabelas!$C$39)*Tabelas!$H$10),IF(OR(AK8=Tabelas!$F$14,AK8=Tabelas!$F$15),AK16*AK24*AK19*Tabelas!$H$6,AK16*AK24*AK19*Tabelas!$H$10))</f>
        <v>0</v>
      </c>
      <c r="AM24" s="99">
        <f>IF(AM18&gt;500000,AM18/1000-SUM(AM20:AM23),0)</f>
        <v>0</v>
      </c>
      <c r="AN24" s="107">
        <f>IF(AM10=Tabelas!$F$23,IF(OR(AM8=Tabelas!$F$14,AM8=Tabelas!$F$15),AM16*AM24*(AM19+Tabelas!$C$39)*Tabelas!$H$6,AM16*AM24*(AM19+Tabelas!$C$39)*Tabelas!$H$10),IF(OR(AM8=Tabelas!$F$14,AM8=Tabelas!$F$15),AM16*AM24*AM19*Tabelas!$H$6,AM16*AM24*AM19*Tabelas!$H$10))</f>
        <v>0</v>
      </c>
      <c r="AO24" s="99">
        <f>IF(AO18&gt;500000,AO18/1000-SUM(AO20:AO23),0)</f>
        <v>0</v>
      </c>
      <c r="AP24" s="107">
        <f>IF(AO10=Tabelas!$F$23,IF(OR(AO8=Tabelas!$F$14,AO8=Tabelas!$F$15),AO16*AO24*(AO19+Tabelas!$C$39)*Tabelas!$H$6,AO16*AO24*(AO19+Tabelas!$C$39)*Tabelas!$H$10),IF(OR(AO8=Tabelas!$F$14,AO8=Tabelas!$F$15),AO16*AO24*AO19*Tabelas!$H$6,AO16*AO24*AO19*Tabelas!$H$10))</f>
        <v>0</v>
      </c>
      <c r="AQ24" s="99">
        <f>IF(AQ18&gt;500000,AQ18/1000-SUM(AQ20:AQ23),0)</f>
        <v>0</v>
      </c>
      <c r="AR24" s="107">
        <f>IF(AQ10=Tabelas!$F$23,IF(OR(AQ8=Tabelas!$F$14,AQ8=Tabelas!$F$15),AQ16*AQ24*(AQ19+Tabelas!$C$39)*Tabelas!$H$6,AQ16*AQ24*(AQ19+Tabelas!$C$39)*Tabelas!$H$10),IF(OR(AQ8=Tabelas!$F$14,AQ8=Tabelas!$F$15),AQ16*AQ24*AQ19*Tabelas!$H$6,AQ16*AQ24*AQ19*Tabelas!$H$10))</f>
        <v>0</v>
      </c>
      <c r="AS24" s="99">
        <f>IF(AS18&gt;500000,AS18/1000-SUM(AS20:AS23),0)</f>
        <v>0</v>
      </c>
      <c r="AT24" s="107">
        <f>IF(AS10=Tabelas!$F$23,IF(OR(AS8=Tabelas!$F$14,AS8=Tabelas!$F$15),AS16*AS24*(AS19+Tabelas!$C$39)*Tabelas!$H$6,AS16*AS24*(AS19+Tabelas!$C$39)*Tabelas!$H$10),IF(OR(AS8=Tabelas!$F$14,AS8=Tabelas!$F$15),AS16*AS24*AS19*Tabelas!$H$6,AS16*AS24*AS19*Tabelas!$H$10))</f>
        <v>0</v>
      </c>
      <c r="AU24" s="99">
        <f>IF(AU18&gt;500000,AU18/1000-SUM(AU20:AU23),0)</f>
        <v>0</v>
      </c>
      <c r="AV24" s="107">
        <f>IF(AU10=Tabelas!$F$23,IF(OR(AU8=Tabelas!$F$14,AU8=Tabelas!$F$15),AU16*AU24*(AU19+Tabelas!$C$39)*Tabelas!$H$6,AU16*AU24*(AU19+Tabelas!$C$39)*Tabelas!$H$10),IF(OR(AU8=Tabelas!$F$14,AU8=Tabelas!$F$15),AU16*AU24*AU19*Tabelas!$H$6,AU16*AU24*AU19*Tabelas!$H$10))</f>
        <v>0</v>
      </c>
      <c r="AW24" s="99">
        <f>IF(AW18&gt;500000,AW18/1000-SUM(AW20:AW23),0)</f>
        <v>0</v>
      </c>
      <c r="AX24" s="107">
        <f>IF(AW10=Tabelas!$F$23,IF(OR(AW8=Tabelas!$F$14,AW8=Tabelas!$F$15),AW16*AW24*(AW19+Tabelas!$C$39)*Tabelas!$H$6,AW16*AW24*(AW19+Tabelas!$C$39)*Tabelas!$H$10),IF(OR(AW8=Tabelas!$F$14,AW8=Tabelas!$F$15),AW16*AW24*AW19*Tabelas!$H$6,AW16*AW24*AW19*Tabelas!$H$10))</f>
        <v>0</v>
      </c>
      <c r="AY24" s="99">
        <f>IF(AY18&gt;500000,AY18/1000-SUM(AY20:AY23),0)</f>
        <v>0</v>
      </c>
      <c r="AZ24" s="107">
        <f>IF(AY10=Tabelas!$F$23,IF(OR(AY8=Tabelas!$F$14,AY8=Tabelas!$F$15),AY16*AY24*(AY19+Tabelas!$C$39)*Tabelas!$H$6,AY16*AY24*(AY19+Tabelas!$C$39)*Tabelas!$H$10),IF(OR(AY8=Tabelas!$F$14,AY8=Tabelas!$F$15),AY16*AY24*AY19*Tabelas!$H$6,AY16*AY24*AY19*Tabelas!$H$10))</f>
        <v>0</v>
      </c>
      <c r="BA24" s="99">
        <f>IF(BA18&gt;500000,BA18/1000-SUM(BA20:BA23),0)</f>
        <v>0</v>
      </c>
      <c r="BB24" s="107">
        <f>IF(BA10=Tabelas!$F$23,IF(OR(BA8=Tabelas!$F$14,BA8=Tabelas!$F$15),BA16*BA24*(BA19+Tabelas!$C$39)*Tabelas!$H$6,BA16*BA24*(BA19+Tabelas!$C$39)*Tabelas!$H$10),IF(OR(BA8=Tabelas!$F$14,BA8=Tabelas!$F$15),BA16*BA24*BA19*Tabelas!$H$6,BA16*BA24*BA19*Tabelas!$H$10))</f>
        <v>0</v>
      </c>
      <c r="BC24" s="99">
        <f>IF(BC18&gt;500000,BC18/1000-SUM(BC20:BC23),0)</f>
        <v>0</v>
      </c>
      <c r="BD24" s="107">
        <f>IF(BC10=Tabelas!$F$23,IF(OR(BC8=Tabelas!$F$14,BC8=Tabelas!$F$15),BC16*BC24*(BC19+Tabelas!$C$39)*Tabelas!$H$6,BC16*BC24*(BC19+Tabelas!$C$39)*Tabelas!$H$10),IF(OR(BC8=Tabelas!$F$14,BC8=Tabelas!$F$15),BC16*BC24*BC19*Tabelas!$H$6,BC16*BC24*BC19*Tabelas!$H$10))</f>
        <v>0</v>
      </c>
      <c r="BE24" s="99">
        <f>IF(BE18&gt;500000,BE18/1000-SUM(BE20:BE23),0)</f>
        <v>0</v>
      </c>
      <c r="BF24" s="107">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'!D35</f>
        <v>Refile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108" t="s">
        <v>96</v>
      </c>
      <c r="D26" s="109">
        <f>IF(OR(C8=Tabelas!$F$14,C8=Tabelas!$F$16),SUM(D20:D24),SUM(D20:D24)*87.5%)</f>
        <v>547.50244702398982</v>
      </c>
      <c r="E26" s="108" t="s">
        <v>96</v>
      </c>
      <c r="F26" s="109">
        <f>IF(OR(E8=Tabelas!$F$14,E8=Tabelas!$F$16),SUM(F20:F24),SUM(F20:F24)*87.5%)</f>
        <v>0</v>
      </c>
      <c r="G26" s="108" t="s">
        <v>96</v>
      </c>
      <c r="H26" s="109">
        <f>IF(OR(G8=Tabelas!$F$14,G8=Tabelas!$F$16),SUM(H20:H24),SUM(H20:H24)*87.5%)</f>
        <v>0</v>
      </c>
      <c r="I26" s="108" t="s">
        <v>96</v>
      </c>
      <c r="J26" s="109">
        <f>IF(OR(I8=Tabelas!$F$14,I8=Tabelas!$F$16),SUM(J20:J24),SUM(J20:J24)*87.5%)</f>
        <v>0</v>
      </c>
      <c r="K26" s="108" t="s">
        <v>96</v>
      </c>
      <c r="L26" s="109">
        <f>IF(OR(K8=Tabelas!$F$14,K8=Tabelas!$F$16),SUM(L20:L24),SUM(L20:L24)*87.5%)</f>
        <v>0</v>
      </c>
      <c r="M26" s="108" t="s">
        <v>96</v>
      </c>
      <c r="N26" s="109">
        <f>IF(OR(M8=Tabelas!$F$14,M8=Tabelas!$F$16),SUM(N20:N24),SUM(N20:N24)*87.5%)</f>
        <v>79.061725202020199</v>
      </c>
      <c r="O26" s="108" t="s">
        <v>96</v>
      </c>
      <c r="P26" s="109">
        <f>IF(OR(O8=Tabelas!$F$14,O8=Tabelas!$F$16),SUM(P20:P24),SUM(P20:P24)*87.5%)</f>
        <v>0</v>
      </c>
      <c r="Q26" s="108" t="s">
        <v>96</v>
      </c>
      <c r="R26" s="109">
        <f>IF(OR(Q8=Tabelas!$F$14,Q8=Tabelas!$F$16),SUM(R20:R24),SUM(R20:R24)*87.5%)</f>
        <v>0</v>
      </c>
      <c r="S26" s="108" t="s">
        <v>96</v>
      </c>
      <c r="T26" s="109">
        <f>IF(OR(S8=Tabelas!$F$14,S8=Tabelas!$F$16),SUM(T20:T24),SUM(T20:T24)*87.5%)</f>
        <v>3579.5196085214643</v>
      </c>
      <c r="U26" s="108" t="s">
        <v>96</v>
      </c>
      <c r="V26" s="109">
        <f>IF(OR(U8=Tabelas!$F$14,U8=Tabelas!$F$16),SUM(V20:V24),SUM(V20:V24)*87.5%)</f>
        <v>0</v>
      </c>
      <c r="W26" s="108" t="s">
        <v>96</v>
      </c>
      <c r="X26" s="109">
        <f>IF(OR(W8=Tabelas!$F$14,W8=Tabelas!$F$16),SUM(X20:X24),SUM(X20:X24)*87.5%)</f>
        <v>0</v>
      </c>
      <c r="Y26" s="108" t="s">
        <v>96</v>
      </c>
      <c r="Z26" s="109">
        <f>IF(OR(Y8=Tabelas!$F$14,Y8=Tabelas!$F$16),SUM(Z20:Z24),SUM(Z20:Z24)*87.5%)</f>
        <v>0</v>
      </c>
      <c r="AA26" s="108" t="s">
        <v>96</v>
      </c>
      <c r="AB26" s="109">
        <f>IF(OR(AA8=Tabelas!$F$14,AA8=Tabelas!$F$16),SUM(AB20:AB24),SUM(AB20:AB24)*87.5%)</f>
        <v>0</v>
      </c>
      <c r="AC26" s="108" t="s">
        <v>96</v>
      </c>
      <c r="AD26" s="109">
        <f>IF(OR(AC8=Tabelas!$F$14,AC8=Tabelas!$F$16),SUM(AD20:AD24),SUM(AD20:AD24)*87.5%)</f>
        <v>0</v>
      </c>
      <c r="AE26" s="108" t="s">
        <v>96</v>
      </c>
      <c r="AF26" s="109">
        <f>IF(OR(AE8=Tabelas!$F$14,AE8=Tabelas!$F$16),SUM(AF20:AF24),SUM(AF20:AF24)*87.5%)</f>
        <v>0</v>
      </c>
      <c r="AG26" s="108" t="s">
        <v>96</v>
      </c>
      <c r="AH26" s="109">
        <f>IF(OR(AG8=Tabelas!$F$14,AG8=Tabelas!$F$16),SUM(AH20:AH24),SUM(AH20:AH24)*87.5%)</f>
        <v>118.59258780303028</v>
      </c>
      <c r="AI26" s="108" t="s">
        <v>96</v>
      </c>
      <c r="AJ26" s="109">
        <f>IF(OR(AI8=Tabelas!$F$14,AI8=Tabelas!$F$16),SUM(AJ20:AJ24),SUM(AJ20:AJ24)*87.5%)</f>
        <v>0</v>
      </c>
      <c r="AK26" s="108" t="s">
        <v>96</v>
      </c>
      <c r="AL26" s="109">
        <f>IF(OR(AK8=Tabelas!$F$14,AK8=Tabelas!$F$16),SUM(AL20:AL24),SUM(AL20:AL24)*87.5%)</f>
        <v>0</v>
      </c>
      <c r="AM26" s="108" t="s">
        <v>96</v>
      </c>
      <c r="AN26" s="109">
        <f>IF(OR(AM8=Tabelas!$F$14,AM8=Tabelas!$F$16),SUM(AN20:AN24),SUM(AN20:AN24)*87.5%)</f>
        <v>0</v>
      </c>
      <c r="AO26" s="108" t="s">
        <v>96</v>
      </c>
      <c r="AP26" s="109">
        <f>IF(OR(AO8=Tabelas!$F$14,AO8=Tabelas!$F$16),SUM(AP20:AP24),SUM(AP20:AP24)*87.5%)</f>
        <v>314.27035767803028</v>
      </c>
      <c r="AQ26" s="108" t="s">
        <v>96</v>
      </c>
      <c r="AR26" s="109">
        <f>IF(OR(AQ8=Tabelas!$F$14,AQ8=Tabelas!$F$16),SUM(AR20:AR24),SUM(AR20:AR24)*87.5%)</f>
        <v>197.65431300505048</v>
      </c>
      <c r="AS26" s="108" t="s">
        <v>96</v>
      </c>
      <c r="AT26" s="109">
        <f>IF(OR(AS8=Tabelas!$F$14,AS8=Tabelas!$F$16),SUM(AT20:AT24),SUM(AT20:AT24)*87.5%)</f>
        <v>0</v>
      </c>
      <c r="AU26" s="108" t="s">
        <v>96</v>
      </c>
      <c r="AV26" s="109">
        <f>IF(OR(AU8=Tabelas!$F$14,AU8=Tabelas!$F$16),SUM(AV20:AV24),SUM(AV20:AV24)*87.5%)</f>
        <v>0</v>
      </c>
      <c r="AW26" s="108" t="s">
        <v>96</v>
      </c>
      <c r="AX26" s="109">
        <f>IF(OR(AW8=Tabelas!$F$14,AW8=Tabelas!$F$16),SUM(AX20:AX24),SUM(AX20:AX24)*87.5%)</f>
        <v>0</v>
      </c>
      <c r="AY26" s="108" t="s">
        <v>96</v>
      </c>
      <c r="AZ26" s="109">
        <f>IF(OR(AY8=Tabelas!$F$14,AY8=Tabelas!$F$16),SUM(AZ20:AZ24),SUM(AZ20:AZ24)*87.5%)</f>
        <v>197.65431300505048</v>
      </c>
      <c r="BA26" s="108" t="s">
        <v>96</v>
      </c>
      <c r="BB26" s="109">
        <f>IF(OR(BA8=Tabelas!$F$14,BA8=Tabelas!$F$16),SUM(BB20:BB24),SUM(BB20:BB24)*87.5%)</f>
        <v>197.65431300505048</v>
      </c>
      <c r="BC26" s="108" t="s">
        <v>96</v>
      </c>
      <c r="BD26" s="109">
        <f>IF(OR(BC8=Tabelas!$F$14,BC8=Tabelas!$F$16),SUM(BD20:BD24),SUM(BD20:BD24)*87.5%)</f>
        <v>197.65431300505048</v>
      </c>
      <c r="BE26" s="108" t="s">
        <v>96</v>
      </c>
      <c r="BF26" s="109">
        <f>IF(OR(BE8=Tabelas!$F$14,BE8=Tabelas!$F$16),SUM(BF20:BF24),SUM(BF20:BF24)*87.5%)</f>
        <v>547.50244702398982</v>
      </c>
    </row>
    <row r="27" spans="1:58" x14ac:dyDescent="0.25">
      <c r="A27" s="224"/>
      <c r="B27" s="120"/>
      <c r="C27" s="108" t="s">
        <v>97</v>
      </c>
      <c r="D27" s="110">
        <f>D26/C4</f>
        <v>0.27375122351199493</v>
      </c>
      <c r="E27" s="108" t="s">
        <v>97</v>
      </c>
      <c r="F27" s="110" t="e">
        <f>F26/E4</f>
        <v>#DIV/0!</v>
      </c>
      <c r="G27" s="108" t="s">
        <v>97</v>
      </c>
      <c r="H27" s="110" t="e">
        <f>H26/G4</f>
        <v>#DIV/0!</v>
      </c>
      <c r="I27" s="108" t="s">
        <v>97</v>
      </c>
      <c r="J27" s="110" t="e">
        <f>J26/I4</f>
        <v>#DIV/0!</v>
      </c>
      <c r="K27" s="108" t="s">
        <v>97</v>
      </c>
      <c r="L27" s="110" t="e">
        <f>L26/K4</f>
        <v>#DIV/0!</v>
      </c>
      <c r="M27" s="108" t="s">
        <v>97</v>
      </c>
      <c r="N27" s="110">
        <f>N26/M4</f>
        <v>0.39530862601010097</v>
      </c>
      <c r="O27" s="108" t="s">
        <v>97</v>
      </c>
      <c r="P27" s="110" t="e">
        <f>P26/O4</f>
        <v>#DIV/0!</v>
      </c>
      <c r="Q27" s="108" t="s">
        <v>97</v>
      </c>
      <c r="R27" s="110" t="e">
        <f>R26/Q4</f>
        <v>#DIV/0!</v>
      </c>
      <c r="S27" s="108" t="s">
        <v>97</v>
      </c>
      <c r="T27" s="110">
        <f>T26/S4</f>
        <v>0.23863464056809763</v>
      </c>
      <c r="U27" s="108" t="s">
        <v>97</v>
      </c>
      <c r="V27" s="110" t="e">
        <f>V26/U4</f>
        <v>#DIV/0!</v>
      </c>
      <c r="W27" s="108" t="s">
        <v>97</v>
      </c>
      <c r="X27" s="110" t="e">
        <f>X26/W4</f>
        <v>#DIV/0!</v>
      </c>
      <c r="Y27" s="108" t="s">
        <v>97</v>
      </c>
      <c r="Z27" s="110" t="e">
        <f>Z26/Y4</f>
        <v>#DIV/0!</v>
      </c>
      <c r="AA27" s="108" t="s">
        <v>97</v>
      </c>
      <c r="AB27" s="110" t="e">
        <f>AB26/AA4</f>
        <v>#DIV/0!</v>
      </c>
      <c r="AC27" s="108" t="s">
        <v>97</v>
      </c>
      <c r="AD27" s="110" t="e">
        <f>AD26/AC4</f>
        <v>#DIV/0!</v>
      </c>
      <c r="AE27" s="108" t="s">
        <v>97</v>
      </c>
      <c r="AF27" s="110" t="e">
        <f>AF26/AE4</f>
        <v>#DIV/0!</v>
      </c>
      <c r="AG27" s="108" t="s">
        <v>97</v>
      </c>
      <c r="AH27" s="110">
        <f>AH26/AG4</f>
        <v>0.39530862601010097</v>
      </c>
      <c r="AI27" s="108" t="s">
        <v>97</v>
      </c>
      <c r="AJ27" s="110" t="e">
        <f>AJ26/AI4</f>
        <v>#DIV/0!</v>
      </c>
      <c r="AK27" s="108" t="s">
        <v>97</v>
      </c>
      <c r="AL27" s="110" t="e">
        <f>AL26/AK4</f>
        <v>#DIV/0!</v>
      </c>
      <c r="AM27" s="108" t="s">
        <v>97</v>
      </c>
      <c r="AN27" s="110" t="e">
        <f>AN26/AM4</f>
        <v>#DIV/0!</v>
      </c>
      <c r="AO27" s="108" t="s">
        <v>97</v>
      </c>
      <c r="AP27" s="110">
        <f>AP26/AO4</f>
        <v>0.3142703576780303</v>
      </c>
      <c r="AQ27" s="108" t="s">
        <v>97</v>
      </c>
      <c r="AR27" s="110">
        <f>AR26/AQ4</f>
        <v>0.39530862601010097</v>
      </c>
      <c r="AS27" s="108" t="s">
        <v>97</v>
      </c>
      <c r="AT27" s="110" t="e">
        <f>AT26/AS4</f>
        <v>#DIV/0!</v>
      </c>
      <c r="AU27" s="108" t="s">
        <v>97</v>
      </c>
      <c r="AV27" s="110" t="e">
        <f>AV26/AU4</f>
        <v>#DIV/0!</v>
      </c>
      <c r="AW27" s="108" t="s">
        <v>97</v>
      </c>
      <c r="AX27" s="110" t="e">
        <f>AX26/AW4</f>
        <v>#DIV/0!</v>
      </c>
      <c r="AY27" s="108" t="s">
        <v>97</v>
      </c>
      <c r="AZ27" s="110">
        <f>AZ26/AY4</f>
        <v>0.39530862601010097</v>
      </c>
      <c r="BA27" s="108" t="s">
        <v>97</v>
      </c>
      <c r="BB27" s="110">
        <f>BB26/BA4</f>
        <v>0.39530862601010097</v>
      </c>
      <c r="BC27" s="108" t="s">
        <v>97</v>
      </c>
      <c r="BD27" s="110">
        <f>BD26/BC4</f>
        <v>0.39530862601010097</v>
      </c>
      <c r="BE27" s="108" t="s">
        <v>97</v>
      </c>
      <c r="BF27" s="110">
        <f>BF26/BE4</f>
        <v>0.27375122351199493</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535" t="s">
        <v>98</v>
      </c>
      <c r="D29" s="536"/>
      <c r="E29" s="535" t="s">
        <v>98</v>
      </c>
      <c r="F29" s="536"/>
      <c r="G29" s="535" t="s">
        <v>98</v>
      </c>
      <c r="H29" s="536"/>
      <c r="I29" s="535" t="s">
        <v>98</v>
      </c>
      <c r="J29" s="536"/>
      <c r="K29" s="535" t="s">
        <v>98</v>
      </c>
      <c r="L29" s="536"/>
      <c r="M29" s="535" t="s">
        <v>98</v>
      </c>
      <c r="N29" s="536"/>
      <c r="O29" s="535" t="s">
        <v>98</v>
      </c>
      <c r="P29" s="536"/>
      <c r="Q29" s="535" t="s">
        <v>98</v>
      </c>
      <c r="R29" s="536"/>
      <c r="S29" s="535" t="s">
        <v>98</v>
      </c>
      <c r="T29" s="536"/>
      <c r="U29" s="535" t="s">
        <v>98</v>
      </c>
      <c r="V29" s="536"/>
      <c r="W29" s="535" t="s">
        <v>98</v>
      </c>
      <c r="X29" s="536"/>
      <c r="Y29" s="535" t="s">
        <v>98</v>
      </c>
      <c r="Z29" s="536"/>
      <c r="AA29" s="535" t="s">
        <v>98</v>
      </c>
      <c r="AB29" s="536"/>
      <c r="AC29" s="535" t="s">
        <v>98</v>
      </c>
      <c r="AD29" s="536"/>
      <c r="AE29" s="535" t="s">
        <v>98</v>
      </c>
      <c r="AF29" s="536"/>
      <c r="AG29" s="535" t="s">
        <v>98</v>
      </c>
      <c r="AH29" s="536"/>
      <c r="AI29" s="535" t="s">
        <v>98</v>
      </c>
      <c r="AJ29" s="536"/>
      <c r="AK29" s="535" t="s">
        <v>98</v>
      </c>
      <c r="AL29" s="536"/>
      <c r="AM29" s="535" t="s">
        <v>98</v>
      </c>
      <c r="AN29" s="536"/>
      <c r="AO29" s="535" t="s">
        <v>98</v>
      </c>
      <c r="AP29" s="536"/>
      <c r="AQ29" s="535" t="s">
        <v>98</v>
      </c>
      <c r="AR29" s="536"/>
      <c r="AS29" s="535" t="s">
        <v>98</v>
      </c>
      <c r="AT29" s="536"/>
      <c r="AU29" s="535" t="s">
        <v>98</v>
      </c>
      <c r="AV29" s="536"/>
      <c r="AW29" s="535" t="s">
        <v>98</v>
      </c>
      <c r="AX29" s="536"/>
      <c r="AY29" s="535" t="s">
        <v>98</v>
      </c>
      <c r="AZ29" s="536"/>
      <c r="BA29" s="535" t="s">
        <v>98</v>
      </c>
      <c r="BB29" s="536"/>
      <c r="BC29" s="535" t="s">
        <v>98</v>
      </c>
      <c r="BD29" s="536"/>
      <c r="BE29" s="535" t="s">
        <v>98</v>
      </c>
      <c r="BF29" s="536"/>
    </row>
    <row r="30" spans="1:58" x14ac:dyDescent="0.25">
      <c r="A30" s="224"/>
      <c r="B30" s="120"/>
      <c r="C30" s="111" t="s">
        <v>99</v>
      </c>
      <c r="D30" s="112">
        <f>D31*C4</f>
        <v>540</v>
      </c>
      <c r="E30" s="111" t="s">
        <v>99</v>
      </c>
      <c r="F30" s="112" t="e">
        <f>F31*E4</f>
        <v>#DIV/0!</v>
      </c>
      <c r="G30" s="111" t="s">
        <v>99</v>
      </c>
      <c r="H30" s="112" t="e">
        <f>H31*G4</f>
        <v>#DIV/0!</v>
      </c>
      <c r="I30" s="111" t="s">
        <v>99</v>
      </c>
      <c r="J30" s="112" t="e">
        <f>J31*I4</f>
        <v>#DIV/0!</v>
      </c>
      <c r="K30" s="111" t="s">
        <v>99</v>
      </c>
      <c r="L30" s="112" t="e">
        <f>L31*K4</f>
        <v>#DIV/0!</v>
      </c>
      <c r="M30" s="111" t="s">
        <v>99</v>
      </c>
      <c r="N30" s="112">
        <f>N31*M4</f>
        <v>80</v>
      </c>
      <c r="O30" s="111" t="s">
        <v>99</v>
      </c>
      <c r="P30" s="112" t="e">
        <f>P31*O4</f>
        <v>#DIV/0!</v>
      </c>
      <c r="Q30" s="111" t="s">
        <v>99</v>
      </c>
      <c r="R30" s="112" t="e">
        <f>R31*Q4</f>
        <v>#DIV/0!</v>
      </c>
      <c r="S30" s="111" t="s">
        <v>99</v>
      </c>
      <c r="T30" s="112">
        <f>T31*S4</f>
        <v>3600</v>
      </c>
      <c r="U30" s="111" t="s">
        <v>99</v>
      </c>
      <c r="V30" s="112" t="e">
        <f>V31*U4</f>
        <v>#DIV/0!</v>
      </c>
      <c r="W30" s="111" t="s">
        <v>99</v>
      </c>
      <c r="X30" s="112" t="e">
        <f>X31*W4</f>
        <v>#DIV/0!</v>
      </c>
      <c r="Y30" s="111" t="s">
        <v>99</v>
      </c>
      <c r="Z30" s="112" t="e">
        <f>Z31*Y4</f>
        <v>#DIV/0!</v>
      </c>
      <c r="AA30" s="111" t="s">
        <v>99</v>
      </c>
      <c r="AB30" s="112" t="e">
        <f>AB31*AA4</f>
        <v>#DIV/0!</v>
      </c>
      <c r="AC30" s="111" t="s">
        <v>99</v>
      </c>
      <c r="AD30" s="112" t="e">
        <f>AD31*AC4</f>
        <v>#DIV/0!</v>
      </c>
      <c r="AE30" s="111" t="s">
        <v>99</v>
      </c>
      <c r="AF30" s="112" t="e">
        <f>AF31*AE4</f>
        <v>#DIV/0!</v>
      </c>
      <c r="AG30" s="111" t="s">
        <v>99</v>
      </c>
      <c r="AH30" s="112">
        <f>AH31*AG4</f>
        <v>120</v>
      </c>
      <c r="AI30" s="111" t="s">
        <v>99</v>
      </c>
      <c r="AJ30" s="112" t="e">
        <f>AJ31*AI4</f>
        <v>#DIV/0!</v>
      </c>
      <c r="AK30" s="111" t="s">
        <v>99</v>
      </c>
      <c r="AL30" s="112" t="e">
        <f>AL31*AK4</f>
        <v>#DIV/0!</v>
      </c>
      <c r="AM30" s="111" t="s">
        <v>99</v>
      </c>
      <c r="AN30" s="112" t="e">
        <f>AN31*AM4</f>
        <v>#DIV/0!</v>
      </c>
      <c r="AO30" s="111" t="s">
        <v>99</v>
      </c>
      <c r="AP30" s="112">
        <f>AP31*AO4</f>
        <v>310</v>
      </c>
      <c r="AQ30" s="111" t="s">
        <v>99</v>
      </c>
      <c r="AR30" s="112">
        <f>AR31*AQ4</f>
        <v>200</v>
      </c>
      <c r="AS30" s="111" t="s">
        <v>99</v>
      </c>
      <c r="AT30" s="112" t="e">
        <f>AT31*AS4</f>
        <v>#DIV/0!</v>
      </c>
      <c r="AU30" s="111" t="s">
        <v>99</v>
      </c>
      <c r="AV30" s="112" t="e">
        <f>AV31*AU4</f>
        <v>#DIV/0!</v>
      </c>
      <c r="AW30" s="111" t="s">
        <v>99</v>
      </c>
      <c r="AX30" s="112" t="e">
        <f>AX31*AW4</f>
        <v>#DIV/0!</v>
      </c>
      <c r="AY30" s="111" t="s">
        <v>99</v>
      </c>
      <c r="AZ30" s="112">
        <f>AZ31*AY4</f>
        <v>200</v>
      </c>
      <c r="BA30" s="111" t="s">
        <v>99</v>
      </c>
      <c r="BB30" s="112">
        <f>BB31*BA4</f>
        <v>200</v>
      </c>
      <c r="BC30" s="111" t="s">
        <v>99</v>
      </c>
      <c r="BD30" s="112">
        <f>BD31*BC4</f>
        <v>200</v>
      </c>
      <c r="BE30" s="111" t="s">
        <v>99</v>
      </c>
      <c r="BF30" s="112">
        <f>BF31*BE4</f>
        <v>540</v>
      </c>
    </row>
    <row r="31" spans="1:58" ht="15.75" thickBot="1" x14ac:dyDescent="0.3">
      <c r="A31" s="224"/>
      <c r="B31" s="120"/>
      <c r="C31" s="113" t="s">
        <v>97</v>
      </c>
      <c r="D31" s="114">
        <f>ROUND(D27,2)</f>
        <v>0.27</v>
      </c>
      <c r="E31" s="113" t="s">
        <v>97</v>
      </c>
      <c r="F31" s="114" t="e">
        <f>ROUND(F27,2)</f>
        <v>#DIV/0!</v>
      </c>
      <c r="G31" s="113" t="s">
        <v>97</v>
      </c>
      <c r="H31" s="114" t="e">
        <f>ROUND(H27,2)</f>
        <v>#DIV/0!</v>
      </c>
      <c r="I31" s="113" t="s">
        <v>97</v>
      </c>
      <c r="J31" s="114" t="e">
        <f>ROUND(J27,2)</f>
        <v>#DIV/0!</v>
      </c>
      <c r="K31" s="113" t="s">
        <v>97</v>
      </c>
      <c r="L31" s="114" t="e">
        <f>ROUND(L27,2)</f>
        <v>#DIV/0!</v>
      </c>
      <c r="M31" s="113" t="s">
        <v>97</v>
      </c>
      <c r="N31" s="114">
        <f>ROUND(N27,2)</f>
        <v>0.4</v>
      </c>
      <c r="O31" s="113" t="s">
        <v>97</v>
      </c>
      <c r="P31" s="114" t="e">
        <f>ROUND(P27,2)</f>
        <v>#DIV/0!</v>
      </c>
      <c r="Q31" s="113" t="s">
        <v>97</v>
      </c>
      <c r="R31" s="114" t="e">
        <f>ROUND(R27,2)</f>
        <v>#DIV/0!</v>
      </c>
      <c r="S31" s="113" t="s">
        <v>97</v>
      </c>
      <c r="T31" s="114">
        <f>ROUND(T27,2)</f>
        <v>0.24</v>
      </c>
      <c r="U31" s="113" t="s">
        <v>97</v>
      </c>
      <c r="V31" s="114" t="e">
        <f>ROUND(V27,2)</f>
        <v>#DIV/0!</v>
      </c>
      <c r="W31" s="113" t="s">
        <v>97</v>
      </c>
      <c r="X31" s="114" t="e">
        <f>ROUND(X27,2)</f>
        <v>#DIV/0!</v>
      </c>
      <c r="Y31" s="113" t="s">
        <v>97</v>
      </c>
      <c r="Z31" s="114" t="e">
        <f>ROUND(Z27,2)</f>
        <v>#DIV/0!</v>
      </c>
      <c r="AA31" s="113" t="s">
        <v>97</v>
      </c>
      <c r="AB31" s="114" t="e">
        <f>ROUND(AB27,2)</f>
        <v>#DIV/0!</v>
      </c>
      <c r="AC31" s="113" t="s">
        <v>97</v>
      </c>
      <c r="AD31" s="114" t="e">
        <f>ROUND(AD27,2)</f>
        <v>#DIV/0!</v>
      </c>
      <c r="AE31" s="113" t="s">
        <v>97</v>
      </c>
      <c r="AF31" s="114" t="e">
        <f>ROUND(AF27,2)</f>
        <v>#DIV/0!</v>
      </c>
      <c r="AG31" s="113" t="s">
        <v>97</v>
      </c>
      <c r="AH31" s="114">
        <f>ROUND(AH27,2)</f>
        <v>0.4</v>
      </c>
      <c r="AI31" s="113" t="s">
        <v>97</v>
      </c>
      <c r="AJ31" s="114" t="e">
        <f>ROUND(AJ27,2)</f>
        <v>#DIV/0!</v>
      </c>
      <c r="AK31" s="113" t="s">
        <v>97</v>
      </c>
      <c r="AL31" s="114" t="e">
        <f>ROUND(AL27,2)</f>
        <v>#DIV/0!</v>
      </c>
      <c r="AM31" s="113" t="s">
        <v>97</v>
      </c>
      <c r="AN31" s="114" t="e">
        <f>ROUND(AN27,2)</f>
        <v>#DIV/0!</v>
      </c>
      <c r="AO31" s="113" t="s">
        <v>97</v>
      </c>
      <c r="AP31" s="114">
        <f>ROUND(AP27,2)</f>
        <v>0.31</v>
      </c>
      <c r="AQ31" s="113" t="s">
        <v>97</v>
      </c>
      <c r="AR31" s="114">
        <f>ROUND(AR27,2)</f>
        <v>0.4</v>
      </c>
      <c r="AS31" s="113" t="s">
        <v>97</v>
      </c>
      <c r="AT31" s="114" t="e">
        <f>ROUND(AT27,2)</f>
        <v>#DIV/0!</v>
      </c>
      <c r="AU31" s="113" t="s">
        <v>97</v>
      </c>
      <c r="AV31" s="114" t="e">
        <f>ROUND(AV27,2)</f>
        <v>#DIV/0!</v>
      </c>
      <c r="AW31" s="113" t="s">
        <v>97</v>
      </c>
      <c r="AX31" s="114" t="e">
        <f>ROUND(AX27,2)</f>
        <v>#DIV/0!</v>
      </c>
      <c r="AY31" s="113" t="s">
        <v>97</v>
      </c>
      <c r="AZ31" s="114">
        <f>ROUND(AZ27,2)</f>
        <v>0.4</v>
      </c>
      <c r="BA31" s="113" t="s">
        <v>97</v>
      </c>
      <c r="BB31" s="114">
        <f>ROUND(BB27,2)</f>
        <v>0.4</v>
      </c>
      <c r="BC31" s="113" t="s">
        <v>97</v>
      </c>
      <c r="BD31" s="114">
        <f>ROUND(BD27,2)</f>
        <v>0.4</v>
      </c>
      <c r="BE31" s="113" t="s">
        <v>97</v>
      </c>
      <c r="BF31" s="114">
        <f>ROUND(BF27,2)</f>
        <v>0.27</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dimension ref="A1:BF31"/>
  <sheetViews>
    <sheetView showGridLines="0" workbookViewId="0">
      <selection sqref="A1:D2"/>
    </sheetView>
  </sheetViews>
  <sheetFormatPr defaultRowHeight="15" x14ac:dyDescent="0.25"/>
  <cols>
    <col min="1" max="1" width="13.570312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'!B36</f>
        <v>Folder 2 dobras</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4"/>
      <c r="B4" s="46" t="s">
        <v>76</v>
      </c>
      <c r="C4" s="430">
        <v>1000</v>
      </c>
      <c r="D4" s="430"/>
      <c r="E4" s="430">
        <v>1000</v>
      </c>
      <c r="F4" s="430"/>
      <c r="G4" s="430">
        <v>0</v>
      </c>
      <c r="H4" s="430"/>
      <c r="I4" s="430">
        <v>0</v>
      </c>
      <c r="J4" s="430"/>
      <c r="K4" s="430">
        <v>0</v>
      </c>
      <c r="L4" s="430"/>
      <c r="M4" s="430">
        <v>0</v>
      </c>
      <c r="N4" s="430"/>
      <c r="O4" s="430">
        <v>500</v>
      </c>
      <c r="P4" s="430"/>
      <c r="Q4" s="430">
        <v>3000</v>
      </c>
      <c r="R4" s="430"/>
      <c r="S4" s="430">
        <v>0</v>
      </c>
      <c r="T4" s="430"/>
      <c r="U4" s="430">
        <v>0</v>
      </c>
      <c r="V4" s="430"/>
      <c r="W4" s="430">
        <v>0</v>
      </c>
      <c r="X4" s="430"/>
      <c r="Y4" s="430">
        <v>0</v>
      </c>
      <c r="Z4" s="430"/>
      <c r="AA4" s="430">
        <v>0</v>
      </c>
      <c r="AB4" s="430"/>
      <c r="AC4" s="430">
        <v>0</v>
      </c>
      <c r="AD4" s="430"/>
      <c r="AE4" s="430">
        <v>0</v>
      </c>
      <c r="AF4" s="430"/>
      <c r="AG4" s="430">
        <v>150</v>
      </c>
      <c r="AH4" s="430"/>
      <c r="AI4" s="430">
        <v>0</v>
      </c>
      <c r="AJ4" s="430"/>
      <c r="AK4" s="430">
        <v>0</v>
      </c>
      <c r="AL4" s="430"/>
      <c r="AM4" s="430">
        <v>0</v>
      </c>
      <c r="AN4" s="430"/>
      <c r="AO4" s="430">
        <v>1000</v>
      </c>
      <c r="AP4" s="430"/>
      <c r="AQ4" s="430">
        <v>0</v>
      </c>
      <c r="AR4" s="430"/>
      <c r="AS4" s="430">
        <v>0</v>
      </c>
      <c r="AT4" s="430"/>
      <c r="AU4" s="430">
        <v>0</v>
      </c>
      <c r="AV4" s="430"/>
      <c r="AW4" s="430">
        <v>0</v>
      </c>
      <c r="AX4" s="430"/>
      <c r="AY4" s="430">
        <v>0</v>
      </c>
      <c r="AZ4" s="430"/>
      <c r="BA4" s="430"/>
      <c r="BB4" s="430"/>
      <c r="BC4" s="430">
        <v>0</v>
      </c>
      <c r="BD4" s="430"/>
      <c r="BE4" s="430">
        <v>4000</v>
      </c>
      <c r="BF4" s="430"/>
    </row>
    <row r="5" spans="1:58" x14ac:dyDescent="0.25">
      <c r="A5" s="444" t="s">
        <v>77</v>
      </c>
      <c r="B5" s="47" t="s">
        <v>78</v>
      </c>
      <c r="C5" s="431">
        <v>21</v>
      </c>
      <c r="D5" s="432"/>
      <c r="E5" s="431">
        <v>21</v>
      </c>
      <c r="F5" s="432"/>
      <c r="G5" s="431">
        <v>21</v>
      </c>
      <c r="H5" s="432"/>
      <c r="I5" s="431">
        <v>21</v>
      </c>
      <c r="J5" s="432"/>
      <c r="K5" s="431">
        <v>21</v>
      </c>
      <c r="L5" s="432"/>
      <c r="M5" s="431">
        <v>21</v>
      </c>
      <c r="N5" s="432"/>
      <c r="O5" s="431">
        <v>21</v>
      </c>
      <c r="P5" s="432"/>
      <c r="Q5" s="431">
        <v>21</v>
      </c>
      <c r="R5" s="432"/>
      <c r="S5" s="431">
        <v>21</v>
      </c>
      <c r="T5" s="432"/>
      <c r="U5" s="431">
        <v>21</v>
      </c>
      <c r="V5" s="432"/>
      <c r="W5" s="431">
        <v>21</v>
      </c>
      <c r="X5" s="432"/>
      <c r="Y5" s="431">
        <v>21</v>
      </c>
      <c r="Z5" s="432"/>
      <c r="AA5" s="431">
        <v>21</v>
      </c>
      <c r="AB5" s="432"/>
      <c r="AC5" s="431">
        <v>21</v>
      </c>
      <c r="AD5" s="432"/>
      <c r="AE5" s="431">
        <v>21</v>
      </c>
      <c r="AF5" s="432"/>
      <c r="AG5" s="431">
        <v>21</v>
      </c>
      <c r="AH5" s="432"/>
      <c r="AI5" s="431">
        <v>21</v>
      </c>
      <c r="AJ5" s="432"/>
      <c r="AK5" s="431">
        <v>21</v>
      </c>
      <c r="AL5" s="432"/>
      <c r="AM5" s="431">
        <v>21</v>
      </c>
      <c r="AN5" s="432"/>
      <c r="AO5" s="431">
        <v>21</v>
      </c>
      <c r="AP5" s="432"/>
      <c r="AQ5" s="431">
        <v>21</v>
      </c>
      <c r="AR5" s="432"/>
      <c r="AS5" s="431">
        <v>21</v>
      </c>
      <c r="AT5" s="432"/>
      <c r="AU5" s="431">
        <v>21</v>
      </c>
      <c r="AV5" s="432"/>
      <c r="AW5" s="431">
        <v>21</v>
      </c>
      <c r="AX5" s="432"/>
      <c r="AY5" s="431">
        <v>21</v>
      </c>
      <c r="AZ5" s="432"/>
      <c r="BA5" s="431">
        <v>21</v>
      </c>
      <c r="BB5" s="432"/>
      <c r="BC5" s="431">
        <v>21</v>
      </c>
      <c r="BD5" s="432"/>
      <c r="BE5" s="431">
        <v>21</v>
      </c>
      <c r="BF5" s="432"/>
    </row>
    <row r="6" spans="1:58" x14ac:dyDescent="0.25">
      <c r="A6" s="447"/>
      <c r="B6" s="48" t="s">
        <v>79</v>
      </c>
      <c r="C6" s="433">
        <v>29.7</v>
      </c>
      <c r="D6" s="434"/>
      <c r="E6" s="433">
        <v>29.7</v>
      </c>
      <c r="F6" s="434"/>
      <c r="G6" s="433">
        <v>29.7</v>
      </c>
      <c r="H6" s="434"/>
      <c r="I6" s="433">
        <v>29.7</v>
      </c>
      <c r="J6" s="434"/>
      <c r="K6" s="433">
        <v>29.7</v>
      </c>
      <c r="L6" s="434"/>
      <c r="M6" s="433">
        <v>29.7</v>
      </c>
      <c r="N6" s="434"/>
      <c r="O6" s="433">
        <v>29.7</v>
      </c>
      <c r="P6" s="434"/>
      <c r="Q6" s="433">
        <v>29.7</v>
      </c>
      <c r="R6" s="434"/>
      <c r="S6" s="433">
        <v>29.7</v>
      </c>
      <c r="T6" s="434"/>
      <c r="U6" s="433">
        <v>29.7</v>
      </c>
      <c r="V6" s="434"/>
      <c r="W6" s="433">
        <v>29.7</v>
      </c>
      <c r="X6" s="434"/>
      <c r="Y6" s="433">
        <v>29.7</v>
      </c>
      <c r="Z6" s="434"/>
      <c r="AA6" s="433">
        <v>29.7</v>
      </c>
      <c r="AB6" s="434"/>
      <c r="AC6" s="433">
        <v>29.7</v>
      </c>
      <c r="AD6" s="434"/>
      <c r="AE6" s="433">
        <v>29.7</v>
      </c>
      <c r="AF6" s="434"/>
      <c r="AG6" s="433">
        <v>29.7</v>
      </c>
      <c r="AH6" s="434"/>
      <c r="AI6" s="433">
        <v>29.7</v>
      </c>
      <c r="AJ6" s="434"/>
      <c r="AK6" s="433">
        <v>29.7</v>
      </c>
      <c r="AL6" s="434"/>
      <c r="AM6" s="433">
        <v>29.7</v>
      </c>
      <c r="AN6" s="434"/>
      <c r="AO6" s="433">
        <v>29.7</v>
      </c>
      <c r="AP6" s="434"/>
      <c r="AQ6" s="433">
        <v>29.7</v>
      </c>
      <c r="AR6" s="434"/>
      <c r="AS6" s="433">
        <v>29.7</v>
      </c>
      <c r="AT6" s="434"/>
      <c r="AU6" s="433">
        <v>29.7</v>
      </c>
      <c r="AV6" s="434"/>
      <c r="AW6" s="433">
        <v>29.7</v>
      </c>
      <c r="AX6" s="434"/>
      <c r="AY6" s="433">
        <v>29.7</v>
      </c>
      <c r="AZ6" s="434"/>
      <c r="BA6" s="433">
        <v>29.7</v>
      </c>
      <c r="BB6" s="434"/>
      <c r="BC6" s="433">
        <v>29.7</v>
      </c>
      <c r="BD6" s="434"/>
      <c r="BE6" s="433">
        <v>29.7</v>
      </c>
      <c r="BF6" s="434"/>
    </row>
    <row r="7" spans="1:58" ht="15.75" thickBot="1" x14ac:dyDescent="0.3">
      <c r="A7" s="448"/>
      <c r="B7" s="49" t="s">
        <v>80</v>
      </c>
      <c r="C7" s="542">
        <v>1</v>
      </c>
      <c r="D7" s="543"/>
      <c r="E7" s="542">
        <v>1</v>
      </c>
      <c r="F7" s="543"/>
      <c r="G7" s="542">
        <v>1</v>
      </c>
      <c r="H7" s="543"/>
      <c r="I7" s="542">
        <v>1</v>
      </c>
      <c r="J7" s="543"/>
      <c r="K7" s="542">
        <v>1</v>
      </c>
      <c r="L7" s="543"/>
      <c r="M7" s="542">
        <v>1</v>
      </c>
      <c r="N7" s="543"/>
      <c r="O7" s="542">
        <v>1</v>
      </c>
      <c r="P7" s="543"/>
      <c r="Q7" s="542">
        <v>1</v>
      </c>
      <c r="R7" s="543"/>
      <c r="S7" s="542">
        <v>1</v>
      </c>
      <c r="T7" s="543"/>
      <c r="U7" s="542">
        <v>1</v>
      </c>
      <c r="V7" s="543"/>
      <c r="W7" s="542">
        <v>1</v>
      </c>
      <c r="X7" s="543"/>
      <c r="Y7" s="542">
        <v>1</v>
      </c>
      <c r="Z7" s="543"/>
      <c r="AA7" s="542">
        <v>1</v>
      </c>
      <c r="AB7" s="543"/>
      <c r="AC7" s="542">
        <v>1</v>
      </c>
      <c r="AD7" s="543"/>
      <c r="AE7" s="542">
        <v>1</v>
      </c>
      <c r="AF7" s="543"/>
      <c r="AG7" s="542">
        <v>1</v>
      </c>
      <c r="AH7" s="543"/>
      <c r="AI7" s="542">
        <v>1</v>
      </c>
      <c r="AJ7" s="543"/>
      <c r="AK7" s="542">
        <v>1</v>
      </c>
      <c r="AL7" s="543"/>
      <c r="AM7" s="542">
        <v>1</v>
      </c>
      <c r="AN7" s="543"/>
      <c r="AO7" s="542">
        <v>1</v>
      </c>
      <c r="AP7" s="543"/>
      <c r="AQ7" s="542">
        <v>1</v>
      </c>
      <c r="AR7" s="543"/>
      <c r="AS7" s="542">
        <v>1</v>
      </c>
      <c r="AT7" s="543"/>
      <c r="AU7" s="542">
        <v>1</v>
      </c>
      <c r="AV7" s="543"/>
      <c r="AW7" s="542">
        <v>1</v>
      </c>
      <c r="AX7" s="543"/>
      <c r="AY7" s="542">
        <v>1</v>
      </c>
      <c r="AZ7" s="543"/>
      <c r="BA7" s="542">
        <v>1</v>
      </c>
      <c r="BB7" s="543"/>
      <c r="BC7" s="542">
        <v>1</v>
      </c>
      <c r="BD7" s="543"/>
      <c r="BE7" s="542">
        <v>1</v>
      </c>
      <c r="BF7" s="543"/>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48" t="s">
        <v>83</v>
      </c>
      <c r="C9" s="439" t="s">
        <v>37</v>
      </c>
      <c r="D9" s="440"/>
      <c r="E9" s="439" t="s">
        <v>37</v>
      </c>
      <c r="F9" s="440"/>
      <c r="G9" s="439" t="s">
        <v>37</v>
      </c>
      <c r="H9" s="440"/>
      <c r="I9" s="439" t="s">
        <v>37</v>
      </c>
      <c r="J9" s="440"/>
      <c r="K9" s="439" t="s">
        <v>37</v>
      </c>
      <c r="L9" s="440"/>
      <c r="M9" s="439" t="s">
        <v>37</v>
      </c>
      <c r="N9" s="440"/>
      <c r="O9" s="439" t="s">
        <v>37</v>
      </c>
      <c r="P9" s="440"/>
      <c r="Q9" s="439" t="s">
        <v>37</v>
      </c>
      <c r="R9" s="440"/>
      <c r="S9" s="439" t="s">
        <v>37</v>
      </c>
      <c r="T9" s="440"/>
      <c r="U9" s="439" t="s">
        <v>37</v>
      </c>
      <c r="V9" s="440"/>
      <c r="W9" s="439" t="s">
        <v>37</v>
      </c>
      <c r="X9" s="440"/>
      <c r="Y9" s="439" t="s">
        <v>37</v>
      </c>
      <c r="Z9" s="440"/>
      <c r="AA9" s="439" t="s">
        <v>37</v>
      </c>
      <c r="AB9" s="440"/>
      <c r="AC9" s="439" t="s">
        <v>37</v>
      </c>
      <c r="AD9" s="440"/>
      <c r="AE9" s="439" t="s">
        <v>37</v>
      </c>
      <c r="AF9" s="440"/>
      <c r="AG9" s="439" t="s">
        <v>37</v>
      </c>
      <c r="AH9" s="440"/>
      <c r="AI9" s="439" t="s">
        <v>37</v>
      </c>
      <c r="AJ9" s="440"/>
      <c r="AK9" s="439" t="s">
        <v>37</v>
      </c>
      <c r="AL9" s="440"/>
      <c r="AM9" s="439" t="s">
        <v>37</v>
      </c>
      <c r="AN9" s="440"/>
      <c r="AO9" s="439" t="s">
        <v>37</v>
      </c>
      <c r="AP9" s="440"/>
      <c r="AQ9" s="439" t="s">
        <v>37</v>
      </c>
      <c r="AR9" s="440"/>
      <c r="AS9" s="439" t="s">
        <v>37</v>
      </c>
      <c r="AT9" s="440"/>
      <c r="AU9" s="439" t="s">
        <v>37</v>
      </c>
      <c r="AV9" s="440"/>
      <c r="AW9" s="439" t="s">
        <v>37</v>
      </c>
      <c r="AX9" s="440"/>
      <c r="AY9" s="439" t="s">
        <v>37</v>
      </c>
      <c r="AZ9" s="440"/>
      <c r="BA9" s="439" t="s">
        <v>37</v>
      </c>
      <c r="BB9" s="440"/>
      <c r="BC9" s="439" t="s">
        <v>37</v>
      </c>
      <c r="BD9" s="440"/>
      <c r="BE9" s="439" t="s">
        <v>37</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623.69999999999993</v>
      </c>
      <c r="D15" s="492"/>
      <c r="E15" s="492">
        <f>E5*E6</f>
        <v>623.69999999999993</v>
      </c>
      <c r="F15" s="492"/>
      <c r="G15" s="492">
        <f>G5*G6</f>
        <v>623.69999999999993</v>
      </c>
      <c r="H15" s="492"/>
      <c r="I15" s="492">
        <f>I5*I6</f>
        <v>623.69999999999993</v>
      </c>
      <c r="J15" s="492"/>
      <c r="K15" s="492">
        <f>K5*K6</f>
        <v>623.69999999999993</v>
      </c>
      <c r="L15" s="492"/>
      <c r="M15" s="492">
        <f>M5*M6</f>
        <v>623.69999999999993</v>
      </c>
      <c r="N15" s="492"/>
      <c r="O15" s="492">
        <f>O5*O6</f>
        <v>623.69999999999993</v>
      </c>
      <c r="P15" s="492"/>
      <c r="Q15" s="492">
        <f>Q5*Q6</f>
        <v>623.69999999999993</v>
      </c>
      <c r="R15" s="492"/>
      <c r="S15" s="492">
        <f>S5*S6</f>
        <v>623.69999999999993</v>
      </c>
      <c r="T15" s="492"/>
      <c r="U15" s="492">
        <f>U5*U6</f>
        <v>623.69999999999993</v>
      </c>
      <c r="V15" s="492"/>
      <c r="W15" s="492">
        <f>W5*W6</f>
        <v>623.69999999999993</v>
      </c>
      <c r="X15" s="492"/>
      <c r="Y15" s="492">
        <f>Y5*Y6</f>
        <v>623.69999999999993</v>
      </c>
      <c r="Z15" s="492"/>
      <c r="AA15" s="492">
        <f>AA5*AA6</f>
        <v>623.69999999999993</v>
      </c>
      <c r="AB15" s="492"/>
      <c r="AC15" s="492">
        <f>AC5*AC6</f>
        <v>623.69999999999993</v>
      </c>
      <c r="AD15" s="492"/>
      <c r="AE15" s="492">
        <f>AE5*AE6</f>
        <v>623.69999999999993</v>
      </c>
      <c r="AF15" s="492"/>
      <c r="AG15" s="492">
        <f>AG5*AG6</f>
        <v>623.69999999999993</v>
      </c>
      <c r="AH15" s="492"/>
      <c r="AI15" s="492">
        <f>AI5*AI6</f>
        <v>623.69999999999993</v>
      </c>
      <c r="AJ15" s="492"/>
      <c r="AK15" s="492">
        <f>AK5*AK6</f>
        <v>623.69999999999993</v>
      </c>
      <c r="AL15" s="492"/>
      <c r="AM15" s="492">
        <f>AM5*AM6</f>
        <v>623.69999999999993</v>
      </c>
      <c r="AN15" s="492"/>
      <c r="AO15" s="492">
        <f>AO5*AO6</f>
        <v>623.69999999999993</v>
      </c>
      <c r="AP15" s="492"/>
      <c r="AQ15" s="492">
        <f>AQ5*AQ6</f>
        <v>623.69999999999993</v>
      </c>
      <c r="AR15" s="492"/>
      <c r="AS15" s="492">
        <f>AS5*AS6</f>
        <v>623.69999999999993</v>
      </c>
      <c r="AT15" s="492"/>
      <c r="AU15" s="492">
        <f>AU5*AU6</f>
        <v>623.69999999999993</v>
      </c>
      <c r="AV15" s="492"/>
      <c r="AW15" s="492">
        <f>AW5*AW6</f>
        <v>623.69999999999993</v>
      </c>
      <c r="AX15" s="492"/>
      <c r="AY15" s="492">
        <f>AY5*AY6</f>
        <v>623.69999999999993</v>
      </c>
      <c r="AZ15" s="492"/>
      <c r="BA15" s="492">
        <f>BA5*BA6</f>
        <v>623.69999999999993</v>
      </c>
      <c r="BB15" s="492"/>
      <c r="BC15" s="492">
        <f>BC5*BC6</f>
        <v>623.69999999999993</v>
      </c>
      <c r="BD15" s="492"/>
      <c r="BE15" s="492">
        <f>BE5*BE6</f>
        <v>623.69999999999993</v>
      </c>
      <c r="BF15" s="492"/>
    </row>
    <row r="16" spans="1:58" x14ac:dyDescent="0.25">
      <c r="A16" s="222"/>
      <c r="B16" s="48" t="s">
        <v>87</v>
      </c>
      <c r="C16" s="504">
        <f>C13*C15</f>
        <v>208.89749999999998</v>
      </c>
      <c r="D16" s="504"/>
      <c r="E16" s="504">
        <f>E13*E15</f>
        <v>208.89749999999998</v>
      </c>
      <c r="F16" s="504"/>
      <c r="G16" s="504">
        <f>G13*G15</f>
        <v>208.89749999999998</v>
      </c>
      <c r="H16" s="504"/>
      <c r="I16" s="504">
        <f>I13*I15</f>
        <v>208.89749999999998</v>
      </c>
      <c r="J16" s="504"/>
      <c r="K16" s="504">
        <f>K13*K15</f>
        <v>208.89749999999998</v>
      </c>
      <c r="L16" s="504"/>
      <c r="M16" s="504">
        <f>M13*M15</f>
        <v>208.89749999999998</v>
      </c>
      <c r="N16" s="504"/>
      <c r="O16" s="504">
        <f>O13*O15</f>
        <v>208.89749999999998</v>
      </c>
      <c r="P16" s="504"/>
      <c r="Q16" s="504">
        <f>Q13*Q15</f>
        <v>208.89749999999998</v>
      </c>
      <c r="R16" s="504"/>
      <c r="S16" s="504">
        <f>S13*S15</f>
        <v>208.89749999999998</v>
      </c>
      <c r="T16" s="504"/>
      <c r="U16" s="504">
        <f>U13*U15</f>
        <v>208.89749999999998</v>
      </c>
      <c r="V16" s="504"/>
      <c r="W16" s="504">
        <f>W13*W15</f>
        <v>208.89749999999998</v>
      </c>
      <c r="X16" s="504"/>
      <c r="Y16" s="504">
        <f>Y13*Y15</f>
        <v>208.89749999999998</v>
      </c>
      <c r="Z16" s="504"/>
      <c r="AA16" s="504">
        <f>AA13*AA15</f>
        <v>208.89749999999998</v>
      </c>
      <c r="AB16" s="504"/>
      <c r="AC16" s="504">
        <f>AC13*AC15</f>
        <v>208.89749999999998</v>
      </c>
      <c r="AD16" s="504"/>
      <c r="AE16" s="504">
        <f>AE13*AE15</f>
        <v>208.89749999999998</v>
      </c>
      <c r="AF16" s="504"/>
      <c r="AG16" s="504">
        <f>AG13*AG15</f>
        <v>208.89749999999998</v>
      </c>
      <c r="AH16" s="504"/>
      <c r="AI16" s="504">
        <f>AI13*AI15</f>
        <v>208.89749999999998</v>
      </c>
      <c r="AJ16" s="504"/>
      <c r="AK16" s="504">
        <f>AK13*AK15</f>
        <v>208.89749999999998</v>
      </c>
      <c r="AL16" s="504"/>
      <c r="AM16" s="504">
        <f>AM13*AM15</f>
        <v>208.89749999999998</v>
      </c>
      <c r="AN16" s="504"/>
      <c r="AO16" s="504">
        <f>AO13*AO15</f>
        <v>208.89749999999998</v>
      </c>
      <c r="AP16" s="504"/>
      <c r="AQ16" s="504">
        <f>AQ13*AQ15</f>
        <v>208.89749999999998</v>
      </c>
      <c r="AR16" s="504"/>
      <c r="AS16" s="504">
        <f>AS13*AS15</f>
        <v>208.89749999999998</v>
      </c>
      <c r="AT16" s="504"/>
      <c r="AU16" s="504">
        <f>AU13*AU15</f>
        <v>208.89749999999998</v>
      </c>
      <c r="AV16" s="504"/>
      <c r="AW16" s="504">
        <f>AW13*AW15</f>
        <v>208.89749999999998</v>
      </c>
      <c r="AX16" s="504"/>
      <c r="AY16" s="504">
        <f>AY13*AY15</f>
        <v>208.89749999999998</v>
      </c>
      <c r="AZ16" s="504"/>
      <c r="BA16" s="504">
        <f>BA13*BA15</f>
        <v>208.89749999999998</v>
      </c>
      <c r="BB16" s="504"/>
      <c r="BC16" s="504">
        <f>BC13*BC15</f>
        <v>208.89749999999998</v>
      </c>
      <c r="BD16" s="504"/>
      <c r="BE16" s="504">
        <f>BE13*BE15</f>
        <v>208.89749999999998</v>
      </c>
      <c r="BF16" s="504"/>
    </row>
    <row r="17" spans="1:58" ht="15.75" thickBot="1" x14ac:dyDescent="0.3">
      <c r="A17" s="223"/>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2000</v>
      </c>
      <c r="D18" s="470"/>
      <c r="E18" s="469">
        <f>IF(OR(E8=Tabelas!$F$14,E8=Tabelas!$F$16),E4*E7,2*E4*E7)</f>
        <v>2000</v>
      </c>
      <c r="F18" s="470"/>
      <c r="G18" s="469">
        <f>IF(OR(G8=Tabelas!$F$14,G8=Tabelas!$F$16),G4*G7,2*G4*G7)</f>
        <v>0</v>
      </c>
      <c r="H18" s="470"/>
      <c r="I18" s="469">
        <f>IF(OR(I8=Tabelas!$F$14,I8=Tabelas!$F$16),I4*I7,2*I4*I7)</f>
        <v>0</v>
      </c>
      <c r="J18" s="470"/>
      <c r="K18" s="469">
        <f>IF(OR(K8=Tabelas!$F$14,K8=Tabelas!$F$16),K4*K7,2*K4*K7)</f>
        <v>0</v>
      </c>
      <c r="L18" s="470"/>
      <c r="M18" s="469">
        <f>IF(OR(M8=Tabelas!$F$14,M8=Tabelas!$F$16),M4*M7,2*M4*M7)</f>
        <v>0</v>
      </c>
      <c r="N18" s="470"/>
      <c r="O18" s="469">
        <f>IF(OR(O8=Tabelas!$F$14,O8=Tabelas!$F$16),O4*O7,2*O4*O7)</f>
        <v>1000</v>
      </c>
      <c r="P18" s="470"/>
      <c r="Q18" s="469">
        <f>IF(OR(Q8=Tabelas!$F$14,Q8=Tabelas!$F$16),Q4*Q7,2*Q4*Q7)</f>
        <v>6000</v>
      </c>
      <c r="R18" s="470"/>
      <c r="S18" s="469">
        <f>IF(OR(S8=Tabelas!$F$14,S8=Tabelas!$F$16),S4*S7,2*S4*S7)</f>
        <v>0</v>
      </c>
      <c r="T18" s="470"/>
      <c r="U18" s="469">
        <f>IF(OR(U8=Tabelas!$F$14,U8=Tabelas!$F$16),U4*U7,2*U4*U7)</f>
        <v>0</v>
      </c>
      <c r="V18" s="470"/>
      <c r="W18" s="469">
        <f>IF(OR(W8=Tabelas!$F$14,W8=Tabelas!$F$16),W4*W7,2*W4*W7)</f>
        <v>0</v>
      </c>
      <c r="X18" s="470"/>
      <c r="Y18" s="469">
        <f>IF(OR(Y8=Tabelas!$F$14,Y8=Tabelas!$F$16),Y4*Y7,2*Y4*Y7)</f>
        <v>0</v>
      </c>
      <c r="Z18" s="470"/>
      <c r="AA18" s="469">
        <f>IF(OR(AA8=Tabelas!$F$14,AA8=Tabelas!$F$16),AA4*AA7,2*AA4*AA7)</f>
        <v>0</v>
      </c>
      <c r="AB18" s="470"/>
      <c r="AC18" s="469">
        <f>IF(OR(AC8=Tabelas!$F$14,AC8=Tabelas!$F$16),AC4*AC7,2*AC4*AC7)</f>
        <v>0</v>
      </c>
      <c r="AD18" s="470"/>
      <c r="AE18" s="469">
        <f>IF(OR(AE8=Tabelas!$F$14,AE8=Tabelas!$F$16),AE4*AE7,2*AE4*AE7)</f>
        <v>0</v>
      </c>
      <c r="AF18" s="470"/>
      <c r="AG18" s="469">
        <f>IF(OR(AG8=Tabelas!$F$14,AG8=Tabelas!$F$16),AG4*AG7,2*AG4*AG7)</f>
        <v>300</v>
      </c>
      <c r="AH18" s="470"/>
      <c r="AI18" s="469">
        <f>IF(OR(AI8=Tabelas!$F$14,AI8=Tabelas!$F$16),AI4*AI7,2*AI4*AI7)</f>
        <v>0</v>
      </c>
      <c r="AJ18" s="470"/>
      <c r="AK18" s="469">
        <f>IF(OR(AK8=Tabelas!$F$14,AK8=Tabelas!$F$16),AK4*AK7,2*AK4*AK7)</f>
        <v>0</v>
      </c>
      <c r="AL18" s="470"/>
      <c r="AM18" s="469">
        <f>IF(OR(AM8=Tabelas!$F$14,AM8=Tabelas!$F$16),AM4*AM7,2*AM4*AM7)</f>
        <v>0</v>
      </c>
      <c r="AN18" s="470"/>
      <c r="AO18" s="469">
        <f>IF(OR(AO8=Tabelas!$F$14,AO8=Tabelas!$F$16),AO4*AO7,2*AO4*AO7)</f>
        <v>2000</v>
      </c>
      <c r="AP18" s="470"/>
      <c r="AQ18" s="469">
        <f>IF(OR(AQ8=Tabelas!$F$14,AQ8=Tabelas!$F$16),AQ4*AQ7,2*AQ4*AQ7)</f>
        <v>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0</v>
      </c>
      <c r="BB18" s="470"/>
      <c r="BC18" s="469">
        <f>IF(OR(BC8=Tabelas!$F$14,BC8=Tabelas!$F$16),BC4*BC7,2*BC4*BC7)</f>
        <v>0</v>
      </c>
      <c r="BD18" s="470"/>
      <c r="BE18" s="469">
        <f>IF(OR(BE8=Tabelas!$F$14,BE8=Tabelas!$F$16),BE4*BE7,2*BE4*BE7)</f>
        <v>8000</v>
      </c>
      <c r="BF18" s="470"/>
    </row>
    <row r="19" spans="1:58" x14ac:dyDescent="0.25">
      <c r="A19" s="445"/>
      <c r="B19" s="48" t="s">
        <v>90</v>
      </c>
      <c r="C19" s="471">
        <f>IF(C8=Tabelas!$B$4,0,IF(OR(C8=Tabelas!$F$14,C8=Tabelas!$F$15),VLOOKUP(C9,matrizpapel,2,0),VLOOKUP(C9,matrizpapel,3,0)))</f>
        <v>4.34</v>
      </c>
      <c r="D19" s="472"/>
      <c r="E19" s="471">
        <f>IF(E8=Tabelas!$B$4,0,IF(OR(E8=Tabelas!$F$14,E8=Tabelas!$F$15),VLOOKUP(E9,matrizpapel,2,0),VLOOKUP(E9,matrizpapel,3,0)))</f>
        <v>4.34</v>
      </c>
      <c r="F19" s="472"/>
      <c r="G19" s="471">
        <f>IF(G8=Tabelas!$B$4,0,IF(OR(G8=Tabelas!$F$14,G8=Tabelas!$F$15),VLOOKUP(G9,matrizpapel,2,0),VLOOKUP(G9,matrizpapel,3,0)))</f>
        <v>4.34</v>
      </c>
      <c r="H19" s="472"/>
      <c r="I19" s="471">
        <f>IF(I8=Tabelas!$B$4,0,IF(OR(I8=Tabelas!$F$14,I8=Tabelas!$F$15),VLOOKUP(I9,matrizpapel,2,0),VLOOKUP(I9,matrizpapel,3,0)))</f>
        <v>4.34</v>
      </c>
      <c r="J19" s="472"/>
      <c r="K19" s="471">
        <f>IF(K8=Tabelas!$B$4,0,IF(OR(K8=Tabelas!$F$14,K8=Tabelas!$F$15),VLOOKUP(K9,matrizpapel,2,0),VLOOKUP(K9,matrizpapel,3,0)))</f>
        <v>4.34</v>
      </c>
      <c r="L19" s="472"/>
      <c r="M19" s="471">
        <f>IF(M8=Tabelas!$B$4,0,IF(OR(M8=Tabelas!$F$14,M8=Tabelas!$F$15),VLOOKUP(M9,matrizpapel,2,0),VLOOKUP(M9,matrizpapel,3,0)))</f>
        <v>4.34</v>
      </c>
      <c r="N19" s="472"/>
      <c r="O19" s="471">
        <f>IF(O8=Tabelas!$B$4,0,IF(OR(O8=Tabelas!$F$14,O8=Tabelas!$F$15),VLOOKUP(O9,matrizpapel,2,0),VLOOKUP(O9,matrizpapel,3,0)))</f>
        <v>4.34</v>
      </c>
      <c r="P19" s="472"/>
      <c r="Q19" s="471">
        <f>IF(Q8=Tabelas!$B$4,0,IF(OR(Q8=Tabelas!$F$14,Q8=Tabelas!$F$15),VLOOKUP(Q9,matrizpapel,2,0),VLOOKUP(Q9,matrizpapel,3,0)))</f>
        <v>4.34</v>
      </c>
      <c r="R19" s="472"/>
      <c r="S19" s="471">
        <f>IF(S8=Tabelas!$B$4,0,IF(OR(S8=Tabelas!$F$14,S8=Tabelas!$F$15),VLOOKUP(S9,matrizpapel,2,0),VLOOKUP(S9,matrizpapel,3,0)))</f>
        <v>4.34</v>
      </c>
      <c r="T19" s="472"/>
      <c r="U19" s="471">
        <f>IF(U8=Tabelas!$B$4,0,IF(OR(U8=Tabelas!$F$14,U8=Tabelas!$F$15),VLOOKUP(U9,matrizpapel,2,0),VLOOKUP(U9,matrizpapel,3,0)))</f>
        <v>4.34</v>
      </c>
      <c r="V19" s="472"/>
      <c r="W19" s="471">
        <f>IF(W8=Tabelas!$B$4,0,IF(OR(W8=Tabelas!$F$14,W8=Tabelas!$F$15),VLOOKUP(W9,matrizpapel,2,0),VLOOKUP(W9,matrizpapel,3,0)))</f>
        <v>4.34</v>
      </c>
      <c r="X19" s="472"/>
      <c r="Y19" s="471">
        <f>IF(Y8=Tabelas!$B$4,0,IF(OR(Y8=Tabelas!$F$14,Y8=Tabelas!$F$15),VLOOKUP(Y9,matrizpapel,2,0),VLOOKUP(Y9,matrizpapel,3,0)))</f>
        <v>4.34</v>
      </c>
      <c r="Z19" s="472"/>
      <c r="AA19" s="471">
        <f>IF(AA8=Tabelas!$B$4,0,IF(OR(AA8=Tabelas!$F$14,AA8=Tabelas!$F$15),VLOOKUP(AA9,matrizpapel,2,0),VLOOKUP(AA9,matrizpapel,3,0)))</f>
        <v>4.34</v>
      </c>
      <c r="AB19" s="472"/>
      <c r="AC19" s="471">
        <f>IF(AC8=Tabelas!$B$4,0,IF(OR(AC8=Tabelas!$F$14,AC8=Tabelas!$F$15),VLOOKUP(AC9,matrizpapel,2,0),VLOOKUP(AC9,matrizpapel,3,0)))</f>
        <v>4.34</v>
      </c>
      <c r="AD19" s="472"/>
      <c r="AE19" s="471">
        <f>IF(AE8=Tabelas!$B$4,0,IF(OR(AE8=Tabelas!$F$14,AE8=Tabelas!$F$15),VLOOKUP(AE9,matrizpapel,2,0),VLOOKUP(AE9,matrizpapel,3,0)))</f>
        <v>4.34</v>
      </c>
      <c r="AF19" s="472"/>
      <c r="AG19" s="471">
        <f>IF(AG8=Tabelas!$B$4,0,IF(OR(AG8=Tabelas!$F$14,AG8=Tabelas!$F$15),VLOOKUP(AG9,matrizpapel,2,0),VLOOKUP(AG9,matrizpapel,3,0)))</f>
        <v>4.34</v>
      </c>
      <c r="AH19" s="472"/>
      <c r="AI19" s="471">
        <f>IF(AI8=Tabelas!$B$4,0,IF(OR(AI8=Tabelas!$F$14,AI8=Tabelas!$F$15),VLOOKUP(AI9,matrizpapel,2,0),VLOOKUP(AI9,matrizpapel,3,0)))</f>
        <v>4.34</v>
      </c>
      <c r="AJ19" s="472"/>
      <c r="AK19" s="471">
        <f>IF(AK8=Tabelas!$B$4,0,IF(OR(AK8=Tabelas!$F$14,AK8=Tabelas!$F$15),VLOOKUP(AK9,matrizpapel,2,0),VLOOKUP(AK9,matrizpapel,3,0)))</f>
        <v>4.34</v>
      </c>
      <c r="AL19" s="472"/>
      <c r="AM19" s="471">
        <f>IF(AM8=Tabelas!$B$4,0,IF(OR(AM8=Tabelas!$F$14,AM8=Tabelas!$F$15),VLOOKUP(AM9,matrizpapel,2,0),VLOOKUP(AM9,matrizpapel,3,0)))</f>
        <v>4.34</v>
      </c>
      <c r="AN19" s="472"/>
      <c r="AO19" s="471">
        <f>IF(AO8=Tabelas!$B$4,0,IF(OR(AO8=Tabelas!$F$14,AO8=Tabelas!$F$15),VLOOKUP(AO9,matrizpapel,2,0),VLOOKUP(AO9,matrizpapel,3,0)))</f>
        <v>4.34</v>
      </c>
      <c r="AP19" s="472"/>
      <c r="AQ19" s="471">
        <f>IF(AQ8=Tabelas!$B$4,0,IF(OR(AQ8=Tabelas!$F$14,AQ8=Tabelas!$F$15),VLOOKUP(AQ9,matrizpapel,2,0),VLOOKUP(AQ9,matrizpapel,3,0)))</f>
        <v>4.34</v>
      </c>
      <c r="AR19" s="472"/>
      <c r="AS19" s="471">
        <f>IF(AS8=Tabelas!$B$4,0,IF(OR(AS8=Tabelas!$F$14,AS8=Tabelas!$F$15),VLOOKUP(AS9,matrizpapel,2,0),VLOOKUP(AS9,matrizpapel,3,0)))</f>
        <v>4.34</v>
      </c>
      <c r="AT19" s="472"/>
      <c r="AU19" s="471">
        <f>IF(AU8=Tabelas!$B$4,0,IF(OR(AU8=Tabelas!$F$14,AU8=Tabelas!$F$15),VLOOKUP(AU9,matrizpapel,2,0),VLOOKUP(AU9,matrizpapel,3,0)))</f>
        <v>4.34</v>
      </c>
      <c r="AV19" s="472"/>
      <c r="AW19" s="471">
        <f>IF(AW8=Tabelas!$B$4,0,IF(OR(AW8=Tabelas!$F$14,AW8=Tabelas!$F$15),VLOOKUP(AW9,matrizpapel,2,0),VLOOKUP(AW9,matrizpapel,3,0)))</f>
        <v>4.34</v>
      </c>
      <c r="AX19" s="472"/>
      <c r="AY19" s="471">
        <f>IF(AY8=Tabelas!$B$4,0,IF(OR(AY8=Tabelas!$F$14,AY8=Tabelas!$F$15),VLOOKUP(AY9,matrizpapel,2,0),VLOOKUP(AY9,matrizpapel,3,0)))</f>
        <v>4.34</v>
      </c>
      <c r="AZ19" s="472"/>
      <c r="BA19" s="471">
        <f>IF(BA8=Tabelas!$B$4,0,IF(OR(BA8=Tabelas!$F$14,BA8=Tabelas!$F$15),VLOOKUP(BA9,matrizpapel,2,0),VLOOKUP(BA9,matrizpapel,3,0)))</f>
        <v>4.34</v>
      </c>
      <c r="BB19" s="472"/>
      <c r="BC19" s="471">
        <f>IF(BC8=Tabelas!$B$4,0,IF(OR(BC8=Tabelas!$F$14,BC8=Tabelas!$F$15),VLOOKUP(BC9,matrizpapel,2,0),VLOOKUP(BC9,matrizpapel,3,0)))</f>
        <v>4.34</v>
      </c>
      <c r="BD19" s="472"/>
      <c r="BE19" s="471">
        <f>IF(BE8=Tabelas!$B$4,0,IF(OR(BE8=Tabelas!$F$14,BE8=Tabelas!$F$15),VLOOKUP(BE9,matrizpapel,2,0),VLOOKUP(BE9,matrizpapel,3,0)))</f>
        <v>4.34</v>
      </c>
      <c r="BF19" s="472"/>
    </row>
    <row r="20" spans="1:58" x14ac:dyDescent="0.25">
      <c r="A20" s="445"/>
      <c r="B20" s="6" t="s">
        <v>91</v>
      </c>
      <c r="C20" s="48">
        <f>IF(C18&gt;1000,1,C18/1000)</f>
        <v>1</v>
      </c>
      <c r="D20" s="70">
        <f>IF(C10=Tabelas!$F$23,C16*C20*(C19+Tabelas!$C$39),C16*C20*C19)</f>
        <v>906.61514999999986</v>
      </c>
      <c r="E20" s="48">
        <f>IF(E18&gt;1000,1,E18/1000)</f>
        <v>1</v>
      </c>
      <c r="F20" s="70">
        <f>IF(E10=Tabelas!$F$23,E16*E20*(E19+Tabelas!$C$39),E16*E20*E19)</f>
        <v>906.61514999999986</v>
      </c>
      <c r="G20" s="48">
        <f>IF(G18&gt;1000,1,G18/1000)</f>
        <v>0</v>
      </c>
      <c r="H20" s="70">
        <f>IF(G10=Tabelas!$F$23,G16*G20*(G19+Tabelas!$C$39),G16*G20*G19)</f>
        <v>0</v>
      </c>
      <c r="I20" s="48">
        <f>IF(I18&gt;1000,1,I18/1000)</f>
        <v>0</v>
      </c>
      <c r="J20" s="70">
        <f>IF(I10=Tabelas!$F$23,I16*I20*(I19+Tabelas!$C$39),I16*I20*I19)</f>
        <v>0</v>
      </c>
      <c r="K20" s="48">
        <f>IF(K18&gt;1000,1,K18/1000)</f>
        <v>0</v>
      </c>
      <c r="L20" s="70">
        <f>IF(K10=Tabelas!$F$23,K16*K20*(K19+Tabelas!$C$39),K16*K20*K19)</f>
        <v>0</v>
      </c>
      <c r="M20" s="48">
        <f>IF(M18&gt;1000,1,M18/1000)</f>
        <v>0</v>
      </c>
      <c r="N20" s="70">
        <f>IF(M10=Tabelas!$F$23,M16*M20*(M19+Tabelas!$C$39),M16*M20*M19)</f>
        <v>0</v>
      </c>
      <c r="O20" s="48">
        <f>IF(O18&gt;1000,1,O18/1000)</f>
        <v>1</v>
      </c>
      <c r="P20" s="70">
        <f>IF(O10=Tabelas!$F$23,O16*O20*(O19+Tabelas!$C$39),O16*O20*O19)</f>
        <v>906.61514999999986</v>
      </c>
      <c r="Q20" s="48">
        <f>IF(Q18&gt;1000,1,Q18/1000)</f>
        <v>1</v>
      </c>
      <c r="R20" s="70">
        <f>IF(Q10=Tabelas!$F$23,Q16*Q20*(Q19+Tabelas!$C$39),Q16*Q20*Q19)</f>
        <v>906.61514999999986</v>
      </c>
      <c r="S20" s="48">
        <f>IF(S18&gt;1000,1,S18/1000)</f>
        <v>0</v>
      </c>
      <c r="T20" s="70">
        <f>IF(S10=Tabelas!$F$23,S16*S20*(S19+Tabelas!$C$39),S16*S20*S19)</f>
        <v>0</v>
      </c>
      <c r="U20" s="48">
        <f>IF(U18&gt;1000,1,U18/1000)</f>
        <v>0</v>
      </c>
      <c r="V20" s="70">
        <f>IF(U10=Tabelas!$F$23,U16*U20*(U19+Tabelas!$C$39),U16*U20*U19)</f>
        <v>0</v>
      </c>
      <c r="W20" s="48">
        <f>IF(W18&gt;1000,1,W18/1000)</f>
        <v>0</v>
      </c>
      <c r="X20" s="70">
        <f>IF(W10=Tabelas!$F$23,W16*W20*(W19+Tabelas!$C$39),W16*W20*W19)</f>
        <v>0</v>
      </c>
      <c r="Y20" s="48">
        <f>IF(Y18&gt;1000,1,Y18/1000)</f>
        <v>0</v>
      </c>
      <c r="Z20" s="70">
        <f>IF(Y10=Tabelas!$F$23,Y16*Y20*(Y19+Tabelas!$C$39),Y16*Y20*Y19)</f>
        <v>0</v>
      </c>
      <c r="AA20" s="48">
        <f>IF(AA18&gt;1000,1,AA18/1000)</f>
        <v>0</v>
      </c>
      <c r="AB20" s="70">
        <f>IF(AA10=Tabelas!$F$23,AA16*AA20*(AA19+Tabelas!$C$39),AA16*AA20*AA19)</f>
        <v>0</v>
      </c>
      <c r="AC20" s="48">
        <f>IF(AC18&gt;1000,1,AC18/1000)</f>
        <v>0</v>
      </c>
      <c r="AD20" s="70">
        <f>IF(AC10=Tabelas!$F$23,AC16*AC20*(AC19+Tabelas!$C$39),AC16*AC20*AC19)</f>
        <v>0</v>
      </c>
      <c r="AE20" s="48">
        <f>IF(AE18&gt;1000,1,AE18/1000)</f>
        <v>0</v>
      </c>
      <c r="AF20" s="70">
        <f>IF(AE10=Tabelas!$F$23,AE16*AE20*(AE19+Tabelas!$C$39),AE16*AE20*AE19)</f>
        <v>0</v>
      </c>
      <c r="AG20" s="48">
        <f>IF(AG18&gt;1000,1,AG18/1000)</f>
        <v>0.3</v>
      </c>
      <c r="AH20" s="70">
        <f>IF(AG10=Tabelas!$F$23,AG16*AG20*(AG19+Tabelas!$C$39),AG16*AG20*AG19)</f>
        <v>271.98454499999997</v>
      </c>
      <c r="AI20" s="48">
        <f>IF(AI18&gt;1000,1,AI18/1000)</f>
        <v>0</v>
      </c>
      <c r="AJ20" s="70">
        <f>IF(AI10=Tabelas!$F$23,AI16*AI20*(AI19+Tabelas!$C$39),AI16*AI20*AI19)</f>
        <v>0</v>
      </c>
      <c r="AK20" s="48">
        <f>IF(AK18&gt;1000,1,AK18/1000)</f>
        <v>0</v>
      </c>
      <c r="AL20" s="70">
        <f>IF(AK10=Tabelas!$F$23,AK16*AK20*(AK19+Tabelas!$C$39),AK16*AK20*AK19)</f>
        <v>0</v>
      </c>
      <c r="AM20" s="48">
        <f>IF(AM18&gt;1000,1,AM18/1000)</f>
        <v>0</v>
      </c>
      <c r="AN20" s="70">
        <f>IF(AM10=Tabelas!$F$23,AM16*AM20*(AM19+Tabelas!$C$39),AM16*AM20*AM19)</f>
        <v>0</v>
      </c>
      <c r="AO20" s="48">
        <f>IF(AO18&gt;1000,1,AO18/1000)</f>
        <v>1</v>
      </c>
      <c r="AP20" s="70">
        <f>IF(AO10=Tabelas!$F$23,AO16*AO20*(AO19+Tabelas!$C$39),AO16*AO20*AO19)</f>
        <v>906.61514999999986</v>
      </c>
      <c r="AQ20" s="48">
        <f>IF(AQ18&gt;1000,1,AQ18/1000)</f>
        <v>0</v>
      </c>
      <c r="AR20" s="70">
        <f>IF(AQ10=Tabelas!$F$23,AQ16*AQ20*(AQ19+Tabelas!$C$39),AQ16*AQ20*AQ19)</f>
        <v>0</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0</v>
      </c>
      <c r="BB20" s="70">
        <f>IF(BA10=Tabelas!$F$23,BA16*BA20*(BA19+Tabelas!$C$39),BA16*BA20*BA19)</f>
        <v>0</v>
      </c>
      <c r="BC20" s="48">
        <f>IF(BC18&gt;1000,1,BC18/1000)</f>
        <v>0</v>
      </c>
      <c r="BD20" s="70">
        <f>IF(BC10=Tabelas!$F$23,BC16*BC20*(BC19+Tabelas!$C$39),BC16*BC20*BC19)</f>
        <v>0</v>
      </c>
      <c r="BE20" s="48">
        <f>IF(BE18&gt;1000,1,BE18/1000)</f>
        <v>1</v>
      </c>
      <c r="BF20" s="70">
        <f>IF(BE10=Tabelas!$F$23,BE16*BE20*(BE19+Tabelas!$C$39),BE16*BE20*BE19)</f>
        <v>906.61514999999986</v>
      </c>
    </row>
    <row r="21" spans="1:58" x14ac:dyDescent="0.25">
      <c r="A21" s="445"/>
      <c r="B21" s="6" t="s">
        <v>92</v>
      </c>
      <c r="C21" s="48">
        <f>IF(C18&gt;=30000,29,IF(C18&lt;1001,0,C18/1000-C20))</f>
        <v>1</v>
      </c>
      <c r="D21" s="70">
        <f>IF(C10=Tabelas!$F$23,IF(OR(C8=Tabelas!$F$14,C8=Tabelas!$F$15),C16*C21*(C19+Tabelas!$C$39)*Tabelas!$H$3,C16*C21*(C19+Tabelas!$C$39)*Tabelas!$H$7),IF(OR(C8=Tabelas!$F$14,C8=Tabelas!$F$15),C16*C21*C19*Tabelas!$H$3,C16*C21*C19*Tabelas!$H$7))</f>
        <v>534.90293849999989</v>
      </c>
      <c r="E21" s="48">
        <f>IF(E18&gt;=30000,29,IF(E18&lt;1001,0,E18/1000-E20))</f>
        <v>1</v>
      </c>
      <c r="F21" s="70">
        <f>IF(E10=Tabelas!$F$23,IF(OR(E8=Tabelas!$F$14,E8=Tabelas!$F$15),E16*E21*(E19+Tabelas!$C$39)*Tabelas!$H$3,E16*E21*(E19+Tabelas!$C$39)*Tabelas!$H$7),IF(OR(E8=Tabelas!$F$14,E8=Tabelas!$F$15),E16*E21*E19*Tabelas!$H$3,E16*E21*E19*Tabelas!$H$7))</f>
        <v>534.90293849999989</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5</v>
      </c>
      <c r="R21" s="70">
        <f>IF(Q10=Tabelas!$F$23,IF(OR(Q8=Tabelas!$F$14,Q8=Tabelas!$F$15),Q16*Q21*(Q19+Tabelas!$C$39)*Tabelas!$H$3,Q16*Q21*(Q19+Tabelas!$C$39)*Tabelas!$H$7),IF(OR(Q8=Tabelas!$F$14,Q8=Tabelas!$F$15),Q16*Q21*Q19*Tabelas!$H$3,Q16*Q21*Q19*Tabelas!$H$7))</f>
        <v>2674.5146924999999</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1</v>
      </c>
      <c r="AP21" s="70">
        <f>IF(AO10=Tabelas!$F$23,IF(OR(AO8=Tabelas!$F$14,AO8=Tabelas!$F$15),AO16*AO21*(AO19+Tabelas!$C$39)*Tabelas!$H$3,AO16*AO21*(AO19+Tabelas!$C$39)*Tabelas!$H$7),IF(OR(AO8=Tabelas!$F$14,AO8=Tabelas!$F$15),AO16*AO21*AO19*Tabelas!$H$3,AO16*AO21*AO19*Tabelas!$H$7))</f>
        <v>534.90293849999989</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7</v>
      </c>
      <c r="BF21" s="70">
        <f>IF(BE10=Tabelas!$F$23,IF(OR(BE8=Tabelas!$F$14,BE8=Tabelas!$F$15),BE16*BE21*(BE19+Tabelas!$C$39)*Tabelas!$H$3,BE16*BE21*(BE19+Tabelas!$C$39)*Tabelas!$H$7),IF(OR(BE8=Tabelas!$F$14,BE8=Tabelas!$F$15),BE16*BE21*BE19*Tabelas!$H$3,BE16*BE21*BE19*Tabelas!$H$7))</f>
        <v>3744.3205694999992</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'!D36</f>
        <v>Duas dobras</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1261.3283274374999</v>
      </c>
      <c r="E26" s="51" t="s">
        <v>96</v>
      </c>
      <c r="F26" s="52">
        <f>IF(OR(E8=Tabelas!$F$14,E8=Tabelas!$F$16),SUM(F20:F24),SUM(F20:F24)*87.5%)</f>
        <v>1261.3283274374999</v>
      </c>
      <c r="G26" s="51" t="s">
        <v>96</v>
      </c>
      <c r="H26" s="52">
        <f>IF(OR(G8=Tabelas!$F$14,G8=Tabelas!$F$16),SUM(H20:H24),SUM(H20:H24)*87.5%)</f>
        <v>0</v>
      </c>
      <c r="I26" s="51" t="s">
        <v>96</v>
      </c>
      <c r="J26" s="52">
        <f>IF(OR(I8=Tabelas!$F$14,I8=Tabelas!$F$16),SUM(J20:J24),SUM(J20:J24)*87.5%)</f>
        <v>0</v>
      </c>
      <c r="K26" s="51" t="s">
        <v>96</v>
      </c>
      <c r="L26" s="52">
        <f>IF(OR(K8=Tabelas!$F$14,K8=Tabelas!$F$16),SUM(L20:L24),SUM(L20:L24)*87.5%)</f>
        <v>0</v>
      </c>
      <c r="M26" s="51" t="s">
        <v>96</v>
      </c>
      <c r="N26" s="52">
        <f>IF(OR(M8=Tabelas!$F$14,M8=Tabelas!$F$16),SUM(N20:N24),SUM(N20:N24)*87.5%)</f>
        <v>0</v>
      </c>
      <c r="O26" s="51" t="s">
        <v>96</v>
      </c>
      <c r="P26" s="52">
        <f>IF(OR(O8=Tabelas!$F$14,O8=Tabelas!$F$16),SUM(P20:P24),SUM(P20:P24)*87.5%)</f>
        <v>793.2882562499999</v>
      </c>
      <c r="Q26" s="51" t="s">
        <v>96</v>
      </c>
      <c r="R26" s="52">
        <f>IF(OR(Q8=Tabelas!$F$14,Q8=Tabelas!$F$16),SUM(R20:R24),SUM(R20:R24)*87.5%)</f>
        <v>3133.4886121874997</v>
      </c>
      <c r="S26" s="51" t="s">
        <v>96</v>
      </c>
      <c r="T26" s="52">
        <f>IF(OR(S8=Tabelas!$F$14,S8=Tabelas!$F$16),SUM(T20:T24),SUM(T20:T24)*87.5%)</f>
        <v>0</v>
      </c>
      <c r="U26" s="51" t="s">
        <v>96</v>
      </c>
      <c r="V26" s="52">
        <f>IF(OR(U8=Tabelas!$F$14,U8=Tabelas!$F$16),SUM(V20:V24),SUM(V20:V24)*87.5%)</f>
        <v>0</v>
      </c>
      <c r="W26" s="51" t="s">
        <v>96</v>
      </c>
      <c r="X26" s="52">
        <f>IF(OR(W8=Tabelas!$F$14,W8=Tabelas!$F$16),SUM(X20:X24),SUM(X20:X24)*87.5%)</f>
        <v>0</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0</v>
      </c>
      <c r="AE26" s="51" t="s">
        <v>96</v>
      </c>
      <c r="AF26" s="52">
        <f>IF(OR(AE8=Tabelas!$F$14,AE8=Tabelas!$F$16),SUM(AF20:AF24),SUM(AF20:AF24)*87.5%)</f>
        <v>0</v>
      </c>
      <c r="AG26" s="51" t="s">
        <v>96</v>
      </c>
      <c r="AH26" s="52">
        <f>IF(OR(AG8=Tabelas!$F$14,AG8=Tabelas!$F$16),SUM(AH20:AH24),SUM(AH20:AH24)*87.5%)</f>
        <v>237.98647687499997</v>
      </c>
      <c r="AI26" s="51" t="s">
        <v>96</v>
      </c>
      <c r="AJ26" s="52">
        <f>IF(OR(AI8=Tabelas!$F$14,AI8=Tabelas!$F$16),SUM(AJ20:AJ24),SUM(AJ20:AJ24)*87.5%)</f>
        <v>0</v>
      </c>
      <c r="AK26" s="51" t="s">
        <v>96</v>
      </c>
      <c r="AL26" s="52">
        <f>IF(OR(AK8=Tabelas!$F$14,AK8=Tabelas!$F$16),SUM(AL20:AL24),SUM(AL20:AL24)*87.5%)</f>
        <v>0</v>
      </c>
      <c r="AM26" s="51" t="s">
        <v>96</v>
      </c>
      <c r="AN26" s="52">
        <f>IF(OR(AM8=Tabelas!$F$14,AM8=Tabelas!$F$16),SUM(AN20:AN24),SUM(AN20:AN24)*87.5%)</f>
        <v>0</v>
      </c>
      <c r="AO26" s="51" t="s">
        <v>96</v>
      </c>
      <c r="AP26" s="52">
        <f>IF(OR(AO8=Tabelas!$F$14,AO8=Tabelas!$F$16),SUM(AP20:AP24),SUM(AP20:AP24)*87.5%)</f>
        <v>1261.3283274374999</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0</v>
      </c>
      <c r="BC26" s="51" t="s">
        <v>96</v>
      </c>
      <c r="BD26" s="52">
        <f>IF(OR(BC8=Tabelas!$F$14,BC8=Tabelas!$F$16),SUM(BD20:BD24),SUM(BD20:BD24)*87.5%)</f>
        <v>0</v>
      </c>
      <c r="BE26" s="51" t="s">
        <v>96</v>
      </c>
      <c r="BF26" s="52">
        <f>IF(OR(BE8=Tabelas!$F$14,BE8=Tabelas!$F$16),SUM(BF20:BF24),SUM(BF20:BF24)*87.5%)</f>
        <v>4069.5687545624996</v>
      </c>
    </row>
    <row r="27" spans="1:58" x14ac:dyDescent="0.25">
      <c r="A27" s="224"/>
      <c r="B27" s="120"/>
      <c r="C27" s="51" t="s">
        <v>97</v>
      </c>
      <c r="D27" s="53">
        <f>D26/C4</f>
        <v>1.2613283274374998</v>
      </c>
      <c r="E27" s="51" t="s">
        <v>97</v>
      </c>
      <c r="F27" s="53">
        <f>F26/E4</f>
        <v>1.2613283274374998</v>
      </c>
      <c r="G27" s="51" t="s">
        <v>97</v>
      </c>
      <c r="H27" s="53" t="e">
        <f>H26/G4</f>
        <v>#DIV/0!</v>
      </c>
      <c r="I27" s="51" t="s">
        <v>97</v>
      </c>
      <c r="J27" s="53" t="e">
        <f>J26/I4</f>
        <v>#DIV/0!</v>
      </c>
      <c r="K27" s="51" t="s">
        <v>97</v>
      </c>
      <c r="L27" s="53" t="e">
        <f>L26/K4</f>
        <v>#DIV/0!</v>
      </c>
      <c r="M27" s="51" t="s">
        <v>97</v>
      </c>
      <c r="N27" s="53" t="e">
        <f>N26/M4</f>
        <v>#DIV/0!</v>
      </c>
      <c r="O27" s="51" t="s">
        <v>97</v>
      </c>
      <c r="P27" s="53">
        <f>P26/O4</f>
        <v>1.5865765124999998</v>
      </c>
      <c r="Q27" s="51" t="s">
        <v>97</v>
      </c>
      <c r="R27" s="53">
        <f>R26/Q4</f>
        <v>1.0444962040624999</v>
      </c>
      <c r="S27" s="51" t="s">
        <v>97</v>
      </c>
      <c r="T27" s="53" t="e">
        <f>T26/S4</f>
        <v>#DIV/0!</v>
      </c>
      <c r="U27" s="51" t="s">
        <v>97</v>
      </c>
      <c r="V27" s="53" t="e">
        <f>V26/U4</f>
        <v>#DIV/0!</v>
      </c>
      <c r="W27" s="51" t="s">
        <v>97</v>
      </c>
      <c r="X27" s="53" t="e">
        <f>X26/W4</f>
        <v>#DIV/0!</v>
      </c>
      <c r="Y27" s="51" t="s">
        <v>97</v>
      </c>
      <c r="Z27" s="53" t="e">
        <f>Z26/Y4</f>
        <v>#DIV/0!</v>
      </c>
      <c r="AA27" s="51" t="s">
        <v>97</v>
      </c>
      <c r="AB27" s="53" t="e">
        <f>AB26/AA4</f>
        <v>#DIV/0!</v>
      </c>
      <c r="AC27" s="51" t="s">
        <v>97</v>
      </c>
      <c r="AD27" s="53" t="e">
        <f>AD26/AC4</f>
        <v>#DIV/0!</v>
      </c>
      <c r="AE27" s="51" t="s">
        <v>97</v>
      </c>
      <c r="AF27" s="53" t="e">
        <f>AF26/AE4</f>
        <v>#DIV/0!</v>
      </c>
      <c r="AG27" s="51" t="s">
        <v>97</v>
      </c>
      <c r="AH27" s="53">
        <f>AH26/AG4</f>
        <v>1.5865765124999998</v>
      </c>
      <c r="AI27" s="51" t="s">
        <v>97</v>
      </c>
      <c r="AJ27" s="53" t="e">
        <f>AJ26/AI4</f>
        <v>#DIV/0!</v>
      </c>
      <c r="AK27" s="51" t="s">
        <v>97</v>
      </c>
      <c r="AL27" s="53" t="e">
        <f>AL26/AK4</f>
        <v>#DIV/0!</v>
      </c>
      <c r="AM27" s="51" t="s">
        <v>97</v>
      </c>
      <c r="AN27" s="53" t="e">
        <f>AN26/AM4</f>
        <v>#DIV/0!</v>
      </c>
      <c r="AO27" s="51" t="s">
        <v>97</v>
      </c>
      <c r="AP27" s="53">
        <f>AP26/AO4</f>
        <v>1.2613283274374998</v>
      </c>
      <c r="AQ27" s="51" t="s">
        <v>97</v>
      </c>
      <c r="AR27" s="53" t="e">
        <f>AR26/AQ4</f>
        <v>#DIV/0!</v>
      </c>
      <c r="AS27" s="51" t="s">
        <v>97</v>
      </c>
      <c r="AT27" s="53" t="e">
        <f>AT26/AS4</f>
        <v>#DIV/0!</v>
      </c>
      <c r="AU27" s="51" t="s">
        <v>97</v>
      </c>
      <c r="AV27" s="53" t="e">
        <f>AV26/AU4</f>
        <v>#DIV/0!</v>
      </c>
      <c r="AW27" s="51" t="s">
        <v>97</v>
      </c>
      <c r="AX27" s="53" t="e">
        <f>AX26/AW4</f>
        <v>#DIV/0!</v>
      </c>
      <c r="AY27" s="51" t="s">
        <v>97</v>
      </c>
      <c r="AZ27" s="53" t="e">
        <f>AZ26/AY4</f>
        <v>#DIV/0!</v>
      </c>
      <c r="BA27" s="51" t="s">
        <v>97</v>
      </c>
      <c r="BB27" s="53" t="e">
        <f>BB26/BA4</f>
        <v>#DIV/0!</v>
      </c>
      <c r="BC27" s="51" t="s">
        <v>97</v>
      </c>
      <c r="BD27" s="53" t="e">
        <f>BD26/BC4</f>
        <v>#DIV/0!</v>
      </c>
      <c r="BE27" s="51" t="s">
        <v>97</v>
      </c>
      <c r="BF27" s="53">
        <f>BF26/BE4</f>
        <v>1.017392188640625</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f>D31*C4</f>
        <v>1260</v>
      </c>
      <c r="E30" s="54" t="s">
        <v>99</v>
      </c>
      <c r="F30" s="55">
        <f>F31*E4</f>
        <v>1260</v>
      </c>
      <c r="G30" s="54" t="s">
        <v>99</v>
      </c>
      <c r="H30" s="55" t="e">
        <f>H31*G4</f>
        <v>#DIV/0!</v>
      </c>
      <c r="I30" s="54" t="s">
        <v>99</v>
      </c>
      <c r="J30" s="55" t="e">
        <f>J31*I4</f>
        <v>#DIV/0!</v>
      </c>
      <c r="K30" s="54" t="s">
        <v>99</v>
      </c>
      <c r="L30" s="55" t="e">
        <f>L31*K4</f>
        <v>#DIV/0!</v>
      </c>
      <c r="M30" s="54" t="s">
        <v>99</v>
      </c>
      <c r="N30" s="55" t="e">
        <f>N31*M4</f>
        <v>#DIV/0!</v>
      </c>
      <c r="O30" s="54" t="s">
        <v>99</v>
      </c>
      <c r="P30" s="55">
        <f>P31*O4</f>
        <v>795</v>
      </c>
      <c r="Q30" s="54" t="s">
        <v>99</v>
      </c>
      <c r="R30" s="55">
        <f>R31*Q4</f>
        <v>3120</v>
      </c>
      <c r="S30" s="54" t="s">
        <v>99</v>
      </c>
      <c r="T30" s="55" t="e">
        <f>T31*S4</f>
        <v>#DIV/0!</v>
      </c>
      <c r="U30" s="54" t="s">
        <v>99</v>
      </c>
      <c r="V30" s="55" t="e">
        <f>V31*U4</f>
        <v>#DIV/0!</v>
      </c>
      <c r="W30" s="54" t="s">
        <v>99</v>
      </c>
      <c r="X30" s="55" t="e">
        <f>X31*W4</f>
        <v>#DIV/0!</v>
      </c>
      <c r="Y30" s="54" t="s">
        <v>99</v>
      </c>
      <c r="Z30" s="55" t="e">
        <f>Z31*Y4</f>
        <v>#DIV/0!</v>
      </c>
      <c r="AA30" s="54" t="s">
        <v>99</v>
      </c>
      <c r="AB30" s="55" t="e">
        <f>AB31*AA4</f>
        <v>#DIV/0!</v>
      </c>
      <c r="AC30" s="54" t="s">
        <v>99</v>
      </c>
      <c r="AD30" s="55" t="e">
        <f>AD31*AC4</f>
        <v>#DIV/0!</v>
      </c>
      <c r="AE30" s="54" t="s">
        <v>99</v>
      </c>
      <c r="AF30" s="55" t="e">
        <f>AF31*AE4</f>
        <v>#DIV/0!</v>
      </c>
      <c r="AG30" s="54" t="s">
        <v>99</v>
      </c>
      <c r="AH30" s="55">
        <f>AH31*AG4</f>
        <v>238.5</v>
      </c>
      <c r="AI30" s="54" t="s">
        <v>99</v>
      </c>
      <c r="AJ30" s="55" t="e">
        <f>AJ31*AI4</f>
        <v>#DIV/0!</v>
      </c>
      <c r="AK30" s="54" t="s">
        <v>99</v>
      </c>
      <c r="AL30" s="55" t="e">
        <f>AL31*AK4</f>
        <v>#DIV/0!</v>
      </c>
      <c r="AM30" s="54" t="s">
        <v>99</v>
      </c>
      <c r="AN30" s="55" t="e">
        <f>AN31*AM4</f>
        <v>#DIV/0!</v>
      </c>
      <c r="AO30" s="54" t="s">
        <v>99</v>
      </c>
      <c r="AP30" s="55">
        <f>AP31*AO4</f>
        <v>1260</v>
      </c>
      <c r="AQ30" s="54" t="s">
        <v>99</v>
      </c>
      <c r="AR30" s="55" t="e">
        <f>AR31*AQ4</f>
        <v>#DIV/0!</v>
      </c>
      <c r="AS30" s="54" t="s">
        <v>99</v>
      </c>
      <c r="AT30" s="55" t="e">
        <f>AT31*AS4</f>
        <v>#DIV/0!</v>
      </c>
      <c r="AU30" s="54" t="s">
        <v>99</v>
      </c>
      <c r="AV30" s="55" t="e">
        <f>AV31*AU4</f>
        <v>#DIV/0!</v>
      </c>
      <c r="AW30" s="54" t="s">
        <v>99</v>
      </c>
      <c r="AX30" s="55" t="e">
        <f>AX31*AW4</f>
        <v>#DIV/0!</v>
      </c>
      <c r="AY30" s="54" t="s">
        <v>99</v>
      </c>
      <c r="AZ30" s="55" t="e">
        <f>AZ31*AY4</f>
        <v>#DIV/0!</v>
      </c>
      <c r="BA30" s="54" t="s">
        <v>99</v>
      </c>
      <c r="BB30" s="55" t="e">
        <f>BB31*BA4</f>
        <v>#DIV/0!</v>
      </c>
      <c r="BC30" s="54" t="s">
        <v>99</v>
      </c>
      <c r="BD30" s="55" t="e">
        <f>BD31*BC4</f>
        <v>#DIV/0!</v>
      </c>
      <c r="BE30" s="54" t="s">
        <v>99</v>
      </c>
      <c r="BF30" s="55">
        <f>BF31*BE4</f>
        <v>4080</v>
      </c>
    </row>
    <row r="31" spans="1:58" ht="15.75" thickBot="1" x14ac:dyDescent="0.3">
      <c r="A31" s="224"/>
      <c r="B31" s="120"/>
      <c r="C31" s="56" t="s">
        <v>97</v>
      </c>
      <c r="D31" s="57">
        <f>ROUND(D27,2)</f>
        <v>1.26</v>
      </c>
      <c r="E31" s="56" t="s">
        <v>97</v>
      </c>
      <c r="F31" s="57">
        <f>ROUND(F27,2)</f>
        <v>1.26</v>
      </c>
      <c r="G31" s="56" t="s">
        <v>97</v>
      </c>
      <c r="H31" s="57" t="e">
        <f>ROUND(H27,2)</f>
        <v>#DIV/0!</v>
      </c>
      <c r="I31" s="56" t="s">
        <v>97</v>
      </c>
      <c r="J31" s="57" t="e">
        <f>ROUND(J27,2)</f>
        <v>#DIV/0!</v>
      </c>
      <c r="K31" s="56" t="s">
        <v>97</v>
      </c>
      <c r="L31" s="57" t="e">
        <f>ROUND(L27,2)</f>
        <v>#DIV/0!</v>
      </c>
      <c r="M31" s="56" t="s">
        <v>97</v>
      </c>
      <c r="N31" s="57" t="e">
        <f>ROUND(N27,2)</f>
        <v>#DIV/0!</v>
      </c>
      <c r="O31" s="56" t="s">
        <v>97</v>
      </c>
      <c r="P31" s="57">
        <f>ROUND(P27,2)</f>
        <v>1.59</v>
      </c>
      <c r="Q31" s="56" t="s">
        <v>97</v>
      </c>
      <c r="R31" s="57">
        <f>ROUND(R27,2)</f>
        <v>1.04</v>
      </c>
      <c r="S31" s="56" t="s">
        <v>97</v>
      </c>
      <c r="T31" s="57" t="e">
        <f>ROUND(T27,2)</f>
        <v>#DIV/0!</v>
      </c>
      <c r="U31" s="56" t="s">
        <v>97</v>
      </c>
      <c r="V31" s="57" t="e">
        <f>ROUND(V27,2)</f>
        <v>#DIV/0!</v>
      </c>
      <c r="W31" s="56" t="s">
        <v>97</v>
      </c>
      <c r="X31" s="57" t="e">
        <f>ROUND(X27,2)</f>
        <v>#DIV/0!</v>
      </c>
      <c r="Y31" s="56" t="s">
        <v>97</v>
      </c>
      <c r="Z31" s="57" t="e">
        <f>ROUND(Z27,2)</f>
        <v>#DIV/0!</v>
      </c>
      <c r="AA31" s="56" t="s">
        <v>97</v>
      </c>
      <c r="AB31" s="57" t="e">
        <f>ROUND(AB27,2)</f>
        <v>#DIV/0!</v>
      </c>
      <c r="AC31" s="56" t="s">
        <v>97</v>
      </c>
      <c r="AD31" s="57" t="e">
        <f>ROUND(AD27,2)</f>
        <v>#DIV/0!</v>
      </c>
      <c r="AE31" s="56" t="s">
        <v>97</v>
      </c>
      <c r="AF31" s="57" t="e">
        <f>ROUND(AF27,2)</f>
        <v>#DIV/0!</v>
      </c>
      <c r="AG31" s="56" t="s">
        <v>97</v>
      </c>
      <c r="AH31" s="57">
        <f>ROUND(AH27,2)</f>
        <v>1.59</v>
      </c>
      <c r="AI31" s="56" t="s">
        <v>97</v>
      </c>
      <c r="AJ31" s="57" t="e">
        <f>ROUND(AJ27,2)</f>
        <v>#DIV/0!</v>
      </c>
      <c r="AK31" s="56" t="s">
        <v>97</v>
      </c>
      <c r="AL31" s="57" t="e">
        <f>ROUND(AL27,2)</f>
        <v>#DIV/0!</v>
      </c>
      <c r="AM31" s="56" t="s">
        <v>97</v>
      </c>
      <c r="AN31" s="57" t="e">
        <f>ROUND(AN27,2)</f>
        <v>#DIV/0!</v>
      </c>
      <c r="AO31" s="56" t="s">
        <v>97</v>
      </c>
      <c r="AP31" s="57">
        <f>ROUND(AP27,2)</f>
        <v>1.26</v>
      </c>
      <c r="AQ31" s="56" t="s">
        <v>97</v>
      </c>
      <c r="AR31" s="57" t="e">
        <f>ROUND(AR27,2)</f>
        <v>#DIV/0!</v>
      </c>
      <c r="AS31" s="56" t="s">
        <v>97</v>
      </c>
      <c r="AT31" s="57" t="e">
        <f>ROUND(AT27,2)</f>
        <v>#DIV/0!</v>
      </c>
      <c r="AU31" s="56" t="s">
        <v>97</v>
      </c>
      <c r="AV31" s="57" t="e">
        <f>ROUND(AV27,2)</f>
        <v>#DIV/0!</v>
      </c>
      <c r="AW31" s="56" t="s">
        <v>97</v>
      </c>
      <c r="AX31" s="57" t="e">
        <f>ROUND(AX27,2)</f>
        <v>#DIV/0!</v>
      </c>
      <c r="AY31" s="56" t="s">
        <v>97</v>
      </c>
      <c r="AZ31" s="57" t="e">
        <f>ROUND(AZ27,2)</f>
        <v>#DIV/0!</v>
      </c>
      <c r="BA31" s="56" t="s">
        <v>97</v>
      </c>
      <c r="BB31" s="57" t="e">
        <f>ROUND(BB27,2)</f>
        <v>#DIV/0!</v>
      </c>
      <c r="BC31" s="56" t="s">
        <v>97</v>
      </c>
      <c r="BD31" s="57" t="e">
        <f>ROUND(BD27,2)</f>
        <v>#DIV/0!</v>
      </c>
      <c r="BE31" s="56" t="s">
        <v>97</v>
      </c>
      <c r="BF31" s="57">
        <f>ROUND(BF27,2)</f>
        <v>1.02</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9:BF9">
      <formula1>tipopapeis</formula1>
    </dataValidation>
    <dataValidation type="list" allowBlank="1" showInputMessage="1" showErrorMessage="1" sqref="C8:BF8">
      <formula1>tipoimpressao</formula1>
    </dataValidation>
  </dataValidation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dimension ref="A1:BF31"/>
  <sheetViews>
    <sheetView showGridLines="0" workbookViewId="0">
      <selection activeCell="D14" sqref="D14"/>
    </sheetView>
  </sheetViews>
  <sheetFormatPr defaultRowHeight="15" x14ac:dyDescent="0.25"/>
  <cols>
    <col min="1" max="1" width="13.42578125" style="217" bestFit="1" customWidth="1"/>
    <col min="2" max="2" width="34.140625" style="217" bestFit="1" customWidth="1"/>
    <col min="3" max="3" width="15.7109375" style="217" customWidth="1"/>
    <col min="4" max="4" width="20" style="217" customWidth="1"/>
    <col min="5" max="42" width="16.7109375" style="217" customWidth="1"/>
    <col min="43"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'!B37</f>
        <v>Pasta s/ bolsa</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200</v>
      </c>
      <c r="D4" s="430"/>
      <c r="E4" s="430">
        <v>500</v>
      </c>
      <c r="F4" s="430"/>
      <c r="G4" s="430">
        <v>200</v>
      </c>
      <c r="H4" s="430"/>
      <c r="I4" s="430">
        <v>1000</v>
      </c>
      <c r="J4" s="430"/>
      <c r="K4" s="430">
        <v>1500</v>
      </c>
      <c r="L4" s="430"/>
      <c r="M4" s="430">
        <v>200</v>
      </c>
      <c r="N4" s="430"/>
      <c r="O4" s="430">
        <v>0</v>
      </c>
      <c r="P4" s="430"/>
      <c r="Q4" s="430">
        <v>0</v>
      </c>
      <c r="R4" s="430"/>
      <c r="S4" s="430">
        <v>2500</v>
      </c>
      <c r="T4" s="430"/>
      <c r="U4" s="430">
        <v>0</v>
      </c>
      <c r="V4" s="430"/>
      <c r="W4" s="430">
        <v>0</v>
      </c>
      <c r="X4" s="430"/>
      <c r="Y4" s="430">
        <v>300</v>
      </c>
      <c r="Z4" s="430"/>
      <c r="AA4" s="430">
        <v>1000</v>
      </c>
      <c r="AB4" s="430"/>
      <c r="AC4" s="430">
        <v>400</v>
      </c>
      <c r="AD4" s="430"/>
      <c r="AE4" s="430">
        <v>500</v>
      </c>
      <c r="AF4" s="430"/>
      <c r="AG4" s="430">
        <v>80</v>
      </c>
      <c r="AH4" s="430"/>
      <c r="AI4" s="430">
        <v>1000</v>
      </c>
      <c r="AJ4" s="430"/>
      <c r="AK4" s="430">
        <v>1000</v>
      </c>
      <c r="AL4" s="430"/>
      <c r="AM4" s="430">
        <v>0</v>
      </c>
      <c r="AN4" s="430"/>
      <c r="AO4" s="430">
        <v>1000</v>
      </c>
      <c r="AP4" s="430"/>
      <c r="AQ4" s="430">
        <v>0</v>
      </c>
      <c r="AR4" s="430"/>
      <c r="AS4" s="430">
        <v>0</v>
      </c>
      <c r="AT4" s="430"/>
      <c r="AU4" s="430">
        <v>10000</v>
      </c>
      <c r="AV4" s="430"/>
      <c r="AW4" s="430">
        <v>0</v>
      </c>
      <c r="AX4" s="430"/>
      <c r="AY4" s="430">
        <v>0</v>
      </c>
      <c r="AZ4" s="430"/>
      <c r="BA4" s="430">
        <v>200</v>
      </c>
      <c r="BB4" s="430"/>
      <c r="BC4" s="430">
        <v>0</v>
      </c>
      <c r="BD4" s="430"/>
      <c r="BE4" s="430">
        <v>500</v>
      </c>
      <c r="BF4" s="430"/>
    </row>
    <row r="5" spans="1:58" x14ac:dyDescent="0.25">
      <c r="A5" s="444" t="s">
        <v>77</v>
      </c>
      <c r="B5" s="47" t="s">
        <v>78</v>
      </c>
      <c r="C5" s="431">
        <v>46</v>
      </c>
      <c r="D5" s="432"/>
      <c r="E5" s="431">
        <v>46</v>
      </c>
      <c r="F5" s="432"/>
      <c r="G5" s="431">
        <v>46</v>
      </c>
      <c r="H5" s="432"/>
      <c r="I5" s="431">
        <v>46</v>
      </c>
      <c r="J5" s="432"/>
      <c r="K5" s="431">
        <v>46</v>
      </c>
      <c r="L5" s="432"/>
      <c r="M5" s="431">
        <v>46</v>
      </c>
      <c r="N5" s="432"/>
      <c r="O5" s="431">
        <v>46</v>
      </c>
      <c r="P5" s="432"/>
      <c r="Q5" s="431">
        <v>46</v>
      </c>
      <c r="R5" s="432"/>
      <c r="S5" s="431">
        <v>46</v>
      </c>
      <c r="T5" s="432"/>
      <c r="U5" s="431">
        <v>46</v>
      </c>
      <c r="V5" s="432"/>
      <c r="W5" s="431">
        <v>46</v>
      </c>
      <c r="X5" s="432"/>
      <c r="Y5" s="431">
        <v>46</v>
      </c>
      <c r="Z5" s="432"/>
      <c r="AA5" s="431">
        <v>32</v>
      </c>
      <c r="AB5" s="432"/>
      <c r="AC5" s="431">
        <v>46</v>
      </c>
      <c r="AD5" s="432"/>
      <c r="AE5" s="431">
        <v>46</v>
      </c>
      <c r="AF5" s="432"/>
      <c r="AG5" s="431">
        <v>29.7</v>
      </c>
      <c r="AH5" s="432"/>
      <c r="AI5" s="431">
        <v>46</v>
      </c>
      <c r="AJ5" s="432"/>
      <c r="AK5" s="431">
        <v>46</v>
      </c>
      <c r="AL5" s="432"/>
      <c r="AM5" s="431">
        <v>46</v>
      </c>
      <c r="AN5" s="432"/>
      <c r="AO5" s="431">
        <v>46</v>
      </c>
      <c r="AP5" s="432"/>
      <c r="AQ5" s="431">
        <v>32</v>
      </c>
      <c r="AR5" s="432"/>
      <c r="AS5" s="431">
        <v>46</v>
      </c>
      <c r="AT5" s="432"/>
      <c r="AU5" s="431">
        <v>46</v>
      </c>
      <c r="AV5" s="432"/>
      <c r="AW5" s="431">
        <v>46</v>
      </c>
      <c r="AX5" s="432"/>
      <c r="AY5" s="431">
        <v>46</v>
      </c>
      <c r="AZ5" s="432"/>
      <c r="BA5" s="431">
        <v>46</v>
      </c>
      <c r="BB5" s="432"/>
      <c r="BC5" s="431">
        <v>46</v>
      </c>
      <c r="BD5" s="432"/>
      <c r="BE5" s="431">
        <v>32</v>
      </c>
      <c r="BF5" s="432"/>
    </row>
    <row r="6" spans="1:58" x14ac:dyDescent="0.25">
      <c r="A6" s="447"/>
      <c r="B6" s="48" t="s">
        <v>79</v>
      </c>
      <c r="C6" s="433">
        <v>36.200000000000003</v>
      </c>
      <c r="D6" s="434"/>
      <c r="E6" s="433">
        <v>36.200000000000003</v>
      </c>
      <c r="F6" s="434"/>
      <c r="G6" s="433">
        <v>36.200000000000003</v>
      </c>
      <c r="H6" s="434"/>
      <c r="I6" s="433">
        <v>36.200000000000003</v>
      </c>
      <c r="J6" s="434"/>
      <c r="K6" s="433">
        <v>36.200000000000003</v>
      </c>
      <c r="L6" s="434"/>
      <c r="M6" s="433">
        <v>36.200000000000003</v>
      </c>
      <c r="N6" s="434"/>
      <c r="O6" s="433">
        <v>36.200000000000003</v>
      </c>
      <c r="P6" s="434"/>
      <c r="Q6" s="433">
        <v>36.200000000000003</v>
      </c>
      <c r="R6" s="434"/>
      <c r="S6" s="433">
        <v>36.200000000000003</v>
      </c>
      <c r="T6" s="434"/>
      <c r="U6" s="433">
        <v>36.200000000000003</v>
      </c>
      <c r="V6" s="434"/>
      <c r="W6" s="433">
        <v>36.200000000000003</v>
      </c>
      <c r="X6" s="434"/>
      <c r="Y6" s="433">
        <v>36.200000000000003</v>
      </c>
      <c r="Z6" s="434"/>
      <c r="AA6" s="433">
        <v>49</v>
      </c>
      <c r="AB6" s="434"/>
      <c r="AC6" s="433">
        <v>36.200000000000003</v>
      </c>
      <c r="AD6" s="434"/>
      <c r="AE6" s="433">
        <v>36.200000000000003</v>
      </c>
      <c r="AF6" s="434"/>
      <c r="AG6" s="433">
        <v>42</v>
      </c>
      <c r="AH6" s="434"/>
      <c r="AI6" s="433">
        <v>36.200000000000003</v>
      </c>
      <c r="AJ6" s="434"/>
      <c r="AK6" s="433">
        <v>36.200000000000003</v>
      </c>
      <c r="AL6" s="434"/>
      <c r="AM6" s="433">
        <v>36.200000000000003</v>
      </c>
      <c r="AN6" s="434"/>
      <c r="AO6" s="433">
        <v>36.200000000000003</v>
      </c>
      <c r="AP6" s="434"/>
      <c r="AQ6" s="433">
        <v>49</v>
      </c>
      <c r="AR6" s="434"/>
      <c r="AS6" s="433">
        <v>36.200000000000003</v>
      </c>
      <c r="AT6" s="434"/>
      <c r="AU6" s="433">
        <v>36.200000000000003</v>
      </c>
      <c r="AV6" s="434"/>
      <c r="AW6" s="433">
        <v>36.200000000000003</v>
      </c>
      <c r="AX6" s="434"/>
      <c r="AY6" s="433">
        <v>36.200000000000003</v>
      </c>
      <c r="AZ6" s="434"/>
      <c r="BA6" s="433">
        <v>36.200000000000003</v>
      </c>
      <c r="BB6" s="434"/>
      <c r="BC6" s="433">
        <v>36.200000000000003</v>
      </c>
      <c r="BD6" s="434"/>
      <c r="BE6" s="433">
        <v>49</v>
      </c>
      <c r="BF6" s="434"/>
    </row>
    <row r="7" spans="1:58" ht="15.75" thickBot="1" x14ac:dyDescent="0.3">
      <c r="A7" s="448"/>
      <c r="B7" s="49" t="s">
        <v>80</v>
      </c>
      <c r="C7" s="542">
        <v>1</v>
      </c>
      <c r="D7" s="543"/>
      <c r="E7" s="542">
        <v>1</v>
      </c>
      <c r="F7" s="543"/>
      <c r="G7" s="542">
        <v>1</v>
      </c>
      <c r="H7" s="543"/>
      <c r="I7" s="542">
        <v>1</v>
      </c>
      <c r="J7" s="543"/>
      <c r="K7" s="542">
        <v>1</v>
      </c>
      <c r="L7" s="543"/>
      <c r="M7" s="542">
        <v>1</v>
      </c>
      <c r="N7" s="543"/>
      <c r="O7" s="542">
        <v>1</v>
      </c>
      <c r="P7" s="543"/>
      <c r="Q7" s="542">
        <v>1</v>
      </c>
      <c r="R7" s="543"/>
      <c r="S7" s="542">
        <v>1</v>
      </c>
      <c r="T7" s="543"/>
      <c r="U7" s="542">
        <v>1</v>
      </c>
      <c r="V7" s="543"/>
      <c r="W7" s="542">
        <v>1</v>
      </c>
      <c r="X7" s="543"/>
      <c r="Y7" s="542">
        <v>1</v>
      </c>
      <c r="Z7" s="543"/>
      <c r="AA7" s="542">
        <v>1</v>
      </c>
      <c r="AB7" s="543"/>
      <c r="AC7" s="542">
        <v>1</v>
      </c>
      <c r="AD7" s="543"/>
      <c r="AE7" s="542">
        <v>1</v>
      </c>
      <c r="AF7" s="543"/>
      <c r="AG7" s="542">
        <v>1</v>
      </c>
      <c r="AH7" s="543"/>
      <c r="AI7" s="542">
        <v>1</v>
      </c>
      <c r="AJ7" s="543"/>
      <c r="AK7" s="542">
        <v>1</v>
      </c>
      <c r="AL7" s="543"/>
      <c r="AM7" s="542">
        <v>1</v>
      </c>
      <c r="AN7" s="543"/>
      <c r="AO7" s="542">
        <v>1</v>
      </c>
      <c r="AP7" s="543"/>
      <c r="AQ7" s="542">
        <v>1</v>
      </c>
      <c r="AR7" s="543"/>
      <c r="AS7" s="542">
        <v>1</v>
      </c>
      <c r="AT7" s="543"/>
      <c r="AU7" s="542">
        <v>1</v>
      </c>
      <c r="AV7" s="543"/>
      <c r="AW7" s="542">
        <v>1</v>
      </c>
      <c r="AX7" s="543"/>
      <c r="AY7" s="542">
        <v>1</v>
      </c>
      <c r="AZ7" s="543"/>
      <c r="BA7" s="542">
        <v>1</v>
      </c>
      <c r="BB7" s="543"/>
      <c r="BC7" s="542">
        <v>1</v>
      </c>
      <c r="BD7" s="543"/>
      <c r="BE7" s="542">
        <v>1</v>
      </c>
      <c r="BF7" s="543"/>
    </row>
    <row r="8" spans="1:58"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28</v>
      </c>
      <c r="AB8" s="438"/>
      <c r="AC8" s="437" t="s">
        <v>32</v>
      </c>
      <c r="AD8" s="438"/>
      <c r="AE8" s="437" t="s">
        <v>32</v>
      </c>
      <c r="AF8" s="438"/>
      <c r="AG8" s="437" t="s">
        <v>32</v>
      </c>
      <c r="AH8" s="438"/>
      <c r="AI8" s="437" t="s">
        <v>32</v>
      </c>
      <c r="AJ8" s="438"/>
      <c r="AK8" s="437" t="s">
        <v>32</v>
      </c>
      <c r="AL8" s="438"/>
      <c r="AM8" s="437" t="s">
        <v>32</v>
      </c>
      <c r="AN8" s="438"/>
      <c r="AO8" s="437" t="s">
        <v>32</v>
      </c>
      <c r="AP8" s="438"/>
      <c r="AQ8" s="437" t="s">
        <v>28</v>
      </c>
      <c r="AR8" s="438"/>
      <c r="AS8" s="437" t="s">
        <v>32</v>
      </c>
      <c r="AT8" s="438"/>
      <c r="AU8" s="437" t="s">
        <v>32</v>
      </c>
      <c r="AV8" s="438"/>
      <c r="AW8" s="437" t="s">
        <v>32</v>
      </c>
      <c r="AX8" s="438"/>
      <c r="AY8" s="437" t="s">
        <v>32</v>
      </c>
      <c r="AZ8" s="438"/>
      <c r="BA8" s="437" t="s">
        <v>32</v>
      </c>
      <c r="BB8" s="438"/>
      <c r="BC8" s="437" t="s">
        <v>32</v>
      </c>
      <c r="BD8" s="438"/>
      <c r="BE8" s="437" t="s">
        <v>28</v>
      </c>
      <c r="BF8" s="438"/>
    </row>
    <row r="9" spans="1:58" x14ac:dyDescent="0.25">
      <c r="A9" s="447"/>
      <c r="B9" s="48" t="s">
        <v>83</v>
      </c>
      <c r="C9" s="439" t="s">
        <v>27</v>
      </c>
      <c r="D9" s="440"/>
      <c r="E9" s="439" t="s">
        <v>27</v>
      </c>
      <c r="F9" s="440"/>
      <c r="G9" s="439" t="s">
        <v>27</v>
      </c>
      <c r="H9" s="440"/>
      <c r="I9" s="439" t="s">
        <v>27</v>
      </c>
      <c r="J9" s="440"/>
      <c r="K9" s="439" t="s">
        <v>27</v>
      </c>
      <c r="L9" s="440"/>
      <c r="M9" s="439" t="s">
        <v>27</v>
      </c>
      <c r="N9" s="440"/>
      <c r="O9" s="439" t="s">
        <v>27</v>
      </c>
      <c r="P9" s="440"/>
      <c r="Q9" s="439" t="s">
        <v>27</v>
      </c>
      <c r="R9" s="440"/>
      <c r="S9" s="439" t="s">
        <v>27</v>
      </c>
      <c r="T9" s="440"/>
      <c r="U9" s="439" t="s">
        <v>27</v>
      </c>
      <c r="V9" s="440"/>
      <c r="W9" s="439" t="s">
        <v>27</v>
      </c>
      <c r="X9" s="440"/>
      <c r="Y9" s="439" t="s">
        <v>27</v>
      </c>
      <c r="Z9" s="440"/>
      <c r="AA9" s="439" t="s">
        <v>27</v>
      </c>
      <c r="AB9" s="440"/>
      <c r="AC9" s="439" t="s">
        <v>27</v>
      </c>
      <c r="AD9" s="440"/>
      <c r="AE9" s="439" t="s">
        <v>27</v>
      </c>
      <c r="AF9" s="440"/>
      <c r="AG9" s="439" t="s">
        <v>26</v>
      </c>
      <c r="AH9" s="440"/>
      <c r="AI9" s="439" t="s">
        <v>27</v>
      </c>
      <c r="AJ9" s="440"/>
      <c r="AK9" s="439" t="s">
        <v>27</v>
      </c>
      <c r="AL9" s="440"/>
      <c r="AM9" s="439" t="s">
        <v>27</v>
      </c>
      <c r="AN9" s="440"/>
      <c r="AO9" s="439" t="s">
        <v>27</v>
      </c>
      <c r="AP9" s="440"/>
      <c r="AQ9" s="439" t="s">
        <v>27</v>
      </c>
      <c r="AR9" s="440"/>
      <c r="AS9" s="439" t="s">
        <v>27</v>
      </c>
      <c r="AT9" s="440"/>
      <c r="AU9" s="439" t="s">
        <v>27</v>
      </c>
      <c r="AV9" s="440"/>
      <c r="AW9" s="439" t="s">
        <v>27</v>
      </c>
      <c r="AX9" s="440"/>
      <c r="AY9" s="439" t="s">
        <v>27</v>
      </c>
      <c r="AZ9" s="440"/>
      <c r="BA9" s="439" t="s">
        <v>27</v>
      </c>
      <c r="BB9" s="440"/>
      <c r="BC9" s="439" t="s">
        <v>27</v>
      </c>
      <c r="BD9" s="440"/>
      <c r="BE9" s="439" t="s">
        <v>27</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4"/>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4"/>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4"/>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4"/>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18"/>
      <c r="B15" s="48" t="s">
        <v>86</v>
      </c>
      <c r="C15" s="492">
        <f>C5*C6</f>
        <v>1665.2</v>
      </c>
      <c r="D15" s="492"/>
      <c r="E15" s="492">
        <f>E5*E6</f>
        <v>1665.2</v>
      </c>
      <c r="F15" s="492"/>
      <c r="G15" s="492">
        <f>G5*G6</f>
        <v>1665.2</v>
      </c>
      <c r="H15" s="492"/>
      <c r="I15" s="492">
        <f>I5*I6</f>
        <v>1665.2</v>
      </c>
      <c r="J15" s="492"/>
      <c r="K15" s="492">
        <f>K5*K6</f>
        <v>1665.2</v>
      </c>
      <c r="L15" s="492"/>
      <c r="M15" s="492">
        <f>M5*M6</f>
        <v>1665.2</v>
      </c>
      <c r="N15" s="492"/>
      <c r="O15" s="492">
        <f>O5*O6</f>
        <v>1665.2</v>
      </c>
      <c r="P15" s="492"/>
      <c r="Q15" s="492">
        <f>Q5*Q6</f>
        <v>1665.2</v>
      </c>
      <c r="R15" s="492"/>
      <c r="S15" s="492">
        <f>S5*S6</f>
        <v>1665.2</v>
      </c>
      <c r="T15" s="492"/>
      <c r="U15" s="492">
        <f>U5*U6</f>
        <v>1665.2</v>
      </c>
      <c r="V15" s="492"/>
      <c r="W15" s="492">
        <f>W5*W6</f>
        <v>1665.2</v>
      </c>
      <c r="X15" s="492"/>
      <c r="Y15" s="492">
        <f>Y5*Y6</f>
        <v>1665.2</v>
      </c>
      <c r="Z15" s="492"/>
      <c r="AA15" s="492">
        <f>AA5*AA6</f>
        <v>1568</v>
      </c>
      <c r="AB15" s="492"/>
      <c r="AC15" s="492">
        <f>AC5*AC6</f>
        <v>1665.2</v>
      </c>
      <c r="AD15" s="492"/>
      <c r="AE15" s="492">
        <f>AE5*AE6</f>
        <v>1665.2</v>
      </c>
      <c r="AF15" s="492"/>
      <c r="AG15" s="492">
        <f>AG5*AG6</f>
        <v>1247.3999999999999</v>
      </c>
      <c r="AH15" s="492"/>
      <c r="AI15" s="492">
        <f>AI5*AI6</f>
        <v>1665.2</v>
      </c>
      <c r="AJ15" s="492"/>
      <c r="AK15" s="492">
        <f>AK5*AK6</f>
        <v>1665.2</v>
      </c>
      <c r="AL15" s="492"/>
      <c r="AM15" s="492">
        <f>AM5*AM6</f>
        <v>1665.2</v>
      </c>
      <c r="AN15" s="492"/>
      <c r="AO15" s="492">
        <f>AO5*AO6</f>
        <v>1665.2</v>
      </c>
      <c r="AP15" s="492"/>
      <c r="AQ15" s="492">
        <f>AQ5*AQ6</f>
        <v>1568</v>
      </c>
      <c r="AR15" s="492"/>
      <c r="AS15" s="492">
        <f>AS5*AS6</f>
        <v>1665.2</v>
      </c>
      <c r="AT15" s="492"/>
      <c r="AU15" s="492">
        <f>AU5*AU6</f>
        <v>1665.2</v>
      </c>
      <c r="AV15" s="492"/>
      <c r="AW15" s="492">
        <f>AW5*AW6</f>
        <v>1665.2</v>
      </c>
      <c r="AX15" s="492"/>
      <c r="AY15" s="492">
        <f>AY5*AY6</f>
        <v>1665.2</v>
      </c>
      <c r="AZ15" s="492"/>
      <c r="BA15" s="492">
        <f>BA5*BA6</f>
        <v>1665.2</v>
      </c>
      <c r="BB15" s="492"/>
      <c r="BC15" s="492">
        <f>BC5*BC6</f>
        <v>1665.2</v>
      </c>
      <c r="BD15" s="492"/>
      <c r="BE15" s="492">
        <f>BE5*BE6</f>
        <v>1568</v>
      </c>
      <c r="BF15" s="492"/>
    </row>
    <row r="16" spans="1:58" x14ac:dyDescent="0.25">
      <c r="A16" s="218"/>
      <c r="B16" s="48" t="s">
        <v>87</v>
      </c>
      <c r="C16" s="504">
        <f>C13*C15</f>
        <v>557.72986531986533</v>
      </c>
      <c r="D16" s="504"/>
      <c r="E16" s="504">
        <f>E13*E15</f>
        <v>557.72986531986533</v>
      </c>
      <c r="F16" s="504"/>
      <c r="G16" s="504">
        <f>G13*G15</f>
        <v>557.72986531986533</v>
      </c>
      <c r="H16" s="504"/>
      <c r="I16" s="504">
        <f>I13*I15</f>
        <v>557.72986531986533</v>
      </c>
      <c r="J16" s="504"/>
      <c r="K16" s="504">
        <f>K13*K15</f>
        <v>557.72986531986533</v>
      </c>
      <c r="L16" s="504"/>
      <c r="M16" s="504">
        <f>M13*M15</f>
        <v>557.72986531986533</v>
      </c>
      <c r="N16" s="504"/>
      <c r="O16" s="504">
        <f>O13*O15</f>
        <v>557.72986531986533</v>
      </c>
      <c r="P16" s="504"/>
      <c r="Q16" s="504">
        <f>Q13*Q15</f>
        <v>557.72986531986533</v>
      </c>
      <c r="R16" s="504"/>
      <c r="S16" s="504">
        <f>S13*S15</f>
        <v>557.72986531986533</v>
      </c>
      <c r="T16" s="504"/>
      <c r="U16" s="504">
        <f>U13*U15</f>
        <v>557.72986531986533</v>
      </c>
      <c r="V16" s="504"/>
      <c r="W16" s="504">
        <f>W13*W15</f>
        <v>557.72986531986533</v>
      </c>
      <c r="X16" s="504"/>
      <c r="Y16" s="504">
        <f>Y13*Y15</f>
        <v>557.72986531986533</v>
      </c>
      <c r="Z16" s="504"/>
      <c r="AA16" s="504">
        <f>AA13*AA15</f>
        <v>525.17441077441072</v>
      </c>
      <c r="AB16" s="504"/>
      <c r="AC16" s="504">
        <f>AC13*AC15</f>
        <v>557.72986531986533</v>
      </c>
      <c r="AD16" s="504"/>
      <c r="AE16" s="504">
        <f>AE13*AE15</f>
        <v>557.72986531986533</v>
      </c>
      <c r="AF16" s="504"/>
      <c r="AG16" s="504">
        <f>AG13*AG15</f>
        <v>417.79499999999996</v>
      </c>
      <c r="AH16" s="504"/>
      <c r="AI16" s="504">
        <f>AI13*AI15</f>
        <v>557.72986531986533</v>
      </c>
      <c r="AJ16" s="504"/>
      <c r="AK16" s="504">
        <f>AK13*AK15</f>
        <v>557.72986531986533</v>
      </c>
      <c r="AL16" s="504"/>
      <c r="AM16" s="504">
        <f>AM13*AM15</f>
        <v>557.72986531986533</v>
      </c>
      <c r="AN16" s="504"/>
      <c r="AO16" s="504">
        <f>AO13*AO15</f>
        <v>557.72986531986533</v>
      </c>
      <c r="AP16" s="504"/>
      <c r="AQ16" s="504">
        <f>AQ13*AQ15</f>
        <v>525.17441077441072</v>
      </c>
      <c r="AR16" s="504"/>
      <c r="AS16" s="504">
        <f>AS13*AS15</f>
        <v>557.72986531986533</v>
      </c>
      <c r="AT16" s="504"/>
      <c r="AU16" s="504">
        <f>AU13*AU15</f>
        <v>557.72986531986533</v>
      </c>
      <c r="AV16" s="504"/>
      <c r="AW16" s="504">
        <f>AW13*AW15</f>
        <v>557.72986531986533</v>
      </c>
      <c r="AX16" s="504"/>
      <c r="AY16" s="504">
        <f>AY13*AY15</f>
        <v>557.72986531986533</v>
      </c>
      <c r="AZ16" s="504"/>
      <c r="BA16" s="504">
        <f>BA13*BA15</f>
        <v>557.72986531986533</v>
      </c>
      <c r="BB16" s="504"/>
      <c r="BC16" s="504">
        <f>BC13*BC15</f>
        <v>557.72986531986533</v>
      </c>
      <c r="BD16" s="504"/>
      <c r="BE16" s="504">
        <f>BE13*BE15</f>
        <v>525.17441077441072</v>
      </c>
      <c r="BF16" s="504"/>
    </row>
    <row r="17" spans="1:58" ht="15.75" thickBot="1" x14ac:dyDescent="0.3">
      <c r="A17" s="218"/>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200</v>
      </c>
      <c r="D18" s="470"/>
      <c r="E18" s="469">
        <f>IF(OR(E8=Tabelas!$F$14,E8=Tabelas!$F$16),E4*E7,2*E4*E7)</f>
        <v>500</v>
      </c>
      <c r="F18" s="470"/>
      <c r="G18" s="469">
        <f>IF(OR(G8=Tabelas!$F$14,G8=Tabelas!$F$16),G4*G7,2*G4*G7)</f>
        <v>200</v>
      </c>
      <c r="H18" s="470"/>
      <c r="I18" s="469">
        <f>IF(OR(I8=Tabelas!$F$14,I8=Tabelas!$F$16),I4*I7,2*I4*I7)</f>
        <v>1000</v>
      </c>
      <c r="J18" s="470"/>
      <c r="K18" s="469">
        <f>IF(OR(K8=Tabelas!$F$14,K8=Tabelas!$F$16),K4*K7,2*K4*K7)</f>
        <v>1500</v>
      </c>
      <c r="L18" s="470"/>
      <c r="M18" s="469">
        <f>IF(OR(M8=Tabelas!$F$14,M8=Tabelas!$F$16),M4*M7,2*M4*M7)</f>
        <v>200</v>
      </c>
      <c r="N18" s="470"/>
      <c r="O18" s="469">
        <f>IF(OR(O8=Tabelas!$F$14,O8=Tabelas!$F$16),O4*O7,2*O4*O7)</f>
        <v>0</v>
      </c>
      <c r="P18" s="470"/>
      <c r="Q18" s="469">
        <f>IF(OR(Q8=Tabelas!$F$14,Q8=Tabelas!$F$16),Q4*Q7,2*Q4*Q7)</f>
        <v>0</v>
      </c>
      <c r="R18" s="470"/>
      <c r="S18" s="469">
        <f>IF(OR(S8=Tabelas!$F$14,S8=Tabelas!$F$16),S4*S7,2*S4*S7)</f>
        <v>2500</v>
      </c>
      <c r="T18" s="470"/>
      <c r="U18" s="469">
        <f>IF(OR(U8=Tabelas!$F$14,U8=Tabelas!$F$16),U4*U7,2*U4*U7)</f>
        <v>0</v>
      </c>
      <c r="V18" s="470"/>
      <c r="W18" s="469">
        <f>IF(OR(W8=Tabelas!$F$14,W8=Tabelas!$F$16),W4*W7,2*W4*W7)</f>
        <v>0</v>
      </c>
      <c r="X18" s="470"/>
      <c r="Y18" s="469">
        <f>IF(OR(Y8=Tabelas!$F$14,Y8=Tabelas!$F$16),Y4*Y7,2*Y4*Y7)</f>
        <v>300</v>
      </c>
      <c r="Z18" s="470"/>
      <c r="AA18" s="469">
        <f>IF(OR(AA8=Tabelas!$F$14,AA8=Tabelas!$F$16),AA4*AA7,2*AA4*AA7)</f>
        <v>1000</v>
      </c>
      <c r="AB18" s="470"/>
      <c r="AC18" s="469">
        <f>IF(OR(AC8=Tabelas!$F$14,AC8=Tabelas!$F$16),AC4*AC7,2*AC4*AC7)</f>
        <v>400</v>
      </c>
      <c r="AD18" s="470"/>
      <c r="AE18" s="469">
        <f>IF(OR(AE8=Tabelas!$F$14,AE8=Tabelas!$F$16),AE4*AE7,2*AE4*AE7)</f>
        <v>500</v>
      </c>
      <c r="AF18" s="470"/>
      <c r="AG18" s="469">
        <f>IF(OR(AG8=Tabelas!$F$14,AG8=Tabelas!$F$16),AG4*AG7,2*AG4*AG7)</f>
        <v>80</v>
      </c>
      <c r="AH18" s="470"/>
      <c r="AI18" s="469">
        <f>IF(OR(AI8=Tabelas!$F$14,AI8=Tabelas!$F$16),AI4*AI7,2*AI4*AI7)</f>
        <v>1000</v>
      </c>
      <c r="AJ18" s="470"/>
      <c r="AK18" s="469">
        <f>IF(OR(AK8=Tabelas!$F$14,AK8=Tabelas!$F$16),AK4*AK7,2*AK4*AK7)</f>
        <v>1000</v>
      </c>
      <c r="AL18" s="470"/>
      <c r="AM18" s="469">
        <f>IF(OR(AM8=Tabelas!$F$14,AM8=Tabelas!$F$16),AM4*AM7,2*AM4*AM7)</f>
        <v>0</v>
      </c>
      <c r="AN18" s="470"/>
      <c r="AO18" s="469">
        <f>IF(OR(AO8=Tabelas!$F$14,AO8=Tabelas!$F$16),AO4*AO7,2*AO4*AO7)</f>
        <v>1000</v>
      </c>
      <c r="AP18" s="470"/>
      <c r="AQ18" s="469">
        <f>IF(OR(AQ8=Tabelas!$F$14,AQ8=Tabelas!$F$16),AQ4*AQ7,2*AQ4*AQ7)</f>
        <v>0</v>
      </c>
      <c r="AR18" s="470"/>
      <c r="AS18" s="469">
        <f>IF(OR(AS8=Tabelas!$F$14,AS8=Tabelas!$F$16),AS4*AS7,2*AS4*AS7)</f>
        <v>0</v>
      </c>
      <c r="AT18" s="470"/>
      <c r="AU18" s="469">
        <f>IF(OR(AU8=Tabelas!$F$14,AU8=Tabelas!$F$16),AU4*AU7,2*AU4*AU7)</f>
        <v>10000</v>
      </c>
      <c r="AV18" s="470"/>
      <c r="AW18" s="469">
        <f>IF(OR(AW8=Tabelas!$F$14,AW8=Tabelas!$F$16),AW4*AW7,2*AW4*AW7)</f>
        <v>0</v>
      </c>
      <c r="AX18" s="470"/>
      <c r="AY18" s="469">
        <f>IF(OR(AY8=Tabelas!$F$14,AY8=Tabelas!$F$16),AY4*AY7,2*AY4*AY7)</f>
        <v>0</v>
      </c>
      <c r="AZ18" s="470"/>
      <c r="BA18" s="469">
        <f>IF(OR(BA8=Tabelas!$F$14,BA8=Tabelas!$F$16),BA4*BA7,2*BA4*BA7)</f>
        <v>200</v>
      </c>
      <c r="BB18" s="470"/>
      <c r="BC18" s="469">
        <f>IF(OR(BC8=Tabelas!$F$14,BC8=Tabelas!$F$16),BC4*BC7,2*BC4*BC7)</f>
        <v>0</v>
      </c>
      <c r="BD18" s="470"/>
      <c r="BE18" s="469">
        <f>IF(OR(BE8=Tabelas!$F$14,BE8=Tabelas!$F$16),BE4*BE7,2*BE4*BE7)</f>
        <v>500</v>
      </c>
      <c r="BF18" s="470"/>
    </row>
    <row r="19" spans="1:58" x14ac:dyDescent="0.25">
      <c r="A19" s="445"/>
      <c r="B19" s="48" t="s">
        <v>90</v>
      </c>
      <c r="C19" s="471">
        <f>IF(C8=Tabelas!$B$4,0,IF(OR(C8=Tabelas!$F$14,C8=Tabelas!$F$15),VLOOKUP(C9,matrizpapel,2,0),VLOOKUP(C9,matrizpapel,3,0)))</f>
        <v>5.08</v>
      </c>
      <c r="D19" s="472"/>
      <c r="E19" s="471">
        <f>IF(E8=Tabelas!$B$4,0,IF(OR(E8=Tabelas!$F$14,E8=Tabelas!$F$15),VLOOKUP(E9,matrizpapel,2,0),VLOOKUP(E9,matrizpapel,3,0)))</f>
        <v>5.08</v>
      </c>
      <c r="F19" s="472"/>
      <c r="G19" s="471">
        <f>IF(G8=Tabelas!$B$4,0,IF(OR(G8=Tabelas!$F$14,G8=Tabelas!$F$15),VLOOKUP(G9,matrizpapel,2,0),VLOOKUP(G9,matrizpapel,3,0)))</f>
        <v>5.08</v>
      </c>
      <c r="H19" s="472"/>
      <c r="I19" s="471">
        <f>IF(I8=Tabelas!$B$4,0,IF(OR(I8=Tabelas!$F$14,I8=Tabelas!$F$15),VLOOKUP(I9,matrizpapel,2,0),VLOOKUP(I9,matrizpapel,3,0)))</f>
        <v>5.08</v>
      </c>
      <c r="J19" s="472"/>
      <c r="K19" s="471">
        <f>IF(K8=Tabelas!$B$4,0,IF(OR(K8=Tabelas!$F$14,K8=Tabelas!$F$15),VLOOKUP(K9,matrizpapel,2,0),VLOOKUP(K9,matrizpapel,3,0)))</f>
        <v>5.08</v>
      </c>
      <c r="L19" s="472"/>
      <c r="M19" s="471">
        <f>IF(M8=Tabelas!$B$4,0,IF(OR(M8=Tabelas!$F$14,M8=Tabelas!$F$15),VLOOKUP(M9,matrizpapel,2,0),VLOOKUP(M9,matrizpapel,3,0)))</f>
        <v>5.08</v>
      </c>
      <c r="N19" s="472"/>
      <c r="O19" s="471">
        <f>IF(O8=Tabelas!$B$4,0,IF(OR(O8=Tabelas!$F$14,O8=Tabelas!$F$15),VLOOKUP(O9,matrizpapel,2,0),VLOOKUP(O9,matrizpapel,3,0)))</f>
        <v>5.08</v>
      </c>
      <c r="P19" s="472"/>
      <c r="Q19" s="471">
        <f>IF(Q8=Tabelas!$B$4,0,IF(OR(Q8=Tabelas!$F$14,Q8=Tabelas!$F$15),VLOOKUP(Q9,matrizpapel,2,0),VLOOKUP(Q9,matrizpapel,3,0)))</f>
        <v>5.08</v>
      </c>
      <c r="R19" s="472"/>
      <c r="S19" s="471">
        <f>IF(S8=Tabelas!$B$4,0,IF(OR(S8=Tabelas!$F$14,S8=Tabelas!$F$15),VLOOKUP(S9,matrizpapel,2,0),VLOOKUP(S9,matrizpapel,3,0)))</f>
        <v>5.08</v>
      </c>
      <c r="T19" s="472"/>
      <c r="U19" s="471">
        <f>IF(U8=Tabelas!$B$4,0,IF(OR(U8=Tabelas!$F$14,U8=Tabelas!$F$15),VLOOKUP(U9,matrizpapel,2,0),VLOOKUP(U9,matrizpapel,3,0)))</f>
        <v>5.08</v>
      </c>
      <c r="V19" s="472"/>
      <c r="W19" s="471">
        <f>IF(W8=Tabelas!$B$4,0,IF(OR(W8=Tabelas!$F$14,W8=Tabelas!$F$15),VLOOKUP(W9,matrizpapel,2,0),VLOOKUP(W9,matrizpapel,3,0)))</f>
        <v>5.08</v>
      </c>
      <c r="X19" s="472"/>
      <c r="Y19" s="471">
        <f>IF(Y8=Tabelas!$B$4,0,IF(OR(Y8=Tabelas!$F$14,Y8=Tabelas!$F$15),VLOOKUP(Y9,matrizpapel,2,0),VLOOKUP(Y9,matrizpapel,3,0)))</f>
        <v>5.08</v>
      </c>
      <c r="Z19" s="472"/>
      <c r="AA19" s="471">
        <f>IF(AA8=Tabelas!$B$4,0,IF(OR(AA8=Tabelas!$F$14,AA8=Tabelas!$F$15),VLOOKUP(AA9,matrizpapel,2,0),VLOOKUP(AA9,matrizpapel,3,0)))</f>
        <v>2.9</v>
      </c>
      <c r="AB19" s="472"/>
      <c r="AC19" s="471">
        <f>IF(AC8=Tabelas!$B$4,0,IF(OR(AC8=Tabelas!$F$14,AC8=Tabelas!$F$15),VLOOKUP(AC9,matrizpapel,2,0),VLOOKUP(AC9,matrizpapel,3,0)))</f>
        <v>5.08</v>
      </c>
      <c r="AD19" s="472"/>
      <c r="AE19" s="471">
        <f>IF(AE8=Tabelas!$B$4,0,IF(OR(AE8=Tabelas!$F$14,AE8=Tabelas!$F$15),VLOOKUP(AE9,matrizpapel,2,0),VLOOKUP(AE9,matrizpapel,3,0)))</f>
        <v>5.08</v>
      </c>
      <c r="AF19" s="472"/>
      <c r="AG19" s="471">
        <f>IF(AG8=Tabelas!$B$4,0,IF(OR(AG8=Tabelas!$F$14,AG8=Tabelas!$F$15),VLOOKUP(AG9,matrizpapel,2,0),VLOOKUP(AG9,matrizpapel,3,0)))</f>
        <v>4.8099999999999996</v>
      </c>
      <c r="AH19" s="472"/>
      <c r="AI19" s="471">
        <f>IF(AI8=Tabelas!$B$4,0,IF(OR(AI8=Tabelas!$F$14,AI8=Tabelas!$F$15),VLOOKUP(AI9,matrizpapel,2,0),VLOOKUP(AI9,matrizpapel,3,0)))</f>
        <v>5.08</v>
      </c>
      <c r="AJ19" s="472"/>
      <c r="AK19" s="471">
        <f>IF(AK8=Tabelas!$B$4,0,IF(OR(AK8=Tabelas!$F$14,AK8=Tabelas!$F$15),VLOOKUP(AK9,matrizpapel,2,0),VLOOKUP(AK9,matrizpapel,3,0)))</f>
        <v>5.08</v>
      </c>
      <c r="AL19" s="472"/>
      <c r="AM19" s="471">
        <f>IF(AM8=Tabelas!$B$4,0,IF(OR(AM8=Tabelas!$F$14,AM8=Tabelas!$F$15),VLOOKUP(AM9,matrizpapel,2,0),VLOOKUP(AM9,matrizpapel,3,0)))</f>
        <v>5.08</v>
      </c>
      <c r="AN19" s="472"/>
      <c r="AO19" s="471">
        <f>IF(AO8=Tabelas!$B$4,0,IF(OR(AO8=Tabelas!$F$14,AO8=Tabelas!$F$15),VLOOKUP(AO9,matrizpapel,2,0),VLOOKUP(AO9,matrizpapel,3,0)))</f>
        <v>5.08</v>
      </c>
      <c r="AP19" s="472"/>
      <c r="AQ19" s="471">
        <f>IF(AQ8=Tabelas!$B$4,0,IF(OR(AQ8=Tabelas!$F$14,AQ8=Tabelas!$F$15),VLOOKUP(AQ9,matrizpapel,2,0),VLOOKUP(AQ9,matrizpapel,3,0)))</f>
        <v>2.9</v>
      </c>
      <c r="AR19" s="472"/>
      <c r="AS19" s="471">
        <f>IF(AS8=Tabelas!$B$4,0,IF(OR(AS8=Tabelas!$F$14,AS8=Tabelas!$F$15),VLOOKUP(AS9,matrizpapel,2,0),VLOOKUP(AS9,matrizpapel,3,0)))</f>
        <v>5.08</v>
      </c>
      <c r="AT19" s="472"/>
      <c r="AU19" s="471">
        <f>IF(AU8=Tabelas!$B$4,0,IF(OR(AU8=Tabelas!$F$14,AU8=Tabelas!$F$15),VLOOKUP(AU9,matrizpapel,2,0),VLOOKUP(AU9,matrizpapel,3,0)))</f>
        <v>5.08</v>
      </c>
      <c r="AV19" s="472"/>
      <c r="AW19" s="471">
        <f>IF(AW8=Tabelas!$B$4,0,IF(OR(AW8=Tabelas!$F$14,AW8=Tabelas!$F$15),VLOOKUP(AW9,matrizpapel,2,0),VLOOKUP(AW9,matrizpapel,3,0)))</f>
        <v>5.08</v>
      </c>
      <c r="AX19" s="472"/>
      <c r="AY19" s="471">
        <f>IF(AY8=Tabelas!$B$4,0,IF(OR(AY8=Tabelas!$F$14,AY8=Tabelas!$F$15),VLOOKUP(AY9,matrizpapel,2,0),VLOOKUP(AY9,matrizpapel,3,0)))</f>
        <v>5.08</v>
      </c>
      <c r="AZ19" s="472"/>
      <c r="BA19" s="471">
        <f>IF(BA8=Tabelas!$B$4,0,IF(OR(BA8=Tabelas!$F$14,BA8=Tabelas!$F$15),VLOOKUP(BA9,matrizpapel,2,0),VLOOKUP(BA9,matrizpapel,3,0)))</f>
        <v>5.08</v>
      </c>
      <c r="BB19" s="472"/>
      <c r="BC19" s="471">
        <f>IF(BC8=Tabelas!$B$4,0,IF(OR(BC8=Tabelas!$F$14,BC8=Tabelas!$F$15),VLOOKUP(BC9,matrizpapel,2,0),VLOOKUP(BC9,matrizpapel,3,0)))</f>
        <v>5.08</v>
      </c>
      <c r="BD19" s="472"/>
      <c r="BE19" s="471">
        <f>IF(BE8=Tabelas!$B$4,0,IF(OR(BE8=Tabelas!$F$14,BE8=Tabelas!$F$15),VLOOKUP(BE9,matrizpapel,2,0),VLOOKUP(BE9,matrizpapel,3,0)))</f>
        <v>2.9</v>
      </c>
      <c r="BF19" s="472"/>
    </row>
    <row r="20" spans="1:58" x14ac:dyDescent="0.25">
      <c r="A20" s="445"/>
      <c r="B20" s="6" t="s">
        <v>91</v>
      </c>
      <c r="C20" s="48">
        <f>IF(C18&gt;1000,1,C18/1000)</f>
        <v>0.2</v>
      </c>
      <c r="D20" s="70">
        <f>IF(C10=Tabelas!$F$23,C16*C20*(C19+Tabelas!$C$39),C16*C20*C19)</f>
        <v>566.65354316498315</v>
      </c>
      <c r="E20" s="48">
        <f>IF(E18&gt;1000,1,E18/1000)</f>
        <v>0.5</v>
      </c>
      <c r="F20" s="70">
        <f>IF(E10=Tabelas!$F$23,E16*E20*(E19+Tabelas!$C$39),E16*E20*E19)</f>
        <v>1416.6338579124579</v>
      </c>
      <c r="G20" s="48">
        <f>IF(G18&gt;1000,1,G18/1000)</f>
        <v>0.2</v>
      </c>
      <c r="H20" s="70">
        <f>IF(G10=Tabelas!$F$23,G16*G20*(G19+Tabelas!$C$39),G16*G20*G19)</f>
        <v>566.65354316498315</v>
      </c>
      <c r="I20" s="48">
        <f>IF(I18&gt;1000,1,I18/1000)</f>
        <v>1</v>
      </c>
      <c r="J20" s="70">
        <f>IF(I10=Tabelas!$F$23,I16*I20*(I19+Tabelas!$C$39),I16*I20*I19)</f>
        <v>2833.2677158249157</v>
      </c>
      <c r="K20" s="48">
        <f>IF(K18&gt;1000,1,K18/1000)</f>
        <v>1</v>
      </c>
      <c r="L20" s="70">
        <f>IF(K10=Tabelas!$F$23,K16*K20*(K19+Tabelas!$C$39),K16*K20*K19)</f>
        <v>2833.2677158249157</v>
      </c>
      <c r="M20" s="48">
        <f>IF(M18&gt;1000,1,M18/1000)</f>
        <v>0.2</v>
      </c>
      <c r="N20" s="70">
        <f>IF(M10=Tabelas!$F$23,M16*M20*(M19+Tabelas!$C$39),M16*M20*M19)</f>
        <v>566.65354316498315</v>
      </c>
      <c r="O20" s="48">
        <f>IF(O18&gt;1000,1,O18/1000)</f>
        <v>0</v>
      </c>
      <c r="P20" s="70">
        <f>IF(O10=Tabelas!$F$23,O16*O20*(O19+Tabelas!$C$39),O16*O20*O19)</f>
        <v>0</v>
      </c>
      <c r="Q20" s="48">
        <f>IF(Q18&gt;1000,1,Q18/1000)</f>
        <v>0</v>
      </c>
      <c r="R20" s="70">
        <f>IF(Q10=Tabelas!$F$23,Q16*Q20*(Q19+Tabelas!$C$39),Q16*Q20*Q19)</f>
        <v>0</v>
      </c>
      <c r="S20" s="48">
        <f>IF(S18&gt;1000,1,S18/1000)</f>
        <v>1</v>
      </c>
      <c r="T20" s="70">
        <f>IF(S10=Tabelas!$F$23,S16*S20*(S19+Tabelas!$C$39),S16*S20*S19)</f>
        <v>2833.2677158249157</v>
      </c>
      <c r="U20" s="48">
        <f>IF(U18&gt;1000,1,U18/1000)</f>
        <v>0</v>
      </c>
      <c r="V20" s="70">
        <f>IF(U10=Tabelas!$F$23,U16*U20*(U19+Tabelas!$C$39),U16*U20*U19)</f>
        <v>0</v>
      </c>
      <c r="W20" s="48">
        <f>IF(W18&gt;1000,1,W18/1000)</f>
        <v>0</v>
      </c>
      <c r="X20" s="70">
        <f>IF(W10=Tabelas!$F$23,W16*W20*(W19+Tabelas!$C$39),W16*W20*W19)</f>
        <v>0</v>
      </c>
      <c r="Y20" s="48">
        <f>IF(Y18&gt;1000,1,Y18/1000)</f>
        <v>0.3</v>
      </c>
      <c r="Z20" s="70">
        <f>IF(Y10=Tabelas!$F$23,Y16*Y20*(Y19+Tabelas!$C$39),Y16*Y20*Y19)</f>
        <v>849.98031474747472</v>
      </c>
      <c r="AA20" s="48">
        <f>IF(AA18&gt;1000,1,AA18/1000)</f>
        <v>1</v>
      </c>
      <c r="AB20" s="70">
        <f>IF(AA10=Tabelas!$F$23,AA16*AA20*(AA19+Tabelas!$C$39),AA16*AA20*AA19)</f>
        <v>1523.005791245791</v>
      </c>
      <c r="AC20" s="48">
        <f>IF(AC18&gt;1000,1,AC18/1000)</f>
        <v>0.4</v>
      </c>
      <c r="AD20" s="70">
        <f>IF(AC10=Tabelas!$F$23,AC16*AC20*(AC19+Tabelas!$C$39),AC16*AC20*AC19)</f>
        <v>1133.3070863299663</v>
      </c>
      <c r="AE20" s="48">
        <f>IF(AE18&gt;1000,1,AE18/1000)</f>
        <v>0.5</v>
      </c>
      <c r="AF20" s="70">
        <f>IF(AE10=Tabelas!$F$23,AE16*AE20*(AE19+Tabelas!$C$39),AE16*AE20*AE19)</f>
        <v>1416.6338579124579</v>
      </c>
      <c r="AG20" s="48">
        <f>IF(AG18&gt;1000,1,AG18/1000)</f>
        <v>0.08</v>
      </c>
      <c r="AH20" s="70">
        <f>IF(AG10=Tabelas!$F$23,AG16*AG20*(AG19+Tabelas!$C$39),AG16*AG20*AG19)</f>
        <v>160.767516</v>
      </c>
      <c r="AI20" s="48">
        <f>IF(AI18&gt;1000,1,AI18/1000)</f>
        <v>1</v>
      </c>
      <c r="AJ20" s="70">
        <f>IF(AI10=Tabelas!$F$23,AI16*AI20*(AI19+Tabelas!$C$39),AI16*AI20*AI19)</f>
        <v>2833.2677158249157</v>
      </c>
      <c r="AK20" s="48">
        <f>IF(AK18&gt;1000,1,AK18/1000)</f>
        <v>1</v>
      </c>
      <c r="AL20" s="70">
        <f>IF(AK10=Tabelas!$F$23,AK16*AK20*(AK19+Tabelas!$C$39),AK16*AK20*AK19)</f>
        <v>2833.2677158249157</v>
      </c>
      <c r="AM20" s="48">
        <f>IF(AM18&gt;1000,1,AM18/1000)</f>
        <v>0</v>
      </c>
      <c r="AN20" s="70">
        <f>IF(AM10=Tabelas!$F$23,AM16*AM20*(AM19+Tabelas!$C$39),AM16*AM20*AM19)</f>
        <v>0</v>
      </c>
      <c r="AO20" s="48">
        <f>IF(AO18&gt;1000,1,AO18/1000)</f>
        <v>1</v>
      </c>
      <c r="AP20" s="70">
        <f>IF(AO10=Tabelas!$F$23,AO16*AO20*(AO19+Tabelas!$C$39),AO16*AO20*AO19)</f>
        <v>2833.2677158249157</v>
      </c>
      <c r="AQ20" s="48">
        <f>IF(AQ18&gt;1000,1,AQ18/1000)</f>
        <v>0</v>
      </c>
      <c r="AR20" s="70">
        <f>IF(AQ10=Tabelas!$F$23,AQ16*AQ20*(AQ19+Tabelas!$C$39),AQ16*AQ20*AQ19)</f>
        <v>0</v>
      </c>
      <c r="AS20" s="48">
        <f>IF(AS18&gt;1000,1,AS18/1000)</f>
        <v>0</v>
      </c>
      <c r="AT20" s="70">
        <f>IF(AS10=Tabelas!$F$23,AS16*AS20*(AS19+Tabelas!$C$39),AS16*AS20*AS19)</f>
        <v>0</v>
      </c>
      <c r="AU20" s="48">
        <f>IF(AU18&gt;1000,1,AU18/1000)</f>
        <v>1</v>
      </c>
      <c r="AV20" s="70">
        <f>IF(AU10=Tabelas!$F$23,AU16*AU20*(AU19+Tabelas!$C$39),AU16*AU20*AU19)</f>
        <v>2833.2677158249157</v>
      </c>
      <c r="AW20" s="48">
        <f>IF(AW18&gt;1000,1,AW18/1000)</f>
        <v>0</v>
      </c>
      <c r="AX20" s="70">
        <f>IF(AW10=Tabelas!$F$23,AW16*AW20*(AW19+Tabelas!$C$39),AW16*AW20*AW19)</f>
        <v>0</v>
      </c>
      <c r="AY20" s="48">
        <f>IF(AY18&gt;1000,1,AY18/1000)</f>
        <v>0</v>
      </c>
      <c r="AZ20" s="70">
        <f>IF(AY10=Tabelas!$F$23,AY16*AY20*(AY19+Tabelas!$C$39),AY16*AY20*AY19)</f>
        <v>0</v>
      </c>
      <c r="BA20" s="48">
        <f>IF(BA18&gt;1000,1,BA18/1000)</f>
        <v>0.2</v>
      </c>
      <c r="BB20" s="70">
        <f>IF(BA10=Tabelas!$F$23,BA16*BA20*(BA19+Tabelas!$C$39),BA16*BA20*BA19)</f>
        <v>566.65354316498315</v>
      </c>
      <c r="BC20" s="48">
        <f>IF(BC18&gt;1000,1,BC18/1000)</f>
        <v>0</v>
      </c>
      <c r="BD20" s="70">
        <f>IF(BC10=Tabelas!$F$23,BC16*BC20*(BC19+Tabelas!$C$39),BC16*BC20*BC19)</f>
        <v>0</v>
      </c>
      <c r="BE20" s="48">
        <f>IF(BE18&gt;1000,1,BE18/1000)</f>
        <v>0.5</v>
      </c>
      <c r="BF20" s="70">
        <f>IF(BE10=Tabelas!$F$23,BE16*BE20*(BE19+Tabelas!$C$39),BE16*BE20*BE19)</f>
        <v>761.50289562289549</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0.5</v>
      </c>
      <c r="L21" s="70">
        <f>IF(K10=Tabelas!$F$23,IF(OR(K8=Tabelas!$F$14,K8=Tabelas!$F$15),K16*K21*(K19+Tabelas!$C$39)*Tabelas!$H$3,K16*K21*(K19+Tabelas!$C$39)*Tabelas!$H$7),IF(OR(K8=Tabelas!$F$14,K8=Tabelas!$F$15),K16*K21*K19*Tabelas!$H$3,K16*K21*K19*Tabelas!$H$7))</f>
        <v>835.81397616835011</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0</v>
      </c>
      <c r="R21" s="70">
        <f>IF(Q10=Tabelas!$F$23,IF(OR(Q8=Tabelas!$F$14,Q8=Tabelas!$F$15),Q16*Q21*(Q19+Tabelas!$C$39)*Tabelas!$H$3,Q16*Q21*(Q19+Tabelas!$C$39)*Tabelas!$H$7),IF(OR(Q8=Tabelas!$F$14,Q8=Tabelas!$F$15),Q16*Q21*Q19*Tabelas!$H$3,Q16*Q21*Q19*Tabelas!$H$7))</f>
        <v>0</v>
      </c>
      <c r="S21" s="48">
        <f>IF(S18&gt;=30000,29,IF(S18&lt;1001,0,S18/1000-S20))</f>
        <v>1.5</v>
      </c>
      <c r="T21" s="70">
        <f>IF(S10=Tabelas!$F$23,IF(OR(S8=Tabelas!$F$14,S8=Tabelas!$F$15),S16*S21*(S19+Tabelas!$C$39)*Tabelas!$H$3,S16*S21*(S19+Tabelas!$C$39)*Tabelas!$H$7),IF(OR(S8=Tabelas!$F$14,S8=Tabelas!$F$15),S16*S21*S19*Tabelas!$H$3,S16*S21*S19*Tabelas!$H$7))</f>
        <v>2507.4419285050503</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9</v>
      </c>
      <c r="AV21" s="70">
        <f>IF(AU10=Tabelas!$F$23,IF(OR(AU8=Tabelas!$F$14,AU8=Tabelas!$F$15),AU16*AU21*(AU19+Tabelas!$C$39)*Tabelas!$H$3,AU16*AU21*(AU19+Tabelas!$C$39)*Tabelas!$H$7),IF(OR(AU8=Tabelas!$F$14,AU8=Tabelas!$F$15),AU16*AU21*AU19*Tabelas!$H$3,AU16*AU21*AU19*Tabelas!$H$7))</f>
        <v>15044.651571030303</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'!D37</f>
        <v>Refile , Dobre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80"/>
      <c r="C26" s="51" t="s">
        <v>96</v>
      </c>
      <c r="D26" s="52">
        <f>IF(OR(C8=Tabelas!$F$14,C8=Tabelas!$F$16),SUM(D20:D24),SUM(D20:D24)*87.5%)</f>
        <v>566.65354316498315</v>
      </c>
      <c r="E26" s="51" t="s">
        <v>96</v>
      </c>
      <c r="F26" s="52">
        <f>IF(OR(E8=Tabelas!$F$14,E8=Tabelas!$F$16),SUM(F20:F24),SUM(F20:F24)*87.5%)</f>
        <v>1416.6338579124579</v>
      </c>
      <c r="G26" s="51" t="s">
        <v>96</v>
      </c>
      <c r="H26" s="52">
        <f>IF(OR(G8=Tabelas!$F$14,G8=Tabelas!$F$16),SUM(H20:H24),SUM(H20:H24)*87.5%)</f>
        <v>566.65354316498315</v>
      </c>
      <c r="I26" s="51" t="s">
        <v>96</v>
      </c>
      <c r="J26" s="52">
        <f>IF(OR(I8=Tabelas!$F$14,I8=Tabelas!$F$16),SUM(J20:J24),SUM(J20:J24)*87.5%)</f>
        <v>2833.2677158249157</v>
      </c>
      <c r="K26" s="51" t="s">
        <v>96</v>
      </c>
      <c r="L26" s="52">
        <f>IF(OR(K8=Tabelas!$F$14,K8=Tabelas!$F$16),SUM(L20:L24),SUM(L20:L24)*87.5%)</f>
        <v>3669.0816919932658</v>
      </c>
      <c r="M26" s="51" t="s">
        <v>96</v>
      </c>
      <c r="N26" s="52">
        <f>IF(OR(M8=Tabelas!$F$14,M8=Tabelas!$F$16),SUM(N20:N24),SUM(N20:N24)*87.5%)</f>
        <v>566.65354316498315</v>
      </c>
      <c r="O26" s="51" t="s">
        <v>96</v>
      </c>
      <c r="P26" s="52">
        <f>IF(OR(O8=Tabelas!$F$14,O8=Tabelas!$F$16),SUM(P20:P24),SUM(P20:P24)*87.5%)</f>
        <v>0</v>
      </c>
      <c r="Q26" s="51" t="s">
        <v>96</v>
      </c>
      <c r="R26" s="52">
        <f>IF(OR(Q8=Tabelas!$F$14,Q8=Tabelas!$F$16),SUM(R20:R24),SUM(R20:R24)*87.5%)</f>
        <v>0</v>
      </c>
      <c r="S26" s="51" t="s">
        <v>96</v>
      </c>
      <c r="T26" s="52">
        <f>IF(OR(S8=Tabelas!$F$14,S8=Tabelas!$F$16),SUM(T20:T24),SUM(T20:T24)*87.5%)</f>
        <v>5340.7096443299661</v>
      </c>
      <c r="U26" s="51" t="s">
        <v>96</v>
      </c>
      <c r="V26" s="52">
        <f>IF(OR(U8=Tabelas!$F$14,U8=Tabelas!$F$16),SUM(V20:V24),SUM(V20:V24)*87.5%)</f>
        <v>0</v>
      </c>
      <c r="W26" s="51" t="s">
        <v>96</v>
      </c>
      <c r="X26" s="52">
        <f>IF(OR(W8=Tabelas!$F$14,W8=Tabelas!$F$16),SUM(X20:X24),SUM(X20:X24)*87.5%)</f>
        <v>0</v>
      </c>
      <c r="Y26" s="51" t="s">
        <v>96</v>
      </c>
      <c r="Z26" s="52">
        <f>IF(OR(Y8=Tabelas!$F$14,Y8=Tabelas!$F$16),SUM(Z20:Z24),SUM(Z20:Z24)*87.5%)</f>
        <v>849.98031474747472</v>
      </c>
      <c r="AA26" s="51" t="s">
        <v>96</v>
      </c>
      <c r="AB26" s="52">
        <f>IF(OR(AA8=Tabelas!$F$14,AA8=Tabelas!$F$16),SUM(AB20:AB24),SUM(AB20:AB24)*87.5%)</f>
        <v>1523.005791245791</v>
      </c>
      <c r="AC26" s="51" t="s">
        <v>96</v>
      </c>
      <c r="AD26" s="52">
        <f>IF(OR(AC8=Tabelas!$F$14,AC8=Tabelas!$F$16),SUM(AD20:AD24),SUM(AD20:AD24)*87.5%)</f>
        <v>1133.3070863299663</v>
      </c>
      <c r="AE26" s="51" t="s">
        <v>96</v>
      </c>
      <c r="AF26" s="52">
        <f>IF(OR(AE8=Tabelas!$F$14,AE8=Tabelas!$F$16),SUM(AF20:AF24),SUM(AF20:AF24)*87.5%)</f>
        <v>1416.6338579124579</v>
      </c>
      <c r="AG26" s="51" t="s">
        <v>96</v>
      </c>
      <c r="AH26" s="52">
        <f>IF(OR(AG8=Tabelas!$F$14,AG8=Tabelas!$F$16),SUM(AH20:AH24),SUM(AH20:AH24)*87.5%)</f>
        <v>160.767516</v>
      </c>
      <c r="AI26" s="51" t="s">
        <v>96</v>
      </c>
      <c r="AJ26" s="52">
        <f>IF(OR(AI8=Tabelas!$F$14,AI8=Tabelas!$F$16),SUM(AJ20:AJ24),SUM(AJ20:AJ24)*87.5%)</f>
        <v>2833.2677158249157</v>
      </c>
      <c r="AK26" s="51" t="s">
        <v>96</v>
      </c>
      <c r="AL26" s="52">
        <f>IF(OR(AK8=Tabelas!$F$14,AK8=Tabelas!$F$16),SUM(AL20:AL24),SUM(AL20:AL24)*87.5%)</f>
        <v>2833.2677158249157</v>
      </c>
      <c r="AM26" s="51" t="s">
        <v>96</v>
      </c>
      <c r="AN26" s="52">
        <f>IF(OR(AM8=Tabelas!$F$14,AM8=Tabelas!$F$16),SUM(AN20:AN24),SUM(AN20:AN24)*87.5%)</f>
        <v>0</v>
      </c>
      <c r="AO26" s="51" t="s">
        <v>96</v>
      </c>
      <c r="AP26" s="52">
        <f>IF(OR(AO8=Tabelas!$F$14,AO8=Tabelas!$F$16),SUM(AP20:AP24),SUM(AP20:AP24)*87.5%)</f>
        <v>2833.2677158249157</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17877.91928685522</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566.65354316498315</v>
      </c>
      <c r="BC26" s="51" t="s">
        <v>96</v>
      </c>
      <c r="BD26" s="52">
        <f>IF(OR(BC8=Tabelas!$F$14,BC8=Tabelas!$F$16),SUM(BD20:BD24),SUM(BD20:BD24)*87.5%)</f>
        <v>0</v>
      </c>
      <c r="BE26" s="51" t="s">
        <v>96</v>
      </c>
      <c r="BF26" s="52">
        <f>IF(OR(BE8=Tabelas!$F$14,BE8=Tabelas!$F$16),SUM(BF20:BF24),SUM(BF20:BF24)*87.5%)</f>
        <v>761.50289562289549</v>
      </c>
    </row>
    <row r="27" spans="1:58" x14ac:dyDescent="0.25">
      <c r="A27" s="224"/>
      <c r="B27" s="80"/>
      <c r="C27" s="51" t="s">
        <v>97</v>
      </c>
      <c r="D27" s="53">
        <f>D26/C4</f>
        <v>2.8332677158249155</v>
      </c>
      <c r="E27" s="51" t="s">
        <v>97</v>
      </c>
      <c r="F27" s="53">
        <f>F26/E4</f>
        <v>2.8332677158249155</v>
      </c>
      <c r="G27" s="51" t="s">
        <v>97</v>
      </c>
      <c r="H27" s="53">
        <f>H26/G4</f>
        <v>2.8332677158249155</v>
      </c>
      <c r="I27" s="51" t="s">
        <v>97</v>
      </c>
      <c r="J27" s="53">
        <f>J26/I4</f>
        <v>2.8332677158249155</v>
      </c>
      <c r="K27" s="51" t="s">
        <v>97</v>
      </c>
      <c r="L27" s="53">
        <f>L26/K4</f>
        <v>2.4460544613288437</v>
      </c>
      <c r="M27" s="51" t="s">
        <v>97</v>
      </c>
      <c r="N27" s="53">
        <f>N26/M4</f>
        <v>2.8332677158249155</v>
      </c>
      <c r="O27" s="51" t="s">
        <v>97</v>
      </c>
      <c r="P27" s="53" t="e">
        <f>P26/O4</f>
        <v>#DIV/0!</v>
      </c>
      <c r="Q27" s="51" t="s">
        <v>97</v>
      </c>
      <c r="R27" s="53" t="e">
        <f>R26/Q4</f>
        <v>#DIV/0!</v>
      </c>
      <c r="S27" s="51" t="s">
        <v>97</v>
      </c>
      <c r="T27" s="53">
        <f>T26/S4</f>
        <v>2.1362838577319865</v>
      </c>
      <c r="U27" s="51" t="s">
        <v>97</v>
      </c>
      <c r="V27" s="53" t="e">
        <f>V26/U4</f>
        <v>#DIV/0!</v>
      </c>
      <c r="W27" s="51" t="s">
        <v>97</v>
      </c>
      <c r="X27" s="53" t="e">
        <f>X26/W4</f>
        <v>#DIV/0!</v>
      </c>
      <c r="Y27" s="51" t="s">
        <v>97</v>
      </c>
      <c r="Z27" s="53">
        <f>Z26/Y4</f>
        <v>2.8332677158249155</v>
      </c>
      <c r="AA27" s="51" t="s">
        <v>97</v>
      </c>
      <c r="AB27" s="53">
        <f>AB26/AA4</f>
        <v>1.5230057912457911</v>
      </c>
      <c r="AC27" s="51" t="s">
        <v>97</v>
      </c>
      <c r="AD27" s="53">
        <f>AD26/AC4</f>
        <v>2.8332677158249155</v>
      </c>
      <c r="AE27" s="51" t="s">
        <v>97</v>
      </c>
      <c r="AF27" s="53">
        <f>AF26/AE4</f>
        <v>2.8332677158249155</v>
      </c>
      <c r="AG27" s="51" t="s">
        <v>97</v>
      </c>
      <c r="AH27" s="53">
        <f>AH26/AG4</f>
        <v>2.0095939500000002</v>
      </c>
      <c r="AI27" s="51" t="s">
        <v>97</v>
      </c>
      <c r="AJ27" s="53">
        <f>AJ26/AI4</f>
        <v>2.8332677158249155</v>
      </c>
      <c r="AK27" s="51" t="s">
        <v>97</v>
      </c>
      <c r="AL27" s="53">
        <f>AL26/AK4</f>
        <v>2.8332677158249155</v>
      </c>
      <c r="AM27" s="51" t="s">
        <v>97</v>
      </c>
      <c r="AN27" s="53" t="e">
        <f>AN26/AM4</f>
        <v>#DIV/0!</v>
      </c>
      <c r="AO27" s="51" t="s">
        <v>97</v>
      </c>
      <c r="AP27" s="53">
        <f>AP26/AO4</f>
        <v>2.8332677158249155</v>
      </c>
      <c r="AQ27" s="51" t="s">
        <v>97</v>
      </c>
      <c r="AR27" s="53" t="e">
        <f>AR26/AQ4</f>
        <v>#DIV/0!</v>
      </c>
      <c r="AS27" s="51" t="s">
        <v>97</v>
      </c>
      <c r="AT27" s="53" t="e">
        <f>AT26/AS4</f>
        <v>#DIV/0!</v>
      </c>
      <c r="AU27" s="51" t="s">
        <v>97</v>
      </c>
      <c r="AV27" s="53">
        <f>AV26/AU4</f>
        <v>1.7877919286855219</v>
      </c>
      <c r="AW27" s="51" t="s">
        <v>97</v>
      </c>
      <c r="AX27" s="53" t="e">
        <f>AX26/AW4</f>
        <v>#DIV/0!</v>
      </c>
      <c r="AY27" s="51" t="s">
        <v>97</v>
      </c>
      <c r="AZ27" s="53" t="e">
        <f>AZ26/AY4</f>
        <v>#DIV/0!</v>
      </c>
      <c r="BA27" s="51" t="s">
        <v>97</v>
      </c>
      <c r="BB27" s="53">
        <f>BB26/BA4</f>
        <v>2.8332677158249155</v>
      </c>
      <c r="BC27" s="51" t="s">
        <v>97</v>
      </c>
      <c r="BD27" s="53" t="e">
        <f>BD26/BC4</f>
        <v>#DIV/0!</v>
      </c>
      <c r="BE27" s="51" t="s">
        <v>97</v>
      </c>
      <c r="BF27" s="53">
        <f>BF26/BE4</f>
        <v>1.5230057912457911</v>
      </c>
    </row>
    <row r="28" spans="1:58" ht="15.75" thickBot="1" x14ac:dyDescent="0.3">
      <c r="A28" s="224"/>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8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80"/>
      <c r="C30" s="54" t="s">
        <v>99</v>
      </c>
      <c r="D30" s="55">
        <f>D31*C4</f>
        <v>566</v>
      </c>
      <c r="E30" s="54" t="s">
        <v>99</v>
      </c>
      <c r="F30" s="55">
        <f>F31*E4</f>
        <v>1415</v>
      </c>
      <c r="G30" s="54" t="s">
        <v>99</v>
      </c>
      <c r="H30" s="55">
        <f>H31*G4</f>
        <v>566</v>
      </c>
      <c r="I30" s="54" t="s">
        <v>99</v>
      </c>
      <c r="J30" s="55">
        <f>J31*I4</f>
        <v>2830</v>
      </c>
      <c r="K30" s="54" t="s">
        <v>99</v>
      </c>
      <c r="L30" s="55">
        <f>L31*K4</f>
        <v>3675.0000000000005</v>
      </c>
      <c r="M30" s="54" t="s">
        <v>99</v>
      </c>
      <c r="N30" s="55">
        <f>N31*M4</f>
        <v>566</v>
      </c>
      <c r="O30" s="54" t="s">
        <v>99</v>
      </c>
      <c r="P30" s="55" t="e">
        <f>P31*O4</f>
        <v>#DIV/0!</v>
      </c>
      <c r="Q30" s="54" t="s">
        <v>99</v>
      </c>
      <c r="R30" s="55" t="e">
        <f>R31*Q4</f>
        <v>#DIV/0!</v>
      </c>
      <c r="S30" s="54" t="s">
        <v>99</v>
      </c>
      <c r="T30" s="55">
        <f>T31*S4</f>
        <v>5350</v>
      </c>
      <c r="U30" s="54" t="s">
        <v>99</v>
      </c>
      <c r="V30" s="55" t="e">
        <f>V31*U4</f>
        <v>#DIV/0!</v>
      </c>
      <c r="W30" s="54" t="s">
        <v>99</v>
      </c>
      <c r="X30" s="55" t="e">
        <f>X31*W4</f>
        <v>#DIV/0!</v>
      </c>
      <c r="Y30" s="54" t="s">
        <v>99</v>
      </c>
      <c r="Z30" s="55">
        <f>Z31*Y4</f>
        <v>849</v>
      </c>
      <c r="AA30" s="54" t="s">
        <v>99</v>
      </c>
      <c r="AB30" s="55">
        <f>AB31*AA4</f>
        <v>1520</v>
      </c>
      <c r="AC30" s="54" t="s">
        <v>99</v>
      </c>
      <c r="AD30" s="55">
        <f>AD31*AC4</f>
        <v>1132</v>
      </c>
      <c r="AE30" s="54" t="s">
        <v>99</v>
      </c>
      <c r="AF30" s="55">
        <f>AF31*AE4</f>
        <v>1415</v>
      </c>
      <c r="AG30" s="54" t="s">
        <v>99</v>
      </c>
      <c r="AH30" s="55">
        <f>AH31*AG4</f>
        <v>160.79999999999998</v>
      </c>
      <c r="AI30" s="54" t="s">
        <v>99</v>
      </c>
      <c r="AJ30" s="55">
        <f>AJ31*AI4</f>
        <v>2830</v>
      </c>
      <c r="AK30" s="54" t="s">
        <v>99</v>
      </c>
      <c r="AL30" s="55">
        <f>AL31*AK4</f>
        <v>2830</v>
      </c>
      <c r="AM30" s="54" t="s">
        <v>99</v>
      </c>
      <c r="AN30" s="55" t="e">
        <f>AN31*AM4</f>
        <v>#DIV/0!</v>
      </c>
      <c r="AO30" s="54" t="s">
        <v>99</v>
      </c>
      <c r="AP30" s="55">
        <f>AP31*AO4</f>
        <v>2830</v>
      </c>
      <c r="AQ30" s="54" t="s">
        <v>99</v>
      </c>
      <c r="AR30" s="55" t="e">
        <f>AR31*AQ4</f>
        <v>#DIV/0!</v>
      </c>
      <c r="AS30" s="54" t="s">
        <v>99</v>
      </c>
      <c r="AT30" s="55" t="e">
        <f>AT31*AS4</f>
        <v>#DIV/0!</v>
      </c>
      <c r="AU30" s="54" t="s">
        <v>99</v>
      </c>
      <c r="AV30" s="55">
        <f>AV31*AU4</f>
        <v>17900</v>
      </c>
      <c r="AW30" s="54" t="s">
        <v>99</v>
      </c>
      <c r="AX30" s="55" t="e">
        <f>AX31*AW4</f>
        <v>#DIV/0!</v>
      </c>
      <c r="AY30" s="54" t="s">
        <v>99</v>
      </c>
      <c r="AZ30" s="55" t="e">
        <f>AZ31*AY4</f>
        <v>#DIV/0!</v>
      </c>
      <c r="BA30" s="54" t="s">
        <v>99</v>
      </c>
      <c r="BB30" s="55">
        <f>BB31*BA4</f>
        <v>566</v>
      </c>
      <c r="BC30" s="54" t="s">
        <v>99</v>
      </c>
      <c r="BD30" s="55" t="e">
        <f>BD31*BC4</f>
        <v>#DIV/0!</v>
      </c>
      <c r="BE30" s="54" t="s">
        <v>99</v>
      </c>
      <c r="BF30" s="55">
        <f>BF31*BE4</f>
        <v>760</v>
      </c>
    </row>
    <row r="31" spans="1:58" ht="15.75" thickBot="1" x14ac:dyDescent="0.3">
      <c r="A31" s="224"/>
      <c r="B31" s="80"/>
      <c r="C31" s="56" t="s">
        <v>97</v>
      </c>
      <c r="D31" s="57">
        <f>ROUND(D27,2)</f>
        <v>2.83</v>
      </c>
      <c r="E31" s="56" t="s">
        <v>97</v>
      </c>
      <c r="F31" s="57">
        <f>ROUND(F27,2)</f>
        <v>2.83</v>
      </c>
      <c r="G31" s="56" t="s">
        <v>97</v>
      </c>
      <c r="H31" s="57">
        <f>ROUND(H27,2)</f>
        <v>2.83</v>
      </c>
      <c r="I31" s="56" t="s">
        <v>97</v>
      </c>
      <c r="J31" s="57">
        <f>ROUND(J27,2)</f>
        <v>2.83</v>
      </c>
      <c r="K31" s="56" t="s">
        <v>97</v>
      </c>
      <c r="L31" s="57">
        <f>ROUND(L27,2)</f>
        <v>2.4500000000000002</v>
      </c>
      <c r="M31" s="56" t="s">
        <v>97</v>
      </c>
      <c r="N31" s="57">
        <f>ROUND(N27,2)</f>
        <v>2.83</v>
      </c>
      <c r="O31" s="56" t="s">
        <v>97</v>
      </c>
      <c r="P31" s="57" t="e">
        <f>ROUND(P27,2)</f>
        <v>#DIV/0!</v>
      </c>
      <c r="Q31" s="56" t="s">
        <v>97</v>
      </c>
      <c r="R31" s="57" t="e">
        <f>ROUND(R27,2)</f>
        <v>#DIV/0!</v>
      </c>
      <c r="S31" s="56" t="s">
        <v>97</v>
      </c>
      <c r="T31" s="57">
        <f>ROUND(T27,2)</f>
        <v>2.14</v>
      </c>
      <c r="U31" s="56" t="s">
        <v>97</v>
      </c>
      <c r="V31" s="57" t="e">
        <f>ROUND(V27,2)</f>
        <v>#DIV/0!</v>
      </c>
      <c r="W31" s="56" t="s">
        <v>97</v>
      </c>
      <c r="X31" s="57" t="e">
        <f>ROUND(X27,2)</f>
        <v>#DIV/0!</v>
      </c>
      <c r="Y31" s="56" t="s">
        <v>97</v>
      </c>
      <c r="Z31" s="57">
        <f>ROUND(Z27,2)</f>
        <v>2.83</v>
      </c>
      <c r="AA31" s="56" t="s">
        <v>97</v>
      </c>
      <c r="AB31" s="57">
        <f>ROUND(AB27,2)</f>
        <v>1.52</v>
      </c>
      <c r="AC31" s="56" t="s">
        <v>97</v>
      </c>
      <c r="AD31" s="57">
        <f>ROUND(AD27,2)</f>
        <v>2.83</v>
      </c>
      <c r="AE31" s="56" t="s">
        <v>97</v>
      </c>
      <c r="AF31" s="57">
        <f>ROUND(AF27,2)</f>
        <v>2.83</v>
      </c>
      <c r="AG31" s="56" t="s">
        <v>97</v>
      </c>
      <c r="AH31" s="57">
        <f>ROUND(AH27,2)</f>
        <v>2.0099999999999998</v>
      </c>
      <c r="AI31" s="56" t="s">
        <v>97</v>
      </c>
      <c r="AJ31" s="57">
        <f>ROUND(AJ27,2)</f>
        <v>2.83</v>
      </c>
      <c r="AK31" s="56" t="s">
        <v>97</v>
      </c>
      <c r="AL31" s="57">
        <f>ROUND(AL27,2)</f>
        <v>2.83</v>
      </c>
      <c r="AM31" s="56" t="s">
        <v>97</v>
      </c>
      <c r="AN31" s="57" t="e">
        <f>ROUND(AN27,2)</f>
        <v>#DIV/0!</v>
      </c>
      <c r="AO31" s="56" t="s">
        <v>97</v>
      </c>
      <c r="AP31" s="57">
        <f>ROUND(AP27,2)</f>
        <v>2.83</v>
      </c>
      <c r="AQ31" s="56" t="s">
        <v>97</v>
      </c>
      <c r="AR31" s="57" t="e">
        <f>ROUND(AR27,2)</f>
        <v>#DIV/0!</v>
      </c>
      <c r="AS31" s="56" t="s">
        <v>97</v>
      </c>
      <c r="AT31" s="57" t="e">
        <f>ROUND(AT27,2)</f>
        <v>#DIV/0!</v>
      </c>
      <c r="AU31" s="56" t="s">
        <v>97</v>
      </c>
      <c r="AV31" s="57">
        <f>ROUND(AV27,2)</f>
        <v>1.79</v>
      </c>
      <c r="AW31" s="56" t="s">
        <v>97</v>
      </c>
      <c r="AX31" s="57" t="e">
        <f>ROUND(AX27,2)</f>
        <v>#DIV/0!</v>
      </c>
      <c r="AY31" s="56" t="s">
        <v>97</v>
      </c>
      <c r="AZ31" s="57" t="e">
        <f>ROUND(AZ27,2)</f>
        <v>#DIV/0!</v>
      </c>
      <c r="BA31" s="56" t="s">
        <v>97</v>
      </c>
      <c r="BB31" s="57">
        <f>ROUND(BB27,2)</f>
        <v>2.83</v>
      </c>
      <c r="BC31" s="56" t="s">
        <v>97</v>
      </c>
      <c r="BD31" s="57" t="e">
        <f>ROUND(BD27,2)</f>
        <v>#DIV/0!</v>
      </c>
      <c r="BE31" s="56" t="s">
        <v>97</v>
      </c>
      <c r="BF31" s="57">
        <f>ROUND(BF27,2)</f>
        <v>1.52</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BF52"/>
  <sheetViews>
    <sheetView showGridLines="0" workbookViewId="0">
      <selection activeCell="C16" sqref="C16:D16"/>
    </sheetView>
  </sheetViews>
  <sheetFormatPr defaultRowHeight="15" x14ac:dyDescent="0.25"/>
  <cols>
    <col min="1" max="1" width="19.5703125" style="217" bestFit="1" customWidth="1"/>
    <col min="2" max="2" width="34.140625" style="217" bestFit="1" customWidth="1"/>
    <col min="3" max="3" width="19.5703125" style="217" bestFit="1"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'!B38</f>
        <v>Guia de Cursos</v>
      </c>
      <c r="C2" s="452"/>
      <c r="D2" s="453"/>
    </row>
    <row r="3" spans="1:58" ht="15.75" thickBot="1" x14ac:dyDescent="0.3">
      <c r="A3" s="218"/>
      <c r="B3" s="219"/>
      <c r="C3" s="220" t="s">
        <v>198</v>
      </c>
      <c r="D3" s="220"/>
      <c r="E3" s="220" t="s">
        <v>199</v>
      </c>
      <c r="F3" s="220"/>
      <c r="G3" s="220" t="s">
        <v>202</v>
      </c>
      <c r="H3" s="220"/>
      <c r="I3" s="220" t="s">
        <v>203</v>
      </c>
      <c r="J3" s="220"/>
      <c r="K3" s="220" t="s">
        <v>204</v>
      </c>
      <c r="L3" s="220"/>
      <c r="M3" s="220" t="s">
        <v>205</v>
      </c>
      <c r="N3" s="220"/>
      <c r="O3" s="220" t="s">
        <v>208</v>
      </c>
      <c r="P3" s="220"/>
      <c r="Q3" s="220" t="s">
        <v>209</v>
      </c>
      <c r="R3" s="220"/>
      <c r="S3" s="220" t="s">
        <v>210</v>
      </c>
      <c r="T3" s="220"/>
      <c r="U3" s="217" t="s">
        <v>211</v>
      </c>
      <c r="W3" s="220" t="s">
        <v>212</v>
      </c>
      <c r="X3" s="220"/>
      <c r="Y3" s="217" t="s">
        <v>214</v>
      </c>
      <c r="Z3" s="220"/>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X3" s="220"/>
      <c r="AY3" s="217" t="s">
        <v>227</v>
      </c>
      <c r="BA3" s="220" t="s">
        <v>228</v>
      </c>
      <c r="BB3" s="220"/>
      <c r="BC3" s="217" t="s">
        <v>229</v>
      </c>
      <c r="BE3" s="217" t="s">
        <v>238</v>
      </c>
    </row>
    <row r="4" spans="1:58" x14ac:dyDescent="0.25">
      <c r="A4" s="222"/>
      <c r="B4" s="115" t="s">
        <v>76</v>
      </c>
      <c r="C4" s="487">
        <v>150</v>
      </c>
      <c r="D4" s="488"/>
      <c r="E4" s="487">
        <v>0</v>
      </c>
      <c r="F4" s="488"/>
      <c r="G4" s="487">
        <v>0</v>
      </c>
      <c r="H4" s="488"/>
      <c r="I4" s="487">
        <v>1000</v>
      </c>
      <c r="J4" s="488"/>
      <c r="K4" s="487">
        <v>0</v>
      </c>
      <c r="L4" s="488"/>
      <c r="M4" s="487">
        <v>0</v>
      </c>
      <c r="N4" s="488"/>
      <c r="O4" s="487">
        <v>0</v>
      </c>
      <c r="P4" s="488"/>
      <c r="Q4" s="487">
        <v>3000</v>
      </c>
      <c r="R4" s="488"/>
      <c r="S4" s="487">
        <v>0</v>
      </c>
      <c r="T4" s="488"/>
      <c r="U4" s="487">
        <v>0</v>
      </c>
      <c r="V4" s="488"/>
      <c r="W4" s="487">
        <v>0</v>
      </c>
      <c r="X4" s="488"/>
      <c r="Y4" s="487">
        <v>0</v>
      </c>
      <c r="Z4" s="488"/>
      <c r="AA4" s="487">
        <v>0</v>
      </c>
      <c r="AB4" s="488"/>
      <c r="AC4" s="487">
        <v>0</v>
      </c>
      <c r="AD4" s="488"/>
      <c r="AE4" s="487">
        <v>0</v>
      </c>
      <c r="AF4" s="488"/>
      <c r="AG4" s="487">
        <v>0</v>
      </c>
      <c r="AH4" s="488"/>
      <c r="AI4" s="487">
        <v>0</v>
      </c>
      <c r="AJ4" s="488"/>
      <c r="AK4" s="487">
        <v>0</v>
      </c>
      <c r="AL4" s="488"/>
      <c r="AM4" s="487">
        <v>0</v>
      </c>
      <c r="AN4" s="488"/>
      <c r="AO4" s="487">
        <v>0</v>
      </c>
      <c r="AP4" s="488"/>
      <c r="AQ4" s="487">
        <v>300</v>
      </c>
      <c r="AR4" s="488"/>
      <c r="AS4" s="487">
        <v>0</v>
      </c>
      <c r="AT4" s="488"/>
      <c r="AU4" s="487">
        <v>0</v>
      </c>
      <c r="AV4" s="488"/>
      <c r="AW4" s="487">
        <v>0</v>
      </c>
      <c r="AX4" s="488"/>
      <c r="AY4" s="487">
        <v>0</v>
      </c>
      <c r="AZ4" s="488"/>
      <c r="BA4" s="487">
        <v>1000</v>
      </c>
      <c r="BB4" s="488"/>
      <c r="BC4" s="487">
        <v>0</v>
      </c>
      <c r="BD4" s="488"/>
      <c r="BE4" s="487">
        <v>0</v>
      </c>
      <c r="BF4" s="488"/>
    </row>
    <row r="5" spans="1:58" ht="15" customHeight="1" x14ac:dyDescent="0.25">
      <c r="A5" s="496" t="s">
        <v>105</v>
      </c>
      <c r="B5" s="48" t="s">
        <v>78</v>
      </c>
      <c r="C5" s="489">
        <v>21</v>
      </c>
      <c r="D5" s="489"/>
      <c r="E5" s="489">
        <v>21</v>
      </c>
      <c r="F5" s="489"/>
      <c r="G5" s="489">
        <v>21</v>
      </c>
      <c r="H5" s="489"/>
      <c r="I5" s="489">
        <v>21</v>
      </c>
      <c r="J5" s="489"/>
      <c r="K5" s="489">
        <v>21</v>
      </c>
      <c r="L5" s="489"/>
      <c r="M5" s="489">
        <v>21</v>
      </c>
      <c r="N5" s="489"/>
      <c r="O5" s="489">
        <v>21</v>
      </c>
      <c r="P5" s="489"/>
      <c r="Q5" s="489">
        <v>21</v>
      </c>
      <c r="R5" s="489"/>
      <c r="S5" s="489">
        <v>21</v>
      </c>
      <c r="T5" s="489"/>
      <c r="U5" s="489">
        <v>21</v>
      </c>
      <c r="V5" s="489"/>
      <c r="W5" s="489">
        <v>21</v>
      </c>
      <c r="X5" s="489"/>
      <c r="Y5" s="489">
        <v>21</v>
      </c>
      <c r="Z5" s="489"/>
      <c r="AA5" s="489">
        <v>21</v>
      </c>
      <c r="AB5" s="489"/>
      <c r="AC5" s="489">
        <v>21</v>
      </c>
      <c r="AD5" s="489"/>
      <c r="AE5" s="489">
        <v>21</v>
      </c>
      <c r="AF5" s="489"/>
      <c r="AG5" s="489">
        <v>21</v>
      </c>
      <c r="AH5" s="489"/>
      <c r="AI5" s="489">
        <v>21</v>
      </c>
      <c r="AJ5" s="489"/>
      <c r="AK5" s="489">
        <v>21</v>
      </c>
      <c r="AL5" s="489"/>
      <c r="AM5" s="489">
        <v>21</v>
      </c>
      <c r="AN5" s="489"/>
      <c r="AO5" s="489">
        <v>21</v>
      </c>
      <c r="AP5" s="489"/>
      <c r="AQ5" s="489">
        <v>21</v>
      </c>
      <c r="AR5" s="489"/>
      <c r="AS5" s="489">
        <v>21</v>
      </c>
      <c r="AT5" s="489"/>
      <c r="AU5" s="489">
        <v>21</v>
      </c>
      <c r="AV5" s="489"/>
      <c r="AW5" s="489">
        <v>21</v>
      </c>
      <c r="AX5" s="489"/>
      <c r="AY5" s="489">
        <v>21</v>
      </c>
      <c r="AZ5" s="489"/>
      <c r="BA5" s="489">
        <v>21</v>
      </c>
      <c r="BB5" s="489"/>
      <c r="BC5" s="489">
        <v>21</v>
      </c>
      <c r="BD5" s="489"/>
      <c r="BE5" s="489">
        <v>21</v>
      </c>
      <c r="BF5" s="489"/>
    </row>
    <row r="6" spans="1:58" x14ac:dyDescent="0.25">
      <c r="A6" s="464"/>
      <c r="B6" s="48" t="s">
        <v>79</v>
      </c>
      <c r="C6" s="489">
        <v>14.8</v>
      </c>
      <c r="D6" s="489"/>
      <c r="E6" s="489">
        <v>14.8</v>
      </c>
      <c r="F6" s="489"/>
      <c r="G6" s="489">
        <v>14.8</v>
      </c>
      <c r="H6" s="489"/>
      <c r="I6" s="489">
        <v>14.8</v>
      </c>
      <c r="J6" s="489"/>
      <c r="K6" s="489">
        <v>14.8</v>
      </c>
      <c r="L6" s="489"/>
      <c r="M6" s="489">
        <v>14.8</v>
      </c>
      <c r="N6" s="489"/>
      <c r="O6" s="489">
        <v>14.8</v>
      </c>
      <c r="P6" s="489"/>
      <c r="Q6" s="489">
        <v>14.8</v>
      </c>
      <c r="R6" s="489"/>
      <c r="S6" s="489">
        <v>14.8</v>
      </c>
      <c r="T6" s="489"/>
      <c r="U6" s="489">
        <v>14.8</v>
      </c>
      <c r="V6" s="489"/>
      <c r="W6" s="489">
        <v>14.8</v>
      </c>
      <c r="X6" s="489"/>
      <c r="Y6" s="489">
        <v>14.8</v>
      </c>
      <c r="Z6" s="489"/>
      <c r="AA6" s="489">
        <v>14.8</v>
      </c>
      <c r="AB6" s="489"/>
      <c r="AC6" s="489">
        <v>14.8</v>
      </c>
      <c r="AD6" s="489"/>
      <c r="AE6" s="489">
        <v>14.8</v>
      </c>
      <c r="AF6" s="489"/>
      <c r="AG6" s="489">
        <v>14.8</v>
      </c>
      <c r="AH6" s="489"/>
      <c r="AI6" s="489">
        <v>14.8</v>
      </c>
      <c r="AJ6" s="489"/>
      <c r="AK6" s="489">
        <v>14.8</v>
      </c>
      <c r="AL6" s="489"/>
      <c r="AM6" s="489">
        <v>14.8</v>
      </c>
      <c r="AN6" s="489"/>
      <c r="AO6" s="489">
        <v>14.8</v>
      </c>
      <c r="AP6" s="489"/>
      <c r="AQ6" s="489">
        <v>14.8</v>
      </c>
      <c r="AR6" s="489"/>
      <c r="AS6" s="489">
        <v>14.8</v>
      </c>
      <c r="AT6" s="489"/>
      <c r="AU6" s="489">
        <v>14.8</v>
      </c>
      <c r="AV6" s="489"/>
      <c r="AW6" s="489">
        <v>14.8</v>
      </c>
      <c r="AX6" s="489"/>
      <c r="AY6" s="489">
        <v>14.8</v>
      </c>
      <c r="AZ6" s="489"/>
      <c r="BA6" s="489">
        <v>14.8</v>
      </c>
      <c r="BB6" s="489"/>
      <c r="BC6" s="489">
        <v>14.8</v>
      </c>
      <c r="BD6" s="489"/>
      <c r="BE6" s="489">
        <v>14.8</v>
      </c>
      <c r="BF6" s="489"/>
    </row>
    <row r="7" spans="1:58" ht="15" customHeight="1" x14ac:dyDescent="0.25">
      <c r="A7" s="464"/>
      <c r="B7" s="116" t="s">
        <v>82</v>
      </c>
      <c r="C7" s="490" t="s">
        <v>32</v>
      </c>
      <c r="D7" s="490"/>
      <c r="E7" s="490" t="s">
        <v>32</v>
      </c>
      <c r="F7" s="490"/>
      <c r="G7" s="490" t="s">
        <v>32</v>
      </c>
      <c r="H7" s="490"/>
      <c r="I7" s="490" t="s">
        <v>32</v>
      </c>
      <c r="J7" s="490"/>
      <c r="K7" s="490" t="s">
        <v>32</v>
      </c>
      <c r="L7" s="490"/>
      <c r="M7" s="490" t="s">
        <v>32</v>
      </c>
      <c r="N7" s="490"/>
      <c r="O7" s="490" t="s">
        <v>32</v>
      </c>
      <c r="P7" s="490"/>
      <c r="Q7" s="490" t="s">
        <v>32</v>
      </c>
      <c r="R7" s="490"/>
      <c r="S7" s="490" t="s">
        <v>32</v>
      </c>
      <c r="T7" s="490"/>
      <c r="U7" s="490" t="s">
        <v>32</v>
      </c>
      <c r="V7" s="490"/>
      <c r="W7" s="490" t="s">
        <v>32</v>
      </c>
      <c r="X7" s="490"/>
      <c r="Y7" s="490" t="s">
        <v>32</v>
      </c>
      <c r="Z7" s="490"/>
      <c r="AA7" s="490" t="s">
        <v>32</v>
      </c>
      <c r="AB7" s="490"/>
      <c r="AC7" s="490" t="s">
        <v>32</v>
      </c>
      <c r="AD7" s="490"/>
      <c r="AE7" s="490" t="s">
        <v>32</v>
      </c>
      <c r="AF7" s="490"/>
      <c r="AG7" s="490" t="s">
        <v>32</v>
      </c>
      <c r="AH7" s="490"/>
      <c r="AI7" s="490" t="s">
        <v>32</v>
      </c>
      <c r="AJ7" s="490"/>
      <c r="AK7" s="490" t="s">
        <v>32</v>
      </c>
      <c r="AL7" s="490"/>
      <c r="AM7" s="490" t="s">
        <v>32</v>
      </c>
      <c r="AN7" s="490"/>
      <c r="AO7" s="490" t="s">
        <v>32</v>
      </c>
      <c r="AP7" s="490"/>
      <c r="AQ7" s="490" t="s">
        <v>32</v>
      </c>
      <c r="AR7" s="490"/>
      <c r="AS7" s="490" t="s">
        <v>32</v>
      </c>
      <c r="AT7" s="490"/>
      <c r="AU7" s="490" t="s">
        <v>32</v>
      </c>
      <c r="AV7" s="490"/>
      <c r="AW7" s="490" t="s">
        <v>32</v>
      </c>
      <c r="AX7" s="490"/>
      <c r="AY7" s="490" t="s">
        <v>32</v>
      </c>
      <c r="AZ7" s="490"/>
      <c r="BA7" s="490" t="s">
        <v>32</v>
      </c>
      <c r="BB7" s="490"/>
      <c r="BC7" s="490" t="s">
        <v>32</v>
      </c>
      <c r="BD7" s="490"/>
      <c r="BE7" s="490" t="s">
        <v>32</v>
      </c>
      <c r="BF7" s="490"/>
    </row>
    <row r="8" spans="1:58" x14ac:dyDescent="0.25">
      <c r="A8" s="464"/>
      <c r="B8" s="48" t="s">
        <v>83</v>
      </c>
      <c r="C8" s="479" t="s">
        <v>37</v>
      </c>
      <c r="D8" s="479"/>
      <c r="E8" s="479" t="s">
        <v>37</v>
      </c>
      <c r="F8" s="479"/>
      <c r="G8" s="479" t="s">
        <v>37</v>
      </c>
      <c r="H8" s="479"/>
      <c r="I8" s="479" t="s">
        <v>37</v>
      </c>
      <c r="J8" s="479"/>
      <c r="K8" s="479" t="s">
        <v>37</v>
      </c>
      <c r="L8" s="479"/>
      <c r="M8" s="479" t="s">
        <v>37</v>
      </c>
      <c r="N8" s="479"/>
      <c r="O8" s="479" t="s">
        <v>37</v>
      </c>
      <c r="P8" s="479"/>
      <c r="Q8" s="479" t="s">
        <v>37</v>
      </c>
      <c r="R8" s="479"/>
      <c r="S8" s="479" t="s">
        <v>37</v>
      </c>
      <c r="T8" s="479"/>
      <c r="U8" s="479" t="s">
        <v>37</v>
      </c>
      <c r="V8" s="479"/>
      <c r="W8" s="479" t="s">
        <v>37</v>
      </c>
      <c r="X8" s="479"/>
      <c r="Y8" s="479" t="s">
        <v>37</v>
      </c>
      <c r="Z8" s="479"/>
      <c r="AA8" s="479" t="s">
        <v>37</v>
      </c>
      <c r="AB8" s="479"/>
      <c r="AC8" s="479" t="s">
        <v>37</v>
      </c>
      <c r="AD8" s="479"/>
      <c r="AE8" s="479" t="s">
        <v>37</v>
      </c>
      <c r="AF8" s="479"/>
      <c r="AG8" s="479" t="s">
        <v>37</v>
      </c>
      <c r="AH8" s="479"/>
      <c r="AI8" s="479" t="s">
        <v>37</v>
      </c>
      <c r="AJ8" s="479"/>
      <c r="AK8" s="479" t="s">
        <v>37</v>
      </c>
      <c r="AL8" s="479"/>
      <c r="AM8" s="479" t="s">
        <v>37</v>
      </c>
      <c r="AN8" s="479"/>
      <c r="AO8" s="479" t="s">
        <v>37</v>
      </c>
      <c r="AP8" s="479"/>
      <c r="AQ8" s="479" t="s">
        <v>37</v>
      </c>
      <c r="AR8" s="479"/>
      <c r="AS8" s="479" t="s">
        <v>37</v>
      </c>
      <c r="AT8" s="479"/>
      <c r="AU8" s="479" t="s">
        <v>37</v>
      </c>
      <c r="AV8" s="479"/>
      <c r="AW8" s="479" t="s">
        <v>37</v>
      </c>
      <c r="AX8" s="479"/>
      <c r="AY8" s="479" t="s">
        <v>37</v>
      </c>
      <c r="AZ8" s="479"/>
      <c r="BA8" s="479" t="s">
        <v>37</v>
      </c>
      <c r="BB8" s="479"/>
      <c r="BC8" s="479" t="s">
        <v>37</v>
      </c>
      <c r="BD8" s="479"/>
      <c r="BE8" s="479" t="s">
        <v>37</v>
      </c>
      <c r="BF8" s="479"/>
    </row>
    <row r="9" spans="1:58" x14ac:dyDescent="0.25">
      <c r="A9" s="464"/>
      <c r="B9" s="48" t="s">
        <v>84</v>
      </c>
      <c r="C9" s="323" t="s">
        <v>42</v>
      </c>
      <c r="D9" s="322">
        <f>IF(C9=Tabelas!$F$23,Tabelas!$C$39,0%)</f>
        <v>0</v>
      </c>
      <c r="E9" s="323" t="s">
        <v>42</v>
      </c>
      <c r="F9" s="322">
        <f>IF(E9=Tabelas!$F$23,Tabelas!$C$39,0%)</f>
        <v>0</v>
      </c>
      <c r="G9" s="323" t="s">
        <v>42</v>
      </c>
      <c r="H9" s="322">
        <f>IF(G9=Tabelas!$F$23,Tabelas!$C$39,0%)</f>
        <v>0</v>
      </c>
      <c r="I9" s="323" t="s">
        <v>42</v>
      </c>
      <c r="J9" s="322">
        <f>IF(I9=Tabelas!$F$23,Tabelas!$C$39,0%)</f>
        <v>0</v>
      </c>
      <c r="K9" s="323" t="s">
        <v>42</v>
      </c>
      <c r="L9" s="322">
        <f>IF(K9=Tabelas!$F$23,Tabelas!$C$39,0%)</f>
        <v>0</v>
      </c>
      <c r="M9" s="323" t="s">
        <v>42</v>
      </c>
      <c r="N9" s="322">
        <f>IF(M9=Tabelas!$F$23,Tabelas!$C$39,0%)</f>
        <v>0</v>
      </c>
      <c r="O9" s="323" t="s">
        <v>42</v>
      </c>
      <c r="P9" s="322">
        <f>IF(O9=Tabelas!$F$23,Tabelas!$C$39,0%)</f>
        <v>0</v>
      </c>
      <c r="Q9" s="323" t="s">
        <v>42</v>
      </c>
      <c r="R9" s="322">
        <f>IF(Q9=Tabelas!$F$23,Tabelas!$C$39,0%)</f>
        <v>0</v>
      </c>
      <c r="S9" s="323" t="s">
        <v>42</v>
      </c>
      <c r="T9" s="322">
        <f>IF(S9=Tabelas!$F$23,Tabelas!$C$39,0%)</f>
        <v>0</v>
      </c>
      <c r="U9" s="323" t="s">
        <v>42</v>
      </c>
      <c r="V9" s="322">
        <f>IF(U9=Tabelas!$F$23,Tabelas!$C$39,0%)</f>
        <v>0</v>
      </c>
      <c r="W9" s="323" t="s">
        <v>42</v>
      </c>
      <c r="X9" s="322">
        <f>IF(W9=Tabelas!$F$23,Tabelas!$C$39,0%)</f>
        <v>0</v>
      </c>
      <c r="Y9" s="323" t="s">
        <v>42</v>
      </c>
      <c r="Z9" s="322">
        <f>IF(Y9=Tabelas!$F$23,Tabelas!$C$39,0%)</f>
        <v>0</v>
      </c>
      <c r="AA9" s="323" t="s">
        <v>42</v>
      </c>
      <c r="AB9" s="322">
        <f>IF(AA9=Tabelas!$F$23,Tabelas!$C$39,0%)</f>
        <v>0</v>
      </c>
      <c r="AC9" s="323" t="s">
        <v>42</v>
      </c>
      <c r="AD9" s="322">
        <f>IF(AC9=Tabelas!$F$23,Tabelas!$C$39,0%)</f>
        <v>0</v>
      </c>
      <c r="AE9" s="323" t="s">
        <v>42</v>
      </c>
      <c r="AF9" s="322">
        <f>IF(AE9=Tabelas!$F$23,Tabelas!$C$39,0%)</f>
        <v>0</v>
      </c>
      <c r="AG9" s="323" t="s">
        <v>42</v>
      </c>
      <c r="AH9" s="322">
        <f>IF(AG9=Tabelas!$F$23,Tabelas!$C$39,0%)</f>
        <v>0</v>
      </c>
      <c r="AI9" s="323" t="s">
        <v>42</v>
      </c>
      <c r="AJ9" s="322">
        <f>IF(AI9=Tabelas!$F$23,Tabelas!$C$39,0%)</f>
        <v>0</v>
      </c>
      <c r="AK9" s="323" t="s">
        <v>42</v>
      </c>
      <c r="AL9" s="322">
        <f>IF(AK9=Tabelas!$F$23,Tabelas!$C$39,0%)</f>
        <v>0</v>
      </c>
      <c r="AM9" s="323" t="s">
        <v>42</v>
      </c>
      <c r="AN9" s="322">
        <f>IF(AM9=Tabelas!$F$23,Tabelas!$C$39,0%)</f>
        <v>0</v>
      </c>
      <c r="AO9" s="323" t="s">
        <v>42</v>
      </c>
      <c r="AP9" s="322">
        <f>IF(AO9=Tabelas!$F$23,Tabelas!$C$39,0%)</f>
        <v>0</v>
      </c>
      <c r="AQ9" s="323" t="s">
        <v>42</v>
      </c>
      <c r="AR9" s="322">
        <f>IF(AQ9=Tabelas!$F$23,Tabelas!$C$39,0%)</f>
        <v>0</v>
      </c>
      <c r="AS9" s="323" t="s">
        <v>42</v>
      </c>
      <c r="AT9" s="322">
        <f>IF(AS9=Tabelas!$F$23,Tabelas!$C$39,0%)</f>
        <v>0</v>
      </c>
      <c r="AU9" s="323" t="s">
        <v>42</v>
      </c>
      <c r="AV9" s="322">
        <f>IF(AU9=Tabelas!$F$23,Tabelas!$C$39,0%)</f>
        <v>0</v>
      </c>
      <c r="AW9" s="323" t="s">
        <v>42</v>
      </c>
      <c r="AX9" s="322">
        <f>IF(AW9=Tabelas!$F$23,Tabelas!$C$39,0%)</f>
        <v>0</v>
      </c>
      <c r="AY9" s="323" t="s">
        <v>42</v>
      </c>
      <c r="AZ9" s="322">
        <f>IF(AY9=Tabelas!$F$23,Tabelas!$C$39,0%)</f>
        <v>0</v>
      </c>
      <c r="BA9" s="323" t="s">
        <v>42</v>
      </c>
      <c r="BB9" s="322">
        <f>IF(BA9=Tabelas!$F$23,Tabelas!$C$39,0%)</f>
        <v>0</v>
      </c>
      <c r="BC9" s="323" t="s">
        <v>42</v>
      </c>
      <c r="BD9" s="322">
        <f>IF(BC9=Tabelas!$F$23,Tabelas!$C$39,0%)</f>
        <v>0</v>
      </c>
      <c r="BE9" s="323" t="s">
        <v>42</v>
      </c>
      <c r="BF9" s="322">
        <f>IF(BE9=Tabelas!$F$23,Tabelas!$C$39,0%)</f>
        <v>0</v>
      </c>
    </row>
    <row r="10" spans="1:58" ht="15" customHeight="1" x14ac:dyDescent="0.25">
      <c r="A10" s="496" t="s">
        <v>104</v>
      </c>
      <c r="B10" s="117" t="s">
        <v>110</v>
      </c>
      <c r="C10" s="491">
        <v>72</v>
      </c>
      <c r="D10" s="491"/>
      <c r="E10" s="491">
        <v>72</v>
      </c>
      <c r="F10" s="491"/>
      <c r="G10" s="491">
        <v>72</v>
      </c>
      <c r="H10" s="491"/>
      <c r="I10" s="491">
        <v>72</v>
      </c>
      <c r="J10" s="491"/>
      <c r="K10" s="491">
        <v>72</v>
      </c>
      <c r="L10" s="491"/>
      <c r="M10" s="491">
        <v>72</v>
      </c>
      <c r="N10" s="491"/>
      <c r="O10" s="491">
        <v>72</v>
      </c>
      <c r="P10" s="491"/>
      <c r="Q10" s="491">
        <v>72</v>
      </c>
      <c r="R10" s="491"/>
      <c r="S10" s="491">
        <v>72</v>
      </c>
      <c r="T10" s="491"/>
      <c r="U10" s="491">
        <v>72</v>
      </c>
      <c r="V10" s="491"/>
      <c r="W10" s="491">
        <v>72</v>
      </c>
      <c r="X10" s="491"/>
      <c r="Y10" s="491">
        <v>72</v>
      </c>
      <c r="Z10" s="491"/>
      <c r="AA10" s="491">
        <v>72</v>
      </c>
      <c r="AB10" s="491"/>
      <c r="AC10" s="491">
        <v>72</v>
      </c>
      <c r="AD10" s="491"/>
      <c r="AE10" s="491">
        <v>72</v>
      </c>
      <c r="AF10" s="491"/>
      <c r="AG10" s="491">
        <v>72</v>
      </c>
      <c r="AH10" s="491"/>
      <c r="AI10" s="491">
        <v>72</v>
      </c>
      <c r="AJ10" s="491"/>
      <c r="AK10" s="491">
        <v>72</v>
      </c>
      <c r="AL10" s="491"/>
      <c r="AM10" s="491">
        <v>72</v>
      </c>
      <c r="AN10" s="491"/>
      <c r="AO10" s="491">
        <v>72</v>
      </c>
      <c r="AP10" s="491"/>
      <c r="AQ10" s="491">
        <v>72</v>
      </c>
      <c r="AR10" s="491"/>
      <c r="AS10" s="491">
        <v>72</v>
      </c>
      <c r="AT10" s="491"/>
      <c r="AU10" s="491">
        <v>72</v>
      </c>
      <c r="AV10" s="491"/>
      <c r="AW10" s="491">
        <v>72</v>
      </c>
      <c r="AX10" s="491"/>
      <c r="AY10" s="491">
        <v>72</v>
      </c>
      <c r="AZ10" s="491"/>
      <c r="BA10" s="491">
        <v>72</v>
      </c>
      <c r="BB10" s="491"/>
      <c r="BC10" s="491">
        <v>72</v>
      </c>
      <c r="BD10" s="491"/>
      <c r="BE10" s="491">
        <v>72</v>
      </c>
      <c r="BF10" s="491"/>
    </row>
    <row r="11" spans="1:58" x14ac:dyDescent="0.25">
      <c r="A11" s="464"/>
      <c r="B11" s="48" t="s">
        <v>78</v>
      </c>
      <c r="C11" s="492">
        <f>C5</f>
        <v>21</v>
      </c>
      <c r="D11" s="492"/>
      <c r="E11" s="492">
        <f>E5</f>
        <v>21</v>
      </c>
      <c r="F11" s="492"/>
      <c r="G11" s="492">
        <f>G5</f>
        <v>21</v>
      </c>
      <c r="H11" s="492"/>
      <c r="I11" s="492">
        <f>I5</f>
        <v>21</v>
      </c>
      <c r="J11" s="492"/>
      <c r="K11" s="492">
        <f>K5</f>
        <v>21</v>
      </c>
      <c r="L11" s="492"/>
      <c r="M11" s="492">
        <f>M5</f>
        <v>21</v>
      </c>
      <c r="N11" s="492"/>
      <c r="O11" s="492">
        <f>O5</f>
        <v>21</v>
      </c>
      <c r="P11" s="492"/>
      <c r="Q11" s="492">
        <f>Q5</f>
        <v>21</v>
      </c>
      <c r="R11" s="492"/>
      <c r="S11" s="492">
        <f>S5</f>
        <v>21</v>
      </c>
      <c r="T11" s="492"/>
      <c r="U11" s="492">
        <f>U5</f>
        <v>21</v>
      </c>
      <c r="V11" s="492"/>
      <c r="W11" s="492">
        <f>W5</f>
        <v>21</v>
      </c>
      <c r="X11" s="492"/>
      <c r="Y11" s="492">
        <f>Y5</f>
        <v>21</v>
      </c>
      <c r="Z11" s="492"/>
      <c r="AA11" s="492">
        <f>AA5</f>
        <v>21</v>
      </c>
      <c r="AB11" s="492"/>
      <c r="AC11" s="492">
        <f>AC5</f>
        <v>21</v>
      </c>
      <c r="AD11" s="492"/>
      <c r="AE11" s="492">
        <f>AE5</f>
        <v>21</v>
      </c>
      <c r="AF11" s="492"/>
      <c r="AG11" s="492">
        <f>AG5</f>
        <v>21</v>
      </c>
      <c r="AH11" s="492"/>
      <c r="AI11" s="492">
        <f>AI5</f>
        <v>21</v>
      </c>
      <c r="AJ11" s="492"/>
      <c r="AK11" s="492">
        <f>AK5</f>
        <v>21</v>
      </c>
      <c r="AL11" s="492"/>
      <c r="AM11" s="492">
        <f>AM5</f>
        <v>21</v>
      </c>
      <c r="AN11" s="492"/>
      <c r="AO11" s="492">
        <f>AO5</f>
        <v>21</v>
      </c>
      <c r="AP11" s="492"/>
      <c r="AQ11" s="492">
        <f>AQ5</f>
        <v>21</v>
      </c>
      <c r="AR11" s="492"/>
      <c r="AS11" s="492">
        <f>AS5</f>
        <v>21</v>
      </c>
      <c r="AT11" s="492"/>
      <c r="AU11" s="492">
        <f>AU5</f>
        <v>21</v>
      </c>
      <c r="AV11" s="492"/>
      <c r="AW11" s="492">
        <f>AW5</f>
        <v>21</v>
      </c>
      <c r="AX11" s="492"/>
      <c r="AY11" s="492">
        <f>AY5</f>
        <v>21</v>
      </c>
      <c r="AZ11" s="492"/>
      <c r="BA11" s="492">
        <f>BA5</f>
        <v>21</v>
      </c>
      <c r="BB11" s="492"/>
      <c r="BC11" s="492">
        <f>BC5</f>
        <v>21</v>
      </c>
      <c r="BD11" s="492"/>
      <c r="BE11" s="492">
        <f>BE5</f>
        <v>21</v>
      </c>
      <c r="BF11" s="492"/>
    </row>
    <row r="12" spans="1:58" x14ac:dyDescent="0.25">
      <c r="A12" s="464"/>
      <c r="B12" s="48" t="s">
        <v>79</v>
      </c>
      <c r="C12" s="492">
        <f>C6</f>
        <v>14.8</v>
      </c>
      <c r="D12" s="492"/>
      <c r="E12" s="492">
        <f>E6</f>
        <v>14.8</v>
      </c>
      <c r="F12" s="492"/>
      <c r="G12" s="492">
        <f>G6</f>
        <v>14.8</v>
      </c>
      <c r="H12" s="492"/>
      <c r="I12" s="492">
        <f>I6</f>
        <v>14.8</v>
      </c>
      <c r="J12" s="492"/>
      <c r="K12" s="492">
        <f>K6</f>
        <v>14.8</v>
      </c>
      <c r="L12" s="492"/>
      <c r="M12" s="492">
        <f>M6</f>
        <v>14.8</v>
      </c>
      <c r="N12" s="492"/>
      <c r="O12" s="492">
        <f>O6</f>
        <v>14.8</v>
      </c>
      <c r="P12" s="492"/>
      <c r="Q12" s="492">
        <f>Q6</f>
        <v>14.8</v>
      </c>
      <c r="R12" s="492"/>
      <c r="S12" s="492">
        <f>S6</f>
        <v>14.8</v>
      </c>
      <c r="T12" s="492"/>
      <c r="U12" s="492">
        <f>U6</f>
        <v>14.8</v>
      </c>
      <c r="V12" s="492"/>
      <c r="W12" s="492">
        <f>W6</f>
        <v>14.8</v>
      </c>
      <c r="X12" s="492"/>
      <c r="Y12" s="492">
        <f>Y6</f>
        <v>14.8</v>
      </c>
      <c r="Z12" s="492"/>
      <c r="AA12" s="492">
        <f>AA6</f>
        <v>14.8</v>
      </c>
      <c r="AB12" s="492"/>
      <c r="AC12" s="492">
        <f>AC6</f>
        <v>14.8</v>
      </c>
      <c r="AD12" s="492"/>
      <c r="AE12" s="492">
        <f>AE6</f>
        <v>14.8</v>
      </c>
      <c r="AF12" s="492"/>
      <c r="AG12" s="492">
        <f>AG6</f>
        <v>14.8</v>
      </c>
      <c r="AH12" s="492"/>
      <c r="AI12" s="492">
        <f>AI6</f>
        <v>14.8</v>
      </c>
      <c r="AJ12" s="492"/>
      <c r="AK12" s="492">
        <f>AK6</f>
        <v>14.8</v>
      </c>
      <c r="AL12" s="492"/>
      <c r="AM12" s="492">
        <f>AM6</f>
        <v>14.8</v>
      </c>
      <c r="AN12" s="492"/>
      <c r="AO12" s="492">
        <f>AO6</f>
        <v>14.8</v>
      </c>
      <c r="AP12" s="492"/>
      <c r="AQ12" s="492">
        <f>AQ6</f>
        <v>14.8</v>
      </c>
      <c r="AR12" s="492"/>
      <c r="AS12" s="492">
        <f>AS6</f>
        <v>14.8</v>
      </c>
      <c r="AT12" s="492"/>
      <c r="AU12" s="492">
        <f>AU6</f>
        <v>14.8</v>
      </c>
      <c r="AV12" s="492"/>
      <c r="AW12" s="492">
        <f>AW6</f>
        <v>14.8</v>
      </c>
      <c r="AX12" s="492"/>
      <c r="AY12" s="492">
        <f>AY6</f>
        <v>14.8</v>
      </c>
      <c r="AZ12" s="492"/>
      <c r="BA12" s="492">
        <f>BA6</f>
        <v>14.8</v>
      </c>
      <c r="BB12" s="492"/>
      <c r="BC12" s="492">
        <f>BC6</f>
        <v>14.8</v>
      </c>
      <c r="BD12" s="492"/>
      <c r="BE12" s="492">
        <f>BE6</f>
        <v>14.8</v>
      </c>
      <c r="BF12" s="492"/>
    </row>
    <row r="13" spans="1:58" x14ac:dyDescent="0.25">
      <c r="A13" s="464"/>
      <c r="B13" s="116" t="s">
        <v>82</v>
      </c>
      <c r="C13" s="529" t="s">
        <v>36</v>
      </c>
      <c r="D13" s="490"/>
      <c r="E13" s="529" t="s">
        <v>36</v>
      </c>
      <c r="F13" s="490"/>
      <c r="G13" s="529" t="s">
        <v>36</v>
      </c>
      <c r="H13" s="490"/>
      <c r="I13" s="529" t="s">
        <v>36</v>
      </c>
      <c r="J13" s="490"/>
      <c r="K13" s="529" t="s">
        <v>36</v>
      </c>
      <c r="L13" s="490"/>
      <c r="M13" s="529" t="s">
        <v>36</v>
      </c>
      <c r="N13" s="490"/>
      <c r="O13" s="529" t="s">
        <v>36</v>
      </c>
      <c r="P13" s="490"/>
      <c r="Q13" s="529" t="s">
        <v>36</v>
      </c>
      <c r="R13" s="490"/>
      <c r="S13" s="529" t="s">
        <v>36</v>
      </c>
      <c r="T13" s="490"/>
      <c r="U13" s="529" t="s">
        <v>36</v>
      </c>
      <c r="V13" s="490"/>
      <c r="W13" s="529" t="s">
        <v>36</v>
      </c>
      <c r="X13" s="490"/>
      <c r="Y13" s="529" t="s">
        <v>36</v>
      </c>
      <c r="Z13" s="490"/>
      <c r="AA13" s="529" t="s">
        <v>36</v>
      </c>
      <c r="AB13" s="490"/>
      <c r="AC13" s="529" t="s">
        <v>36</v>
      </c>
      <c r="AD13" s="490"/>
      <c r="AE13" s="529" t="s">
        <v>36</v>
      </c>
      <c r="AF13" s="490"/>
      <c r="AG13" s="529" t="s">
        <v>36</v>
      </c>
      <c r="AH13" s="490"/>
      <c r="AI13" s="529" t="s">
        <v>36</v>
      </c>
      <c r="AJ13" s="490"/>
      <c r="AK13" s="529" t="s">
        <v>36</v>
      </c>
      <c r="AL13" s="490"/>
      <c r="AM13" s="529" t="s">
        <v>36</v>
      </c>
      <c r="AN13" s="490"/>
      <c r="AO13" s="529" t="s">
        <v>36</v>
      </c>
      <c r="AP13" s="490"/>
      <c r="AQ13" s="529" t="s">
        <v>36</v>
      </c>
      <c r="AR13" s="490"/>
      <c r="AS13" s="529" t="s">
        <v>36</v>
      </c>
      <c r="AT13" s="490"/>
      <c r="AU13" s="529" t="s">
        <v>36</v>
      </c>
      <c r="AV13" s="490"/>
      <c r="AW13" s="529" t="s">
        <v>36</v>
      </c>
      <c r="AX13" s="490"/>
      <c r="AY13" s="529" t="s">
        <v>36</v>
      </c>
      <c r="AZ13" s="490"/>
      <c r="BA13" s="529" t="s">
        <v>36</v>
      </c>
      <c r="BB13" s="490"/>
      <c r="BC13" s="529" t="s">
        <v>36</v>
      </c>
      <c r="BD13" s="490"/>
      <c r="BE13" s="529" t="s">
        <v>36</v>
      </c>
      <c r="BF13" s="490"/>
    </row>
    <row r="14" spans="1:58" x14ac:dyDescent="0.25">
      <c r="A14" s="464"/>
      <c r="B14" s="48" t="s">
        <v>83</v>
      </c>
      <c r="C14" s="479" t="s">
        <v>20</v>
      </c>
      <c r="D14" s="479"/>
      <c r="E14" s="479" t="s">
        <v>20</v>
      </c>
      <c r="F14" s="479"/>
      <c r="G14" s="479" t="s">
        <v>20</v>
      </c>
      <c r="H14" s="479"/>
      <c r="I14" s="479" t="s">
        <v>20</v>
      </c>
      <c r="J14" s="479"/>
      <c r="K14" s="479" t="s">
        <v>20</v>
      </c>
      <c r="L14" s="479"/>
      <c r="M14" s="479" t="s">
        <v>20</v>
      </c>
      <c r="N14" s="479"/>
      <c r="O14" s="479" t="s">
        <v>20</v>
      </c>
      <c r="P14" s="479"/>
      <c r="Q14" s="479" t="s">
        <v>20</v>
      </c>
      <c r="R14" s="479"/>
      <c r="S14" s="479" t="s">
        <v>20</v>
      </c>
      <c r="T14" s="479"/>
      <c r="U14" s="479" t="s">
        <v>20</v>
      </c>
      <c r="V14" s="479"/>
      <c r="W14" s="479" t="s">
        <v>20</v>
      </c>
      <c r="X14" s="479"/>
      <c r="Y14" s="479" t="s">
        <v>20</v>
      </c>
      <c r="Z14" s="479"/>
      <c r="AA14" s="479" t="s">
        <v>20</v>
      </c>
      <c r="AB14" s="479"/>
      <c r="AC14" s="479" t="s">
        <v>20</v>
      </c>
      <c r="AD14" s="479"/>
      <c r="AE14" s="479" t="s">
        <v>20</v>
      </c>
      <c r="AF14" s="479"/>
      <c r="AG14" s="479" t="s">
        <v>20</v>
      </c>
      <c r="AH14" s="479"/>
      <c r="AI14" s="479" t="s">
        <v>20</v>
      </c>
      <c r="AJ14" s="479"/>
      <c r="AK14" s="479" t="s">
        <v>20</v>
      </c>
      <c r="AL14" s="479"/>
      <c r="AM14" s="479" t="s">
        <v>20</v>
      </c>
      <c r="AN14" s="479"/>
      <c r="AO14" s="479" t="s">
        <v>20</v>
      </c>
      <c r="AP14" s="479"/>
      <c r="AQ14" s="479" t="s">
        <v>20</v>
      </c>
      <c r="AR14" s="479"/>
      <c r="AS14" s="479" t="s">
        <v>20</v>
      </c>
      <c r="AT14" s="479"/>
      <c r="AU14" s="479" t="s">
        <v>20</v>
      </c>
      <c r="AV14" s="479"/>
      <c r="AW14" s="479" t="s">
        <v>20</v>
      </c>
      <c r="AX14" s="479"/>
      <c r="AY14" s="479" t="s">
        <v>20</v>
      </c>
      <c r="AZ14" s="479"/>
      <c r="BA14" s="479" t="s">
        <v>20</v>
      </c>
      <c r="BB14" s="479"/>
      <c r="BC14" s="479" t="s">
        <v>20</v>
      </c>
      <c r="BD14" s="479"/>
      <c r="BE14" s="479" t="s">
        <v>20</v>
      </c>
      <c r="BF14" s="479"/>
    </row>
    <row r="15" spans="1:58" x14ac:dyDescent="0.25">
      <c r="A15" s="221"/>
      <c r="B15" s="8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row>
    <row r="16" spans="1:58" x14ac:dyDescent="0.25">
      <c r="A16" s="221"/>
      <c r="B16" s="6" t="s">
        <v>49</v>
      </c>
      <c r="C16" s="441">
        <f>'REQUISIÇÃO DE SERVIÇOS '!$J$19</f>
        <v>265.26666666666665</v>
      </c>
      <c r="D16" s="441"/>
      <c r="E16" s="441">
        <f>'REQUISIÇÃO DE SERVIÇOS '!$J$19</f>
        <v>265.26666666666665</v>
      </c>
      <c r="F16" s="441"/>
      <c r="G16" s="441">
        <f>'REQUISIÇÃO DE SERVIÇOS '!$J$19</f>
        <v>265.26666666666665</v>
      </c>
      <c r="H16" s="441"/>
      <c r="I16" s="441">
        <f>'REQUISIÇÃO DE SERVIÇOS '!$J$19</f>
        <v>265.26666666666665</v>
      </c>
      <c r="J16" s="441"/>
      <c r="K16" s="441">
        <f>'REQUISIÇÃO DE SERVIÇOS '!$J$19</f>
        <v>265.26666666666665</v>
      </c>
      <c r="L16" s="441"/>
      <c r="M16" s="441">
        <f>'REQUISIÇÃO DE SERVIÇOS '!$J$19</f>
        <v>265.26666666666665</v>
      </c>
      <c r="N16" s="441"/>
      <c r="O16" s="441">
        <f>'REQUISIÇÃO DE SERVIÇOS '!$J$19</f>
        <v>265.26666666666665</v>
      </c>
      <c r="P16" s="441"/>
      <c r="Q16" s="441">
        <f>'REQUISIÇÃO DE SERVIÇOS '!$J$19</f>
        <v>265.26666666666665</v>
      </c>
      <c r="R16" s="441"/>
      <c r="S16" s="441">
        <f>'REQUISIÇÃO DE SERVIÇOS '!$J$19</f>
        <v>265.26666666666665</v>
      </c>
      <c r="T16" s="441"/>
      <c r="U16" s="441">
        <f>'REQUISIÇÃO DE SERVIÇOS '!$J$19</f>
        <v>265.26666666666665</v>
      </c>
      <c r="V16" s="441"/>
      <c r="W16" s="441">
        <f>'REQUISIÇÃO DE SERVIÇOS '!$J$19</f>
        <v>265.26666666666665</v>
      </c>
      <c r="X16" s="441"/>
      <c r="Y16" s="441">
        <f>'REQUISIÇÃO DE SERVIÇOS '!$J$19</f>
        <v>265.26666666666665</v>
      </c>
      <c r="Z16" s="441"/>
      <c r="AA16" s="441">
        <f>'REQUISIÇÃO DE SERVIÇOS '!$J$19</f>
        <v>265.26666666666665</v>
      </c>
      <c r="AB16" s="441"/>
      <c r="AC16" s="441">
        <f>'REQUISIÇÃO DE SERVIÇOS '!$J$19</f>
        <v>265.26666666666665</v>
      </c>
      <c r="AD16" s="441"/>
      <c r="AE16" s="441">
        <f>'REQUISIÇÃO DE SERVIÇOS '!$J$19</f>
        <v>265.26666666666665</v>
      </c>
      <c r="AF16" s="441"/>
      <c r="AG16" s="441">
        <f>'REQUISIÇÃO DE SERVIÇOS '!$J$19</f>
        <v>265.26666666666665</v>
      </c>
      <c r="AH16" s="441"/>
      <c r="AI16" s="441">
        <f>'REQUISIÇÃO DE SERVIÇOS '!$J$19</f>
        <v>265.26666666666665</v>
      </c>
      <c r="AJ16" s="441"/>
      <c r="AK16" s="441">
        <f>'REQUISIÇÃO DE SERVIÇOS '!$J$19</f>
        <v>265.26666666666665</v>
      </c>
      <c r="AL16" s="441"/>
      <c r="AM16" s="441">
        <f>'REQUISIÇÃO DE SERVIÇOS '!$J$19</f>
        <v>265.26666666666665</v>
      </c>
      <c r="AN16" s="441"/>
      <c r="AO16" s="441">
        <f>'REQUISIÇÃO DE SERVIÇOS '!$J$19</f>
        <v>265.26666666666665</v>
      </c>
      <c r="AP16" s="441"/>
      <c r="AQ16" s="441">
        <f>'REQUISIÇÃO DE SERVIÇOS '!$J$19</f>
        <v>265.26666666666665</v>
      </c>
      <c r="AR16" s="441"/>
      <c r="AS16" s="441">
        <f>'REQUISIÇÃO DE SERVIÇOS '!$J$19</f>
        <v>265.26666666666665</v>
      </c>
      <c r="AT16" s="441"/>
      <c r="AU16" s="441">
        <f>'REQUISIÇÃO DE SERVIÇOS '!$J$19</f>
        <v>265.26666666666665</v>
      </c>
      <c r="AV16" s="441"/>
      <c r="AW16" s="441">
        <f>'REQUISIÇÃO DE SERVIÇOS '!$J$19</f>
        <v>265.26666666666665</v>
      </c>
      <c r="AX16" s="441"/>
      <c r="AY16" s="441">
        <f>'REQUISIÇÃO DE SERVIÇOS '!$J$19</f>
        <v>265.26666666666665</v>
      </c>
      <c r="AZ16" s="441"/>
      <c r="BA16" s="441">
        <f>'REQUISIÇÃO DE SERVIÇOS '!$J$19</f>
        <v>265.26666666666665</v>
      </c>
      <c r="BB16" s="441"/>
      <c r="BC16" s="441">
        <f>'REQUISIÇÃO DE SERVIÇOS '!$J$19</f>
        <v>265.26666666666665</v>
      </c>
      <c r="BD16" s="441"/>
      <c r="BE16" s="441">
        <f>'REQUISIÇÃO DE SERVIÇOS '!$J$19</f>
        <v>265.26666666666665</v>
      </c>
      <c r="BF16" s="441"/>
    </row>
    <row r="17" spans="1:58" x14ac:dyDescent="0.25">
      <c r="A17" s="221"/>
      <c r="B17" s="6" t="s">
        <v>85</v>
      </c>
      <c r="C17" s="480">
        <f>C16/792</f>
        <v>0.33493265993265992</v>
      </c>
      <c r="D17" s="480"/>
      <c r="E17" s="480">
        <f>E16/792</f>
        <v>0.33493265993265992</v>
      </c>
      <c r="F17" s="480"/>
      <c r="G17" s="480">
        <f>G16/792</f>
        <v>0.33493265993265992</v>
      </c>
      <c r="H17" s="480"/>
      <c r="I17" s="480">
        <f>I16/792</f>
        <v>0.33493265993265992</v>
      </c>
      <c r="J17" s="480"/>
      <c r="K17" s="480">
        <f>K16/792</f>
        <v>0.33493265993265992</v>
      </c>
      <c r="L17" s="480"/>
      <c r="M17" s="480">
        <f>M16/792</f>
        <v>0.33493265993265992</v>
      </c>
      <c r="N17" s="480"/>
      <c r="O17" s="480">
        <f>O16/792</f>
        <v>0.33493265993265992</v>
      </c>
      <c r="P17" s="480"/>
      <c r="Q17" s="480">
        <f>Q16/792</f>
        <v>0.33493265993265992</v>
      </c>
      <c r="R17" s="480"/>
      <c r="S17" s="480">
        <f>S16/792</f>
        <v>0.33493265993265992</v>
      </c>
      <c r="T17" s="480"/>
      <c r="U17" s="480">
        <f>U16/792</f>
        <v>0.33493265993265992</v>
      </c>
      <c r="V17" s="480"/>
      <c r="W17" s="480">
        <f>W16/792</f>
        <v>0.33493265993265992</v>
      </c>
      <c r="X17" s="480"/>
      <c r="Y17" s="480">
        <f>Y16/792</f>
        <v>0.33493265993265992</v>
      </c>
      <c r="Z17" s="480"/>
      <c r="AA17" s="480">
        <f>AA16/792</f>
        <v>0.33493265993265992</v>
      </c>
      <c r="AB17" s="480"/>
      <c r="AC17" s="480">
        <f>AC16/792</f>
        <v>0.33493265993265992</v>
      </c>
      <c r="AD17" s="480"/>
      <c r="AE17" s="480">
        <f>AE16/792</f>
        <v>0.33493265993265992</v>
      </c>
      <c r="AF17" s="480"/>
      <c r="AG17" s="480">
        <f>AG16/792</f>
        <v>0.33493265993265992</v>
      </c>
      <c r="AH17" s="480"/>
      <c r="AI17" s="480">
        <f>AI16/792</f>
        <v>0.33493265993265992</v>
      </c>
      <c r="AJ17" s="480"/>
      <c r="AK17" s="480">
        <f>AK16/792</f>
        <v>0.33493265993265992</v>
      </c>
      <c r="AL17" s="480"/>
      <c r="AM17" s="480">
        <f>AM16/792</f>
        <v>0.33493265993265992</v>
      </c>
      <c r="AN17" s="480"/>
      <c r="AO17" s="480">
        <f>AO16/792</f>
        <v>0.33493265993265992</v>
      </c>
      <c r="AP17" s="480"/>
      <c r="AQ17" s="480">
        <f>AQ16/792</f>
        <v>0.33493265993265992</v>
      </c>
      <c r="AR17" s="480"/>
      <c r="AS17" s="480">
        <f>AS16/792</f>
        <v>0.33493265993265992</v>
      </c>
      <c r="AT17" s="480"/>
      <c r="AU17" s="480">
        <f>AU16/792</f>
        <v>0.33493265993265992</v>
      </c>
      <c r="AV17" s="480"/>
      <c r="AW17" s="480">
        <f>AW16/792</f>
        <v>0.33493265993265992</v>
      </c>
      <c r="AX17" s="480"/>
      <c r="AY17" s="480">
        <f>AY16/792</f>
        <v>0.33493265993265992</v>
      </c>
      <c r="AZ17" s="480"/>
      <c r="BA17" s="480">
        <f>BA16/792</f>
        <v>0.33493265993265992</v>
      </c>
      <c r="BB17" s="480"/>
      <c r="BC17" s="480">
        <f>BC16/792</f>
        <v>0.33493265993265992</v>
      </c>
      <c r="BD17" s="480"/>
      <c r="BE17" s="480">
        <f>BE16/792</f>
        <v>0.33493265993265992</v>
      </c>
      <c r="BF17" s="480"/>
    </row>
    <row r="18" spans="1:58" ht="15.75" thickBot="1" x14ac:dyDescent="0.3">
      <c r="A18" s="22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row>
    <row r="19" spans="1:58" ht="16.5" customHeight="1" x14ac:dyDescent="0.25">
      <c r="A19" s="497" t="s">
        <v>109</v>
      </c>
      <c r="B19" s="47" t="s">
        <v>86</v>
      </c>
      <c r="C19" s="481">
        <f>C5*C6</f>
        <v>310.8</v>
      </c>
      <c r="D19" s="482"/>
      <c r="E19" s="481">
        <f>E5*E6</f>
        <v>310.8</v>
      </c>
      <c r="F19" s="482"/>
      <c r="G19" s="481">
        <f>G5*G6</f>
        <v>310.8</v>
      </c>
      <c r="H19" s="482"/>
      <c r="I19" s="481">
        <f>I5*I6</f>
        <v>310.8</v>
      </c>
      <c r="J19" s="482"/>
      <c r="K19" s="481">
        <f>K5*K6</f>
        <v>310.8</v>
      </c>
      <c r="L19" s="482"/>
      <c r="M19" s="481">
        <f>M5*M6</f>
        <v>310.8</v>
      </c>
      <c r="N19" s="482"/>
      <c r="O19" s="481">
        <f>O5*O6</f>
        <v>310.8</v>
      </c>
      <c r="P19" s="482"/>
      <c r="Q19" s="481">
        <f>Q5*Q6</f>
        <v>310.8</v>
      </c>
      <c r="R19" s="482"/>
      <c r="S19" s="481">
        <f>S5*S6</f>
        <v>310.8</v>
      </c>
      <c r="T19" s="482"/>
      <c r="U19" s="481">
        <f>U5*U6</f>
        <v>310.8</v>
      </c>
      <c r="V19" s="482"/>
      <c r="W19" s="481">
        <f>W5*W6</f>
        <v>310.8</v>
      </c>
      <c r="X19" s="482"/>
      <c r="Y19" s="481">
        <f>Y5*Y6</f>
        <v>310.8</v>
      </c>
      <c r="Z19" s="482"/>
      <c r="AA19" s="481">
        <f>AA5*AA6</f>
        <v>310.8</v>
      </c>
      <c r="AB19" s="482"/>
      <c r="AC19" s="481">
        <f>AC5*AC6</f>
        <v>310.8</v>
      </c>
      <c r="AD19" s="482"/>
      <c r="AE19" s="481">
        <f>AE5*AE6</f>
        <v>310.8</v>
      </c>
      <c r="AF19" s="482"/>
      <c r="AG19" s="481">
        <f>AG5*AG6</f>
        <v>310.8</v>
      </c>
      <c r="AH19" s="482"/>
      <c r="AI19" s="481">
        <f>AI5*AI6</f>
        <v>310.8</v>
      </c>
      <c r="AJ19" s="482"/>
      <c r="AK19" s="481">
        <f>AK5*AK6</f>
        <v>310.8</v>
      </c>
      <c r="AL19" s="482"/>
      <c r="AM19" s="481">
        <f>AM5*AM6</f>
        <v>310.8</v>
      </c>
      <c r="AN19" s="482"/>
      <c r="AO19" s="481">
        <f>AO5*AO6</f>
        <v>310.8</v>
      </c>
      <c r="AP19" s="482"/>
      <c r="AQ19" s="481">
        <f>AQ5*AQ6</f>
        <v>310.8</v>
      </c>
      <c r="AR19" s="482"/>
      <c r="AS19" s="481">
        <f>AS5*AS6</f>
        <v>310.8</v>
      </c>
      <c r="AT19" s="482"/>
      <c r="AU19" s="481">
        <f>AU5*AU6</f>
        <v>310.8</v>
      </c>
      <c r="AV19" s="482"/>
      <c r="AW19" s="481">
        <f>AW5*AW6</f>
        <v>310.8</v>
      </c>
      <c r="AX19" s="482"/>
      <c r="AY19" s="481">
        <f>AY5*AY6</f>
        <v>310.8</v>
      </c>
      <c r="AZ19" s="482"/>
      <c r="BA19" s="481">
        <f>BA5*BA6</f>
        <v>310.8</v>
      </c>
      <c r="BB19" s="482"/>
      <c r="BC19" s="481">
        <f>BC5*BC6</f>
        <v>310.8</v>
      </c>
      <c r="BD19" s="482"/>
      <c r="BE19" s="481">
        <f>BE5*BE6</f>
        <v>310.8</v>
      </c>
      <c r="BF19" s="482"/>
    </row>
    <row r="20" spans="1:58" ht="15.75" thickBot="1" x14ac:dyDescent="0.3">
      <c r="A20" s="448"/>
      <c r="B20" s="49" t="s">
        <v>87</v>
      </c>
      <c r="C20" s="483">
        <f>C17*C19</f>
        <v>104.0970707070707</v>
      </c>
      <c r="D20" s="484"/>
      <c r="E20" s="483">
        <f>E17*E19</f>
        <v>104.0970707070707</v>
      </c>
      <c r="F20" s="484"/>
      <c r="G20" s="483">
        <f>G17*G19</f>
        <v>104.0970707070707</v>
      </c>
      <c r="H20" s="484"/>
      <c r="I20" s="483">
        <f>I17*I19</f>
        <v>104.0970707070707</v>
      </c>
      <c r="J20" s="484"/>
      <c r="K20" s="483">
        <f>K17*K19</f>
        <v>104.0970707070707</v>
      </c>
      <c r="L20" s="484"/>
      <c r="M20" s="483">
        <f>M17*M19</f>
        <v>104.0970707070707</v>
      </c>
      <c r="N20" s="484"/>
      <c r="O20" s="483">
        <f>O17*O19</f>
        <v>104.0970707070707</v>
      </c>
      <c r="P20" s="484"/>
      <c r="Q20" s="483">
        <f>Q17*Q19</f>
        <v>104.0970707070707</v>
      </c>
      <c r="R20" s="484"/>
      <c r="S20" s="483">
        <f>S17*S19</f>
        <v>104.0970707070707</v>
      </c>
      <c r="T20" s="484"/>
      <c r="U20" s="483">
        <f>U17*U19</f>
        <v>104.0970707070707</v>
      </c>
      <c r="V20" s="484"/>
      <c r="W20" s="483">
        <f>W17*W19</f>
        <v>104.0970707070707</v>
      </c>
      <c r="X20" s="484"/>
      <c r="Y20" s="483">
        <f>Y17*Y19</f>
        <v>104.0970707070707</v>
      </c>
      <c r="Z20" s="484"/>
      <c r="AA20" s="483">
        <f>AA17*AA19</f>
        <v>104.0970707070707</v>
      </c>
      <c r="AB20" s="484"/>
      <c r="AC20" s="483">
        <f>AC17*AC19</f>
        <v>104.0970707070707</v>
      </c>
      <c r="AD20" s="484"/>
      <c r="AE20" s="483">
        <f>AE17*AE19</f>
        <v>104.0970707070707</v>
      </c>
      <c r="AF20" s="484"/>
      <c r="AG20" s="483">
        <f>AG17*AG19</f>
        <v>104.0970707070707</v>
      </c>
      <c r="AH20" s="484"/>
      <c r="AI20" s="483">
        <f>AI17*AI19</f>
        <v>104.0970707070707</v>
      </c>
      <c r="AJ20" s="484"/>
      <c r="AK20" s="483">
        <f>AK17*AK19</f>
        <v>104.0970707070707</v>
      </c>
      <c r="AL20" s="484"/>
      <c r="AM20" s="483">
        <f>AM17*AM19</f>
        <v>104.0970707070707</v>
      </c>
      <c r="AN20" s="484"/>
      <c r="AO20" s="483">
        <f>AO17*AO19</f>
        <v>104.0970707070707</v>
      </c>
      <c r="AP20" s="484"/>
      <c r="AQ20" s="483">
        <f>AQ17*AQ19</f>
        <v>104.0970707070707</v>
      </c>
      <c r="AR20" s="484"/>
      <c r="AS20" s="483">
        <f>AS17*AS19</f>
        <v>104.0970707070707</v>
      </c>
      <c r="AT20" s="484"/>
      <c r="AU20" s="483">
        <f>AU17*AU19</f>
        <v>104.0970707070707</v>
      </c>
      <c r="AV20" s="484"/>
      <c r="AW20" s="483">
        <f>AW17*AW19</f>
        <v>104.0970707070707</v>
      </c>
      <c r="AX20" s="484"/>
      <c r="AY20" s="483">
        <f>AY17*AY19</f>
        <v>104.0970707070707</v>
      </c>
      <c r="AZ20" s="484"/>
      <c r="BA20" s="483">
        <f>BA17*BA19</f>
        <v>104.0970707070707</v>
      </c>
      <c r="BB20" s="484"/>
      <c r="BC20" s="483">
        <f>BC17*BC19</f>
        <v>104.0970707070707</v>
      </c>
      <c r="BD20" s="484"/>
      <c r="BE20" s="483">
        <f>BE17*BE19</f>
        <v>104.0970707070707</v>
      </c>
      <c r="BF20" s="484"/>
    </row>
    <row r="21" spans="1:58" x14ac:dyDescent="0.25">
      <c r="A21" s="497" t="s">
        <v>108</v>
      </c>
      <c r="B21" s="47" t="s">
        <v>86</v>
      </c>
      <c r="C21" s="481">
        <f>C11*C12</f>
        <v>310.8</v>
      </c>
      <c r="D21" s="482"/>
      <c r="E21" s="481">
        <f>E11*E12</f>
        <v>310.8</v>
      </c>
      <c r="F21" s="482"/>
      <c r="G21" s="481">
        <f>G11*G12</f>
        <v>310.8</v>
      </c>
      <c r="H21" s="482"/>
      <c r="I21" s="481">
        <f>I11*I12</f>
        <v>310.8</v>
      </c>
      <c r="J21" s="482"/>
      <c r="K21" s="481">
        <f>K11*K12</f>
        <v>310.8</v>
      </c>
      <c r="L21" s="482"/>
      <c r="M21" s="481">
        <f>M11*M12</f>
        <v>310.8</v>
      </c>
      <c r="N21" s="482"/>
      <c r="O21" s="481">
        <f>O11*O12</f>
        <v>310.8</v>
      </c>
      <c r="P21" s="482"/>
      <c r="Q21" s="481">
        <f>Q11*Q12</f>
        <v>310.8</v>
      </c>
      <c r="R21" s="482"/>
      <c r="S21" s="481">
        <f>S11*S12</f>
        <v>310.8</v>
      </c>
      <c r="T21" s="482"/>
      <c r="U21" s="481">
        <f>U11*U12</f>
        <v>310.8</v>
      </c>
      <c r="V21" s="482"/>
      <c r="W21" s="481">
        <f>W11*W12</f>
        <v>310.8</v>
      </c>
      <c r="X21" s="482"/>
      <c r="Y21" s="481">
        <f>Y11*Y12</f>
        <v>310.8</v>
      </c>
      <c r="Z21" s="482"/>
      <c r="AA21" s="481">
        <f>AA11*AA12</f>
        <v>310.8</v>
      </c>
      <c r="AB21" s="482"/>
      <c r="AC21" s="481">
        <f>AC11*AC12</f>
        <v>310.8</v>
      </c>
      <c r="AD21" s="482"/>
      <c r="AE21" s="481">
        <f>AE11*AE12</f>
        <v>310.8</v>
      </c>
      <c r="AF21" s="482"/>
      <c r="AG21" s="481">
        <f>AG11*AG12</f>
        <v>310.8</v>
      </c>
      <c r="AH21" s="482"/>
      <c r="AI21" s="481">
        <f>AI11*AI12</f>
        <v>310.8</v>
      </c>
      <c r="AJ21" s="482"/>
      <c r="AK21" s="481">
        <f>AK11*AK12</f>
        <v>310.8</v>
      </c>
      <c r="AL21" s="482"/>
      <c r="AM21" s="481">
        <f>AM11*AM12</f>
        <v>310.8</v>
      </c>
      <c r="AN21" s="482"/>
      <c r="AO21" s="481">
        <f>AO11*AO12</f>
        <v>310.8</v>
      </c>
      <c r="AP21" s="482"/>
      <c r="AQ21" s="481">
        <f>AQ11*AQ12</f>
        <v>310.8</v>
      </c>
      <c r="AR21" s="482"/>
      <c r="AS21" s="481">
        <f>AS11*AS12</f>
        <v>310.8</v>
      </c>
      <c r="AT21" s="482"/>
      <c r="AU21" s="481">
        <f>AU11*AU12</f>
        <v>310.8</v>
      </c>
      <c r="AV21" s="482"/>
      <c r="AW21" s="481">
        <f>AW11*AW12</f>
        <v>310.8</v>
      </c>
      <c r="AX21" s="482"/>
      <c r="AY21" s="481">
        <f>AY11*AY12</f>
        <v>310.8</v>
      </c>
      <c r="AZ21" s="482"/>
      <c r="BA21" s="481">
        <f>BA11*BA12</f>
        <v>310.8</v>
      </c>
      <c r="BB21" s="482"/>
      <c r="BC21" s="481">
        <f>BC11*BC12</f>
        <v>310.8</v>
      </c>
      <c r="BD21" s="482"/>
      <c r="BE21" s="481">
        <f>BE11*BE12</f>
        <v>310.8</v>
      </c>
      <c r="BF21" s="482"/>
    </row>
    <row r="22" spans="1:58" ht="15.75" thickBot="1" x14ac:dyDescent="0.3">
      <c r="A22" s="448"/>
      <c r="B22" s="49" t="s">
        <v>87</v>
      </c>
      <c r="C22" s="483">
        <f>C17*C21</f>
        <v>104.0970707070707</v>
      </c>
      <c r="D22" s="484"/>
      <c r="E22" s="483">
        <f>E17*E21</f>
        <v>104.0970707070707</v>
      </c>
      <c r="F22" s="484"/>
      <c r="G22" s="483">
        <f>G17*G21</f>
        <v>104.0970707070707</v>
      </c>
      <c r="H22" s="484"/>
      <c r="I22" s="483">
        <f>I17*I21</f>
        <v>104.0970707070707</v>
      </c>
      <c r="J22" s="484"/>
      <c r="K22" s="483">
        <f>K17*K21</f>
        <v>104.0970707070707</v>
      </c>
      <c r="L22" s="484"/>
      <c r="M22" s="483">
        <f>M17*M21</f>
        <v>104.0970707070707</v>
      </c>
      <c r="N22" s="484"/>
      <c r="O22" s="483">
        <f>O17*O21</f>
        <v>104.0970707070707</v>
      </c>
      <c r="P22" s="484"/>
      <c r="Q22" s="483">
        <f>Q17*Q21</f>
        <v>104.0970707070707</v>
      </c>
      <c r="R22" s="484"/>
      <c r="S22" s="483">
        <f>S17*S21</f>
        <v>104.0970707070707</v>
      </c>
      <c r="T22" s="484"/>
      <c r="U22" s="483">
        <f>U17*U21</f>
        <v>104.0970707070707</v>
      </c>
      <c r="V22" s="484"/>
      <c r="W22" s="483">
        <f>W17*W21</f>
        <v>104.0970707070707</v>
      </c>
      <c r="X22" s="484"/>
      <c r="Y22" s="483">
        <f>Y17*Y21</f>
        <v>104.0970707070707</v>
      </c>
      <c r="Z22" s="484"/>
      <c r="AA22" s="483">
        <f>AA17*AA21</f>
        <v>104.0970707070707</v>
      </c>
      <c r="AB22" s="484"/>
      <c r="AC22" s="483">
        <f>AC17*AC21</f>
        <v>104.0970707070707</v>
      </c>
      <c r="AD22" s="484"/>
      <c r="AE22" s="483">
        <f>AE17*AE21</f>
        <v>104.0970707070707</v>
      </c>
      <c r="AF22" s="484"/>
      <c r="AG22" s="483">
        <f>AG17*AG21</f>
        <v>104.0970707070707</v>
      </c>
      <c r="AH22" s="484"/>
      <c r="AI22" s="483">
        <f>AI17*AI21</f>
        <v>104.0970707070707</v>
      </c>
      <c r="AJ22" s="484"/>
      <c r="AK22" s="483">
        <f>AK17*AK21</f>
        <v>104.0970707070707</v>
      </c>
      <c r="AL22" s="484"/>
      <c r="AM22" s="483">
        <f>AM17*AM21</f>
        <v>104.0970707070707</v>
      </c>
      <c r="AN22" s="484"/>
      <c r="AO22" s="483">
        <f>AO17*AO21</f>
        <v>104.0970707070707</v>
      </c>
      <c r="AP22" s="484"/>
      <c r="AQ22" s="483">
        <f>AQ17*AQ21</f>
        <v>104.0970707070707</v>
      </c>
      <c r="AR22" s="484"/>
      <c r="AS22" s="483">
        <f>AS17*AS21</f>
        <v>104.0970707070707</v>
      </c>
      <c r="AT22" s="484"/>
      <c r="AU22" s="483">
        <f>AU17*AU21</f>
        <v>104.0970707070707</v>
      </c>
      <c r="AV22" s="484"/>
      <c r="AW22" s="483">
        <f>AW17*AW21</f>
        <v>104.0970707070707</v>
      </c>
      <c r="AX22" s="484"/>
      <c r="AY22" s="483">
        <f>AY17*AY21</f>
        <v>104.0970707070707</v>
      </c>
      <c r="AZ22" s="484"/>
      <c r="BA22" s="483">
        <f>BA17*BA21</f>
        <v>104.0970707070707</v>
      </c>
      <c r="BB22" s="484"/>
      <c r="BC22" s="483">
        <f>BC17*BC21</f>
        <v>104.0970707070707</v>
      </c>
      <c r="BD22" s="484"/>
      <c r="BE22" s="483">
        <f>BE17*BE21</f>
        <v>104.0970707070707</v>
      </c>
      <c r="BF22" s="484"/>
    </row>
    <row r="23" spans="1:58" x14ac:dyDescent="0.25">
      <c r="A23" s="223"/>
      <c r="B23" s="121"/>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row>
    <row r="24" spans="1:58" ht="15.75" thickBot="1" x14ac:dyDescent="0.3">
      <c r="A24" s="223"/>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row>
    <row r="25" spans="1:58" x14ac:dyDescent="0.25">
      <c r="A25" s="497" t="s">
        <v>107</v>
      </c>
      <c r="B25" s="47" t="s">
        <v>89</v>
      </c>
      <c r="C25" s="469">
        <f>IF(OR(C7=Tabelas!$F$14,C7=Tabelas!$F$16),2*C4,4*C4)</f>
        <v>300</v>
      </c>
      <c r="D25" s="470"/>
      <c r="E25" s="469">
        <f>IF(OR(E7=Tabelas!$F$14,E7=Tabelas!$F$16),2*E4,4*E4)</f>
        <v>0</v>
      </c>
      <c r="F25" s="470"/>
      <c r="G25" s="469">
        <f>IF(OR(G7=Tabelas!$F$14,G7=Tabelas!$F$16),2*G4,4*G4)</f>
        <v>0</v>
      </c>
      <c r="H25" s="470"/>
      <c r="I25" s="469">
        <f>IF(OR(I7=Tabelas!$F$14,I7=Tabelas!$F$16),2*I4,4*I4)</f>
        <v>2000</v>
      </c>
      <c r="J25" s="470"/>
      <c r="K25" s="469">
        <f>IF(OR(K7=Tabelas!$F$14,K7=Tabelas!$F$16),2*K4,4*K4)</f>
        <v>0</v>
      </c>
      <c r="L25" s="470"/>
      <c r="M25" s="469">
        <f>IF(OR(M7=Tabelas!$F$14,M7=Tabelas!$F$16),2*M4,4*M4)</f>
        <v>0</v>
      </c>
      <c r="N25" s="470"/>
      <c r="O25" s="469">
        <f>IF(OR(O7=Tabelas!$F$14,O7=Tabelas!$F$16),2*O4,4*O4)</f>
        <v>0</v>
      </c>
      <c r="P25" s="470"/>
      <c r="Q25" s="469">
        <f>IF(OR(Q7=Tabelas!$F$14,Q7=Tabelas!$F$16),2*Q4,4*Q4)</f>
        <v>6000</v>
      </c>
      <c r="R25" s="470"/>
      <c r="S25" s="469">
        <f>IF(OR(S7=Tabelas!$F$14,S7=Tabelas!$F$16),2*S4,4*S4)</f>
        <v>0</v>
      </c>
      <c r="T25" s="470"/>
      <c r="U25" s="469">
        <f>IF(OR(U7=Tabelas!$F$14,U7=Tabelas!$F$16),2*U4,4*U4)</f>
        <v>0</v>
      </c>
      <c r="V25" s="470"/>
      <c r="W25" s="469">
        <f>IF(OR(W7=Tabelas!$F$14,W7=Tabelas!$F$16),2*W4,4*W4)</f>
        <v>0</v>
      </c>
      <c r="X25" s="470"/>
      <c r="Y25" s="469">
        <f>IF(OR(Y7=Tabelas!$F$14,Y7=Tabelas!$F$16),2*Y4,4*Y4)</f>
        <v>0</v>
      </c>
      <c r="Z25" s="470"/>
      <c r="AA25" s="469">
        <f>IF(OR(AA7=Tabelas!$F$14,AA7=Tabelas!$F$16),2*AA4,4*AA4)</f>
        <v>0</v>
      </c>
      <c r="AB25" s="470"/>
      <c r="AC25" s="469">
        <f>IF(OR(AC7=Tabelas!$F$14,AC7=Tabelas!$F$16),2*AC4,4*AC4)</f>
        <v>0</v>
      </c>
      <c r="AD25" s="470"/>
      <c r="AE25" s="469">
        <f>IF(OR(AE7=Tabelas!$F$14,AE7=Tabelas!$F$16),2*AE4,4*AE4)</f>
        <v>0</v>
      </c>
      <c r="AF25" s="470"/>
      <c r="AG25" s="469">
        <f>IF(OR(AG7=Tabelas!$F$14,AG7=Tabelas!$F$16),2*AG4,4*AG4)</f>
        <v>0</v>
      </c>
      <c r="AH25" s="470"/>
      <c r="AI25" s="469">
        <f>IF(OR(AI7=Tabelas!$F$14,AI7=Tabelas!$F$16),2*AI4,4*AI4)</f>
        <v>0</v>
      </c>
      <c r="AJ25" s="470"/>
      <c r="AK25" s="469">
        <f>IF(OR(AK7=Tabelas!$F$14,AK7=Tabelas!$F$16),2*AK4,4*AK4)</f>
        <v>0</v>
      </c>
      <c r="AL25" s="470"/>
      <c r="AM25" s="469">
        <f>IF(OR(AM7=Tabelas!$F$14,AM7=Tabelas!$F$16),2*AM4,4*AM4)</f>
        <v>0</v>
      </c>
      <c r="AN25" s="470"/>
      <c r="AO25" s="469">
        <f>IF(OR(AO7=Tabelas!$F$14,AO7=Tabelas!$F$16),2*AO4,4*AO4)</f>
        <v>0</v>
      </c>
      <c r="AP25" s="470"/>
      <c r="AQ25" s="469">
        <f>IF(OR(AQ7=Tabelas!$F$14,AQ7=Tabelas!$F$16),2*AQ4,4*AQ4)</f>
        <v>600</v>
      </c>
      <c r="AR25" s="470"/>
      <c r="AS25" s="469">
        <f>IF(OR(AS7=Tabelas!$F$14,AS7=Tabelas!$F$16),2*AS4,4*AS4)</f>
        <v>0</v>
      </c>
      <c r="AT25" s="470"/>
      <c r="AU25" s="469">
        <f>IF(OR(AU7=Tabelas!$F$14,AU7=Tabelas!$F$16),2*AU4,4*AU4)</f>
        <v>0</v>
      </c>
      <c r="AV25" s="470"/>
      <c r="AW25" s="469">
        <f>IF(OR(AW7=Tabelas!$F$14,AW7=Tabelas!$F$16),2*AW4,4*AW4)</f>
        <v>0</v>
      </c>
      <c r="AX25" s="470"/>
      <c r="AY25" s="469">
        <f>IF(OR(AY7=Tabelas!$F$14,AY7=Tabelas!$F$16),2*AY4,4*AY4)</f>
        <v>0</v>
      </c>
      <c r="AZ25" s="470"/>
      <c r="BA25" s="469">
        <f>IF(OR(BA7=Tabelas!$F$14,BA7=Tabelas!$F$16),2*BA4,4*BA4)</f>
        <v>2000</v>
      </c>
      <c r="BB25" s="470"/>
      <c r="BC25" s="469">
        <f>IF(OR(BC7=Tabelas!$F$14,BC7=Tabelas!$F$16),2*BC4,4*BC4)</f>
        <v>0</v>
      </c>
      <c r="BD25" s="470"/>
      <c r="BE25" s="469">
        <f>IF(OR(BE7=Tabelas!$F$14,BE7=Tabelas!$F$16),2*BE4,4*BE4)</f>
        <v>0</v>
      </c>
      <c r="BF25" s="470"/>
    </row>
    <row r="26" spans="1:58" x14ac:dyDescent="0.25">
      <c r="A26" s="445"/>
      <c r="B26" s="48" t="s">
        <v>90</v>
      </c>
      <c r="C26" s="471">
        <f>IF(C7=Tabelas!$B$4,0,IF(OR(C7=Tabelas!$F$14,C7=Tabelas!$F$15),VLOOKUP(C8,matrizpapel,2,0),VLOOKUP(C8,matrizpapel,3,0)))</f>
        <v>4.34</v>
      </c>
      <c r="D26" s="472"/>
      <c r="E26" s="471">
        <f>IF(E7=Tabelas!$B$4,0,IF(OR(E7=Tabelas!$F$14,E7=Tabelas!$F$15),VLOOKUP(E8,matrizpapel,2,0),VLOOKUP(E8,matrizpapel,3,0)))</f>
        <v>4.34</v>
      </c>
      <c r="F26" s="472"/>
      <c r="G26" s="471">
        <f>IF(G7=Tabelas!$B$4,0,IF(OR(G7=Tabelas!$F$14,G7=Tabelas!$F$15),VLOOKUP(G8,matrizpapel,2,0),VLOOKUP(G8,matrizpapel,3,0)))</f>
        <v>4.34</v>
      </c>
      <c r="H26" s="472"/>
      <c r="I26" s="471">
        <f>IF(I7=Tabelas!$B$4,0,IF(OR(I7=Tabelas!$F$14,I7=Tabelas!$F$15),VLOOKUP(I8,matrizpapel,2,0),VLOOKUP(I8,matrizpapel,3,0)))</f>
        <v>4.34</v>
      </c>
      <c r="J26" s="472"/>
      <c r="K26" s="471">
        <f>IF(K7=Tabelas!$B$4,0,IF(OR(K7=Tabelas!$F$14,K7=Tabelas!$F$15),VLOOKUP(K8,matrizpapel,2,0),VLOOKUP(K8,matrizpapel,3,0)))</f>
        <v>4.34</v>
      </c>
      <c r="L26" s="472"/>
      <c r="M26" s="471">
        <f>IF(M7=Tabelas!$B$4,0,IF(OR(M7=Tabelas!$F$14,M7=Tabelas!$F$15),VLOOKUP(M8,matrizpapel,2,0),VLOOKUP(M8,matrizpapel,3,0)))</f>
        <v>4.34</v>
      </c>
      <c r="N26" s="472"/>
      <c r="O26" s="471">
        <f>IF(O7=Tabelas!$B$4,0,IF(OR(O7=Tabelas!$F$14,O7=Tabelas!$F$15),VLOOKUP(O8,matrizpapel,2,0),VLOOKUP(O8,matrizpapel,3,0)))</f>
        <v>4.34</v>
      </c>
      <c r="P26" s="472"/>
      <c r="Q26" s="471">
        <f>IF(Q7=Tabelas!$B$4,0,IF(OR(Q7=Tabelas!$F$14,Q7=Tabelas!$F$15),VLOOKUP(Q8,matrizpapel,2,0),VLOOKUP(Q8,matrizpapel,3,0)))</f>
        <v>4.34</v>
      </c>
      <c r="R26" s="472"/>
      <c r="S26" s="471">
        <f>IF(S7=Tabelas!$B$4,0,IF(OR(S7=Tabelas!$F$14,S7=Tabelas!$F$15),VLOOKUP(S8,matrizpapel,2,0),VLOOKUP(S8,matrizpapel,3,0)))</f>
        <v>4.34</v>
      </c>
      <c r="T26" s="472"/>
      <c r="U26" s="471">
        <f>IF(U7=Tabelas!$B$4,0,IF(OR(U7=Tabelas!$F$14,U7=Tabelas!$F$15),VLOOKUP(U8,matrizpapel,2,0),VLOOKUP(U8,matrizpapel,3,0)))</f>
        <v>4.34</v>
      </c>
      <c r="V26" s="472"/>
      <c r="W26" s="471">
        <f>IF(W7=Tabelas!$B$4,0,IF(OR(W7=Tabelas!$F$14,W7=Tabelas!$F$15),VLOOKUP(W8,matrizpapel,2,0),VLOOKUP(W8,matrizpapel,3,0)))</f>
        <v>4.34</v>
      </c>
      <c r="X26" s="472"/>
      <c r="Y26" s="471">
        <f>IF(Y7=Tabelas!$B$4,0,IF(OR(Y7=Tabelas!$F$14,Y7=Tabelas!$F$15),VLOOKUP(Y8,matrizpapel,2,0),VLOOKUP(Y8,matrizpapel,3,0)))</f>
        <v>4.34</v>
      </c>
      <c r="Z26" s="472"/>
      <c r="AA26" s="471">
        <f>IF(AA7=Tabelas!$B$4,0,IF(OR(AA7=Tabelas!$F$14,AA7=Tabelas!$F$15),VLOOKUP(AA8,matrizpapel,2,0),VLOOKUP(AA8,matrizpapel,3,0)))</f>
        <v>4.34</v>
      </c>
      <c r="AB26" s="472"/>
      <c r="AC26" s="471">
        <f>IF(AC7=Tabelas!$B$4,0,IF(OR(AC7=Tabelas!$F$14,AC7=Tabelas!$F$15),VLOOKUP(AC8,matrizpapel,2,0),VLOOKUP(AC8,matrizpapel,3,0)))</f>
        <v>4.34</v>
      </c>
      <c r="AD26" s="472"/>
      <c r="AE26" s="471">
        <f>IF(AE7=Tabelas!$B$4,0,IF(OR(AE7=Tabelas!$F$14,AE7=Tabelas!$F$15),VLOOKUP(AE8,matrizpapel,2,0),VLOOKUP(AE8,matrizpapel,3,0)))</f>
        <v>4.34</v>
      </c>
      <c r="AF26" s="472"/>
      <c r="AG26" s="471">
        <f>IF(AG7=Tabelas!$B$4,0,IF(OR(AG7=Tabelas!$F$14,AG7=Tabelas!$F$15),VLOOKUP(AG8,matrizpapel,2,0),VLOOKUP(AG8,matrizpapel,3,0)))</f>
        <v>4.34</v>
      </c>
      <c r="AH26" s="472"/>
      <c r="AI26" s="471">
        <f>IF(AI7=Tabelas!$B$4,0,IF(OR(AI7=Tabelas!$F$14,AI7=Tabelas!$F$15),VLOOKUP(AI8,matrizpapel,2,0),VLOOKUP(AI8,matrizpapel,3,0)))</f>
        <v>4.34</v>
      </c>
      <c r="AJ26" s="472"/>
      <c r="AK26" s="471">
        <f>IF(AK7=Tabelas!$B$4,0,IF(OR(AK7=Tabelas!$F$14,AK7=Tabelas!$F$15),VLOOKUP(AK8,matrizpapel,2,0),VLOOKUP(AK8,matrizpapel,3,0)))</f>
        <v>4.34</v>
      </c>
      <c r="AL26" s="472"/>
      <c r="AM26" s="471">
        <f>IF(AM7=Tabelas!$B$4,0,IF(OR(AM7=Tabelas!$F$14,AM7=Tabelas!$F$15),VLOOKUP(AM8,matrizpapel,2,0),VLOOKUP(AM8,matrizpapel,3,0)))</f>
        <v>4.34</v>
      </c>
      <c r="AN26" s="472"/>
      <c r="AO26" s="471">
        <f>IF(AO7=Tabelas!$B$4,0,IF(OR(AO7=Tabelas!$F$14,AO7=Tabelas!$F$15),VLOOKUP(AO8,matrizpapel,2,0),VLOOKUP(AO8,matrizpapel,3,0)))</f>
        <v>4.34</v>
      </c>
      <c r="AP26" s="472"/>
      <c r="AQ26" s="471">
        <f>IF(AQ7=Tabelas!$B$4,0,IF(OR(AQ7=Tabelas!$F$14,AQ7=Tabelas!$F$15),VLOOKUP(AQ8,matrizpapel,2,0),VLOOKUP(AQ8,matrizpapel,3,0)))</f>
        <v>4.34</v>
      </c>
      <c r="AR26" s="472"/>
      <c r="AS26" s="471">
        <f>IF(AS7=Tabelas!$B$4,0,IF(OR(AS7=Tabelas!$F$14,AS7=Tabelas!$F$15),VLOOKUP(AS8,matrizpapel,2,0),VLOOKUP(AS8,matrizpapel,3,0)))</f>
        <v>4.34</v>
      </c>
      <c r="AT26" s="472"/>
      <c r="AU26" s="471">
        <f>IF(AU7=Tabelas!$B$4,0,IF(OR(AU7=Tabelas!$F$14,AU7=Tabelas!$F$15),VLOOKUP(AU8,matrizpapel,2,0),VLOOKUP(AU8,matrizpapel,3,0)))</f>
        <v>4.34</v>
      </c>
      <c r="AV26" s="472"/>
      <c r="AW26" s="471">
        <f>IF(AW7=Tabelas!$B$4,0,IF(OR(AW7=Tabelas!$F$14,AW7=Tabelas!$F$15),VLOOKUP(AW8,matrizpapel,2,0),VLOOKUP(AW8,matrizpapel,3,0)))</f>
        <v>4.34</v>
      </c>
      <c r="AX26" s="472"/>
      <c r="AY26" s="471">
        <f>IF(AY7=Tabelas!$B$4,0,IF(OR(AY7=Tabelas!$F$14,AY7=Tabelas!$F$15),VLOOKUP(AY8,matrizpapel,2,0),VLOOKUP(AY8,matrizpapel,3,0)))</f>
        <v>4.34</v>
      </c>
      <c r="AZ26" s="472"/>
      <c r="BA26" s="471">
        <f>IF(BA7=Tabelas!$B$4,0,IF(OR(BA7=Tabelas!$F$14,BA7=Tabelas!$F$15),VLOOKUP(BA8,matrizpapel,2,0),VLOOKUP(BA8,matrizpapel,3,0)))</f>
        <v>4.34</v>
      </c>
      <c r="BB26" s="472"/>
      <c r="BC26" s="471">
        <f>IF(BC7=Tabelas!$B$4,0,IF(OR(BC7=Tabelas!$F$14,BC7=Tabelas!$F$15),VLOOKUP(BC8,matrizpapel,2,0),VLOOKUP(BC8,matrizpapel,3,0)))</f>
        <v>4.34</v>
      </c>
      <c r="BD26" s="472"/>
      <c r="BE26" s="471">
        <f>IF(BE7=Tabelas!$B$4,0,IF(OR(BE7=Tabelas!$F$14,BE7=Tabelas!$F$15),VLOOKUP(BE8,matrizpapel,2,0),VLOOKUP(BE8,matrizpapel,3,0)))</f>
        <v>4.34</v>
      </c>
      <c r="BF26" s="472"/>
    </row>
    <row r="27" spans="1:58" x14ac:dyDescent="0.25">
      <c r="A27" s="445"/>
      <c r="B27" s="6" t="s">
        <v>91</v>
      </c>
      <c r="C27" s="48">
        <f>IF(C25&gt;1000,1,C25/1000)</f>
        <v>0.3</v>
      </c>
      <c r="D27" s="70">
        <f>IF(C9=Tabelas!$F$23,C20*C27*(C26+Tabelas!$C$39),C20*C27*C26)</f>
        <v>135.53438606060604</v>
      </c>
      <c r="E27" s="48">
        <f>IF(E25&gt;1000,1,E25/1000)</f>
        <v>0</v>
      </c>
      <c r="F27" s="70">
        <f>IF(E9=Tabelas!$F$23,E20*E27*(E26+Tabelas!$C$39),E20*E27*E26)</f>
        <v>0</v>
      </c>
      <c r="G27" s="48">
        <f>IF(G25&gt;1000,1,G25/1000)</f>
        <v>0</v>
      </c>
      <c r="H27" s="70">
        <f>IF(G9=Tabelas!$F$23,G20*G27*(G26+Tabelas!$C$39),G20*G27*G26)</f>
        <v>0</v>
      </c>
      <c r="I27" s="48">
        <f>IF(I25&gt;1000,1,I25/1000)</f>
        <v>1</v>
      </c>
      <c r="J27" s="70">
        <f>IF(I9=Tabelas!$F$23,I20*I27*(I26+Tabelas!$C$39),I20*I27*I26)</f>
        <v>451.78128686868683</v>
      </c>
      <c r="K27" s="48">
        <f>IF(K25&gt;1000,1,K25/1000)</f>
        <v>0</v>
      </c>
      <c r="L27" s="70">
        <f>IF(K9=Tabelas!$F$23,K20*K27*(K26+Tabelas!$C$39),K20*K27*K26)</f>
        <v>0</v>
      </c>
      <c r="M27" s="48">
        <f>IF(M25&gt;1000,1,M25/1000)</f>
        <v>0</v>
      </c>
      <c r="N27" s="70">
        <f>IF(M9=Tabelas!$F$23,M20*M27*(M26+Tabelas!$C$39),M20*M27*M26)</f>
        <v>0</v>
      </c>
      <c r="O27" s="48">
        <f>IF(O25&gt;1000,1,O25/1000)</f>
        <v>0</v>
      </c>
      <c r="P27" s="70">
        <f>IF(O9=Tabelas!$F$23,O20*O27*(O26+Tabelas!$C$39),O20*O27*O26)</f>
        <v>0</v>
      </c>
      <c r="Q27" s="48">
        <f>IF(Q25&gt;1000,1,Q25/1000)</f>
        <v>1</v>
      </c>
      <c r="R27" s="70">
        <f>IF(Q9=Tabelas!$F$23,Q20*Q27*(Q26+Tabelas!$C$39),Q20*Q27*Q26)</f>
        <v>451.78128686868683</v>
      </c>
      <c r="S27" s="48">
        <f>IF(S25&gt;1000,1,S25/1000)</f>
        <v>0</v>
      </c>
      <c r="T27" s="70">
        <f>IF(S9=Tabelas!$F$23,S20*S27*(S26+Tabelas!$C$39),S20*S27*S26)</f>
        <v>0</v>
      </c>
      <c r="U27" s="48">
        <f>IF(U25&gt;1000,1,U25/1000)</f>
        <v>0</v>
      </c>
      <c r="V27" s="70">
        <f>IF(U9=Tabelas!$F$23,U20*U27*(U26+Tabelas!$C$39),U20*U27*U26)</f>
        <v>0</v>
      </c>
      <c r="W27" s="48">
        <f>IF(W25&gt;1000,1,W25/1000)</f>
        <v>0</v>
      </c>
      <c r="X27" s="70">
        <f>IF(W9=Tabelas!$F$23,W20*W27*(W26+Tabelas!$C$39),W20*W27*W26)</f>
        <v>0</v>
      </c>
      <c r="Y27" s="48">
        <f>IF(Y25&gt;1000,1,Y25/1000)</f>
        <v>0</v>
      </c>
      <c r="Z27" s="70">
        <f>IF(Y9=Tabelas!$F$23,Y20*Y27*(Y26+Tabelas!$C$39),Y20*Y27*Y26)</f>
        <v>0</v>
      </c>
      <c r="AA27" s="48">
        <f>IF(AA25&gt;1000,1,AA25/1000)</f>
        <v>0</v>
      </c>
      <c r="AB27" s="70">
        <f>IF(AA9=Tabelas!$F$23,AA20*AA27*(AA26+Tabelas!$C$39),AA20*AA27*AA26)</f>
        <v>0</v>
      </c>
      <c r="AC27" s="48">
        <f>IF(AC25&gt;1000,1,AC25/1000)</f>
        <v>0</v>
      </c>
      <c r="AD27" s="70">
        <f>IF(AC9=Tabelas!$F$23,AC20*AC27*(AC26+Tabelas!$C$39),AC20*AC27*AC26)</f>
        <v>0</v>
      </c>
      <c r="AE27" s="48">
        <f>IF(AE25&gt;1000,1,AE25/1000)</f>
        <v>0</v>
      </c>
      <c r="AF27" s="70">
        <f>IF(AE9=Tabelas!$F$23,AE20*AE27*(AE26+Tabelas!$C$39),AE20*AE27*AE26)</f>
        <v>0</v>
      </c>
      <c r="AG27" s="48">
        <f>IF(AG25&gt;1000,1,AG25/1000)</f>
        <v>0</v>
      </c>
      <c r="AH27" s="70">
        <f>IF(AG9=Tabelas!$F$23,AG20*AG27*(AG26+Tabelas!$C$39),AG20*AG27*AG26)</f>
        <v>0</v>
      </c>
      <c r="AI27" s="48">
        <f>IF(AI25&gt;1000,1,AI25/1000)</f>
        <v>0</v>
      </c>
      <c r="AJ27" s="70">
        <f>IF(AI9=Tabelas!$F$23,AI20*AI27*(AI26+Tabelas!$C$39),AI20*AI27*AI26)</f>
        <v>0</v>
      </c>
      <c r="AK27" s="48">
        <f>IF(AK25&gt;1000,1,AK25/1000)</f>
        <v>0</v>
      </c>
      <c r="AL27" s="70">
        <f>IF(AK9=Tabelas!$F$23,AK20*AK27*(AK26+Tabelas!$C$39),AK20*AK27*AK26)</f>
        <v>0</v>
      </c>
      <c r="AM27" s="48">
        <f>IF(AM25&gt;1000,1,AM25/1000)</f>
        <v>0</v>
      </c>
      <c r="AN27" s="70">
        <f>IF(AM9=Tabelas!$F$23,AM20*AM27*(AM26+Tabelas!$C$39),AM20*AM27*AM26)</f>
        <v>0</v>
      </c>
      <c r="AO27" s="48">
        <f>IF(AO25&gt;1000,1,AO25/1000)</f>
        <v>0</v>
      </c>
      <c r="AP27" s="70">
        <f>IF(AO9=Tabelas!$F$23,AO20*AO27*(AO26+Tabelas!$C$39),AO20*AO27*AO26)</f>
        <v>0</v>
      </c>
      <c r="AQ27" s="48">
        <f>IF(AQ25&gt;1000,1,AQ25/1000)</f>
        <v>0.6</v>
      </c>
      <c r="AR27" s="70">
        <f>IF(AQ9=Tabelas!$F$23,AQ20*AQ27*(AQ26+Tabelas!$C$39),AQ20*AQ27*AQ26)</f>
        <v>271.06877212121208</v>
      </c>
      <c r="AS27" s="48">
        <f>IF(AS25&gt;1000,1,AS25/1000)</f>
        <v>0</v>
      </c>
      <c r="AT27" s="70">
        <f>IF(AS9=Tabelas!$F$23,AS20*AS27*(AS26+Tabelas!$C$39),AS20*AS27*AS26)</f>
        <v>0</v>
      </c>
      <c r="AU27" s="48">
        <f>IF(AU25&gt;1000,1,AU25/1000)</f>
        <v>0</v>
      </c>
      <c r="AV27" s="70">
        <f>IF(AU9=Tabelas!$F$23,AU20*AU27*(AU26+Tabelas!$C$39),AU20*AU27*AU26)</f>
        <v>0</v>
      </c>
      <c r="AW27" s="48">
        <f>IF(AW25&gt;1000,1,AW25/1000)</f>
        <v>0</v>
      </c>
      <c r="AX27" s="70">
        <f>IF(AW9=Tabelas!$F$23,AW20*AW27*(AW26+Tabelas!$C$39),AW20*AW27*AW26)</f>
        <v>0</v>
      </c>
      <c r="AY27" s="48">
        <f>IF(AY25&gt;1000,1,AY25/1000)</f>
        <v>0</v>
      </c>
      <c r="AZ27" s="70">
        <f>IF(AY9=Tabelas!$F$23,AY20*AY27*(AY26+Tabelas!$C$39),AY20*AY27*AY26)</f>
        <v>0</v>
      </c>
      <c r="BA27" s="48">
        <f>IF(BA25&gt;1000,1,BA25/1000)</f>
        <v>1</v>
      </c>
      <c r="BB27" s="70">
        <f>IF(BA9=Tabelas!$F$23,BA20*BA27*(BA26+Tabelas!$C$39),BA20*BA27*BA26)</f>
        <v>451.78128686868683</v>
      </c>
      <c r="BC27" s="48">
        <f>IF(BC25&gt;1000,1,BC25/1000)</f>
        <v>0</v>
      </c>
      <c r="BD27" s="70">
        <f>IF(BC9=Tabelas!$F$23,BC20*BC27*(BC26+Tabelas!$C$39),BC20*BC27*BC26)</f>
        <v>0</v>
      </c>
      <c r="BE27" s="48">
        <f>IF(BE25&gt;1000,1,BE25/1000)</f>
        <v>0</v>
      </c>
      <c r="BF27" s="70">
        <f>IF(BE9=Tabelas!$F$23,BE20*BE27*(BE26+Tabelas!$C$39),BE20*BE27*BE26)</f>
        <v>0</v>
      </c>
    </row>
    <row r="28" spans="1:58" x14ac:dyDescent="0.25">
      <c r="A28" s="445"/>
      <c r="B28" s="6" t="s">
        <v>92</v>
      </c>
      <c r="C28" s="48">
        <f>IF(C25&gt;=30000,29,IF(C25&lt;1001,0,C25/1000-C27))</f>
        <v>0</v>
      </c>
      <c r="D28" s="70">
        <f>IF(C9=Tabelas!$F$23,IF(OR(C7=Tabelas!$F$14,C7=Tabelas!$F$15),C20*C28*(C26+Tabelas!$C$39)*Tabelas!$H$3,C20*C28*(C26+Tabelas!$C$39)*Tabelas!$H$7),IF(OR(C7=Tabelas!$F$14,C7=Tabelas!$F$15),C20*C28*C26*Tabelas!$H$3,C20*C28*C26*Tabelas!$H$7))</f>
        <v>0</v>
      </c>
      <c r="E28" s="48">
        <f>IF(E25&gt;=30000,29,IF(E25&lt;1001,0,E25/1000-E27))</f>
        <v>0</v>
      </c>
      <c r="F28" s="70">
        <f>IF(E9=Tabelas!$F$23,IF(OR(E7=Tabelas!$F$14,E7=Tabelas!$F$15),E20*E28*(E26+Tabelas!$C$39)*Tabelas!$H$3,E20*E28*(E26+Tabelas!$C$39)*Tabelas!$H$7),IF(OR(E7=Tabelas!$F$14,E7=Tabelas!$F$15),E20*E28*E26*Tabelas!$H$3,E20*E28*E26*Tabelas!$H$7))</f>
        <v>0</v>
      </c>
      <c r="G28" s="48">
        <f>IF(G25&gt;=30000,29,IF(G25&lt;1001,0,G25/1000-G27))</f>
        <v>0</v>
      </c>
      <c r="H28" s="70">
        <f>IF(G9=Tabelas!$F$23,IF(OR(G7=Tabelas!$F$14,G7=Tabelas!$F$15),G20*G28*(G26+Tabelas!$C$39)*Tabelas!$H$3,G20*G28*(G26+Tabelas!$C$39)*Tabelas!$H$7),IF(OR(G7=Tabelas!$F$14,G7=Tabelas!$F$15),G20*G28*G26*Tabelas!$H$3,G20*G28*G26*Tabelas!$H$7))</f>
        <v>0</v>
      </c>
      <c r="I28" s="48">
        <f>IF(I25&gt;=30000,29,IF(I25&lt;1001,0,I25/1000-I27))</f>
        <v>1</v>
      </c>
      <c r="J28" s="70">
        <f>IF(I9=Tabelas!$F$23,IF(OR(I7=Tabelas!$F$14,I7=Tabelas!$F$15),I20*I28*(I26+Tabelas!$C$39)*Tabelas!$H$3,I20*I28*(I26+Tabelas!$C$39)*Tabelas!$H$7),IF(OR(I7=Tabelas!$F$14,I7=Tabelas!$F$15),I20*I28*I26*Tabelas!$H$3,I20*I28*I26*Tabelas!$H$7))</f>
        <v>266.55095925252522</v>
      </c>
      <c r="K28" s="48">
        <f>IF(K25&gt;=30000,29,IF(K25&lt;1001,0,K25/1000-K27))</f>
        <v>0</v>
      </c>
      <c r="L28" s="70">
        <f>IF(K9=Tabelas!$F$23,IF(OR(K7=Tabelas!$F$14,K7=Tabelas!$F$15),K20*K28*(K26+Tabelas!$C$39)*Tabelas!$H$3,K20*K28*(K26+Tabelas!$C$39)*Tabelas!$H$7),IF(OR(K7=Tabelas!$F$14,K7=Tabelas!$F$15),K20*K28*K26*Tabelas!$H$3,K20*K28*K26*Tabelas!$H$7))</f>
        <v>0</v>
      </c>
      <c r="M28" s="48">
        <f>IF(M25&gt;=30000,29,IF(M25&lt;1001,0,M25/1000-M27))</f>
        <v>0</v>
      </c>
      <c r="N28" s="70">
        <f>IF(M9=Tabelas!$F$23,IF(OR(M7=Tabelas!$F$14,M7=Tabelas!$F$15),M20*M28*(M26+Tabelas!$C$39)*Tabelas!$H$3,M20*M28*(M26+Tabelas!$C$39)*Tabelas!$H$7),IF(OR(M7=Tabelas!$F$14,M7=Tabelas!$F$15),M20*M28*M26*Tabelas!$H$3,M20*M28*M26*Tabelas!$H$7))</f>
        <v>0</v>
      </c>
      <c r="O28" s="48">
        <f>IF(O25&gt;=30000,29,IF(O25&lt;1001,0,O25/1000-O27))</f>
        <v>0</v>
      </c>
      <c r="P28" s="70">
        <f>IF(O9=Tabelas!$F$23,IF(OR(O7=Tabelas!$F$14,O7=Tabelas!$F$15),O20*O28*(O26+Tabelas!$C$39)*Tabelas!$H$3,O20*O28*(O26+Tabelas!$C$39)*Tabelas!$H$7),IF(OR(O7=Tabelas!$F$14,O7=Tabelas!$F$15),O20*O28*O26*Tabelas!$H$3,O20*O28*O26*Tabelas!$H$7))</f>
        <v>0</v>
      </c>
      <c r="Q28" s="48">
        <f>IF(Q25&gt;=30000,29,IF(Q25&lt;1001,0,Q25/1000-Q27))</f>
        <v>5</v>
      </c>
      <c r="R28" s="70">
        <f>IF(Q9=Tabelas!$F$23,IF(OR(Q7=Tabelas!$F$14,Q7=Tabelas!$F$15),Q20*Q28*(Q26+Tabelas!$C$39)*Tabelas!$H$3,Q20*Q28*(Q26+Tabelas!$C$39)*Tabelas!$H$7),IF(OR(Q7=Tabelas!$F$14,Q7=Tabelas!$F$15),Q20*Q28*Q26*Tabelas!$H$3,Q20*Q28*Q26*Tabelas!$H$7))</f>
        <v>1332.7547962626261</v>
      </c>
      <c r="S28" s="48">
        <f>IF(S25&gt;=30000,29,IF(S25&lt;1001,0,S25/1000-S27))</f>
        <v>0</v>
      </c>
      <c r="T28" s="70">
        <f>IF(S9=Tabelas!$F$23,IF(OR(S7=Tabelas!$F$14,S7=Tabelas!$F$15),S20*S28*(S26+Tabelas!$C$39)*Tabelas!$H$3,S20*S28*(S26+Tabelas!$C$39)*Tabelas!$H$7),IF(OR(S7=Tabelas!$F$14,S7=Tabelas!$F$15),S20*S28*S26*Tabelas!$H$3,S20*S28*S26*Tabelas!$H$7))</f>
        <v>0</v>
      </c>
      <c r="U28" s="48">
        <f>IF(U25&gt;=30000,29,IF(U25&lt;1001,0,U25/1000-U27))</f>
        <v>0</v>
      </c>
      <c r="V28" s="70">
        <f>IF(U9=Tabelas!$F$23,IF(OR(U7=Tabelas!$F$14,U7=Tabelas!$F$15),U20*U28*(U26+Tabelas!$C$39)*Tabelas!$H$3,U20*U28*(U26+Tabelas!$C$39)*Tabelas!$H$7),IF(OR(U7=Tabelas!$F$14,U7=Tabelas!$F$15),U20*U28*U26*Tabelas!$H$3,U20*U28*U26*Tabelas!$H$7))</f>
        <v>0</v>
      </c>
      <c r="W28" s="48">
        <f>IF(W25&gt;=30000,29,IF(W25&lt;1001,0,W25/1000-W27))</f>
        <v>0</v>
      </c>
      <c r="X28" s="70">
        <f>IF(W9=Tabelas!$F$23,IF(OR(W7=Tabelas!$F$14,W7=Tabelas!$F$15),W20*W28*(W26+Tabelas!$C$39)*Tabelas!$H$3,W20*W28*(W26+Tabelas!$C$39)*Tabelas!$H$7),IF(OR(W7=Tabelas!$F$14,W7=Tabelas!$F$15),W20*W28*W26*Tabelas!$H$3,W20*W28*W26*Tabelas!$H$7))</f>
        <v>0</v>
      </c>
      <c r="Y28" s="48">
        <f>IF(Y25&gt;=30000,29,IF(Y25&lt;1001,0,Y25/1000-Y27))</f>
        <v>0</v>
      </c>
      <c r="Z28" s="70">
        <f>IF(Y9=Tabelas!$F$23,IF(OR(Y7=Tabelas!$F$14,Y7=Tabelas!$F$15),Y20*Y28*(Y26+Tabelas!$C$39)*Tabelas!$H$3,Y20*Y28*(Y26+Tabelas!$C$39)*Tabelas!$H$7),IF(OR(Y7=Tabelas!$F$14,Y7=Tabelas!$F$15),Y20*Y28*Y26*Tabelas!$H$3,Y20*Y28*Y26*Tabelas!$H$7))</f>
        <v>0</v>
      </c>
      <c r="AA28" s="48">
        <f>IF(AA25&gt;=30000,29,IF(AA25&lt;1001,0,AA25/1000-AA27))</f>
        <v>0</v>
      </c>
      <c r="AB28" s="70">
        <f>IF(AA9=Tabelas!$F$23,IF(OR(AA7=Tabelas!$F$14,AA7=Tabelas!$F$15),AA20*AA28*(AA26+Tabelas!$C$39)*Tabelas!$H$3,AA20*AA28*(AA26+Tabelas!$C$39)*Tabelas!$H$7),IF(OR(AA7=Tabelas!$F$14,AA7=Tabelas!$F$15),AA20*AA28*AA26*Tabelas!$H$3,AA20*AA28*AA26*Tabelas!$H$7))</f>
        <v>0</v>
      </c>
      <c r="AC28" s="48">
        <f>IF(AC25&gt;=30000,29,IF(AC25&lt;1001,0,AC25/1000-AC27))</f>
        <v>0</v>
      </c>
      <c r="AD28" s="70">
        <f>IF(AC9=Tabelas!$F$23,IF(OR(AC7=Tabelas!$F$14,AC7=Tabelas!$F$15),AC20*AC28*(AC26+Tabelas!$C$39)*Tabelas!$H$3,AC20*AC28*(AC26+Tabelas!$C$39)*Tabelas!$H$7),IF(OR(AC7=Tabelas!$F$14,AC7=Tabelas!$F$15),AC20*AC28*AC26*Tabelas!$H$3,AC20*AC28*AC26*Tabelas!$H$7))</f>
        <v>0</v>
      </c>
      <c r="AE28" s="48">
        <f>IF(AE25&gt;=30000,29,IF(AE25&lt;1001,0,AE25/1000-AE27))</f>
        <v>0</v>
      </c>
      <c r="AF28" s="70">
        <f>IF(AE9=Tabelas!$F$23,IF(OR(AE7=Tabelas!$F$14,AE7=Tabelas!$F$15),AE20*AE28*(AE26+Tabelas!$C$39)*Tabelas!$H$3,AE20*AE28*(AE26+Tabelas!$C$39)*Tabelas!$H$7),IF(OR(AE7=Tabelas!$F$14,AE7=Tabelas!$F$15),AE20*AE28*AE26*Tabelas!$H$3,AE20*AE28*AE26*Tabelas!$H$7))</f>
        <v>0</v>
      </c>
      <c r="AG28" s="48">
        <f>IF(AG25&gt;=30000,29,IF(AG25&lt;1001,0,AG25/1000-AG27))</f>
        <v>0</v>
      </c>
      <c r="AH28" s="70">
        <f>IF(AG9=Tabelas!$F$23,IF(OR(AG7=Tabelas!$F$14,AG7=Tabelas!$F$15),AG20*AG28*(AG26+Tabelas!$C$39)*Tabelas!$H$3,AG20*AG28*(AG26+Tabelas!$C$39)*Tabelas!$H$7),IF(OR(AG7=Tabelas!$F$14,AG7=Tabelas!$F$15),AG20*AG28*AG26*Tabelas!$H$3,AG20*AG28*AG26*Tabelas!$H$7))</f>
        <v>0</v>
      </c>
      <c r="AI28" s="48">
        <f>IF(AI25&gt;=30000,29,IF(AI25&lt;1001,0,AI25/1000-AI27))</f>
        <v>0</v>
      </c>
      <c r="AJ28" s="70">
        <f>IF(AI9=Tabelas!$F$23,IF(OR(AI7=Tabelas!$F$14,AI7=Tabelas!$F$15),AI20*AI28*(AI26+Tabelas!$C$39)*Tabelas!$H$3,AI20*AI28*(AI26+Tabelas!$C$39)*Tabelas!$H$7),IF(OR(AI7=Tabelas!$F$14,AI7=Tabelas!$F$15),AI20*AI28*AI26*Tabelas!$H$3,AI20*AI28*AI26*Tabelas!$H$7))</f>
        <v>0</v>
      </c>
      <c r="AK28" s="48">
        <f>IF(AK25&gt;=30000,29,IF(AK25&lt;1001,0,AK25/1000-AK27))</f>
        <v>0</v>
      </c>
      <c r="AL28" s="70">
        <f>IF(AK9=Tabelas!$F$23,IF(OR(AK7=Tabelas!$F$14,AK7=Tabelas!$F$15),AK20*AK28*(AK26+Tabelas!$C$39)*Tabelas!$H$3,AK20*AK28*(AK26+Tabelas!$C$39)*Tabelas!$H$7),IF(OR(AK7=Tabelas!$F$14,AK7=Tabelas!$F$15),AK20*AK28*AK26*Tabelas!$H$3,AK20*AK28*AK26*Tabelas!$H$7))</f>
        <v>0</v>
      </c>
      <c r="AM28" s="48">
        <f>IF(AM25&gt;=30000,29,IF(AM25&lt;1001,0,AM25/1000-AM27))</f>
        <v>0</v>
      </c>
      <c r="AN28" s="70">
        <f>IF(AM9=Tabelas!$F$23,IF(OR(AM7=Tabelas!$F$14,AM7=Tabelas!$F$15),AM20*AM28*(AM26+Tabelas!$C$39)*Tabelas!$H$3,AM20*AM28*(AM26+Tabelas!$C$39)*Tabelas!$H$7),IF(OR(AM7=Tabelas!$F$14,AM7=Tabelas!$F$15),AM20*AM28*AM26*Tabelas!$H$3,AM20*AM28*AM26*Tabelas!$H$7))</f>
        <v>0</v>
      </c>
      <c r="AO28" s="48">
        <f>IF(AO25&gt;=30000,29,IF(AO25&lt;1001,0,AO25/1000-AO27))</f>
        <v>0</v>
      </c>
      <c r="AP28" s="70">
        <f>IF(AO9=Tabelas!$F$23,IF(OR(AO7=Tabelas!$F$14,AO7=Tabelas!$F$15),AO20*AO28*(AO26+Tabelas!$C$39)*Tabelas!$H$3,AO20*AO28*(AO26+Tabelas!$C$39)*Tabelas!$H$7),IF(OR(AO7=Tabelas!$F$14,AO7=Tabelas!$F$15),AO20*AO28*AO26*Tabelas!$H$3,AO20*AO28*AO26*Tabelas!$H$7))</f>
        <v>0</v>
      </c>
      <c r="AQ28" s="48">
        <f>IF(AQ25&gt;=30000,29,IF(AQ25&lt;1001,0,AQ25/1000-AQ27))</f>
        <v>0</v>
      </c>
      <c r="AR28" s="70">
        <f>IF(AQ9=Tabelas!$F$23,IF(OR(AQ7=Tabelas!$F$14,AQ7=Tabelas!$F$15),AQ20*AQ28*(AQ26+Tabelas!$C$39)*Tabelas!$H$3,AQ20*AQ28*(AQ26+Tabelas!$C$39)*Tabelas!$H$7),IF(OR(AQ7=Tabelas!$F$14,AQ7=Tabelas!$F$15),AQ20*AQ28*AQ26*Tabelas!$H$3,AQ20*AQ28*AQ26*Tabelas!$H$7))</f>
        <v>0</v>
      </c>
      <c r="AS28" s="48">
        <f>IF(AS25&gt;=30000,29,IF(AS25&lt;1001,0,AS25/1000-AS27))</f>
        <v>0</v>
      </c>
      <c r="AT28" s="70">
        <f>IF(AS9=Tabelas!$F$23,IF(OR(AS7=Tabelas!$F$14,AS7=Tabelas!$F$15),AS20*AS28*(AS26+Tabelas!$C$39)*Tabelas!$H$3,AS20*AS28*(AS26+Tabelas!$C$39)*Tabelas!$H$7),IF(OR(AS7=Tabelas!$F$14,AS7=Tabelas!$F$15),AS20*AS28*AS26*Tabelas!$H$3,AS20*AS28*AS26*Tabelas!$H$7))</f>
        <v>0</v>
      </c>
      <c r="AU28" s="48">
        <f>IF(AU25&gt;=30000,29,IF(AU25&lt;1001,0,AU25/1000-AU27))</f>
        <v>0</v>
      </c>
      <c r="AV28" s="70">
        <f>IF(AU9=Tabelas!$F$23,IF(OR(AU7=Tabelas!$F$14,AU7=Tabelas!$F$15),AU20*AU28*(AU26+Tabelas!$C$39)*Tabelas!$H$3,AU20*AU28*(AU26+Tabelas!$C$39)*Tabelas!$H$7),IF(OR(AU7=Tabelas!$F$14,AU7=Tabelas!$F$15),AU20*AU28*AU26*Tabelas!$H$3,AU20*AU28*AU26*Tabelas!$H$7))</f>
        <v>0</v>
      </c>
      <c r="AW28" s="48">
        <f>IF(AW25&gt;=30000,29,IF(AW25&lt;1001,0,AW25/1000-AW27))</f>
        <v>0</v>
      </c>
      <c r="AX28" s="70">
        <f>IF(AW9=Tabelas!$F$23,IF(OR(AW7=Tabelas!$F$14,AW7=Tabelas!$F$15),AW20*AW28*(AW26+Tabelas!$C$39)*Tabelas!$H$3,AW20*AW28*(AW26+Tabelas!$C$39)*Tabelas!$H$7),IF(OR(AW7=Tabelas!$F$14,AW7=Tabelas!$F$15),AW20*AW28*AW26*Tabelas!$H$3,AW20*AW28*AW26*Tabelas!$H$7))</f>
        <v>0</v>
      </c>
      <c r="AY28" s="48">
        <f>IF(AY25&gt;=30000,29,IF(AY25&lt;1001,0,AY25/1000-AY27))</f>
        <v>0</v>
      </c>
      <c r="AZ28" s="70">
        <f>IF(AY9=Tabelas!$F$23,IF(OR(AY7=Tabelas!$F$14,AY7=Tabelas!$F$15),AY20*AY28*(AY26+Tabelas!$C$39)*Tabelas!$H$3,AY20*AY28*(AY26+Tabelas!$C$39)*Tabelas!$H$7),IF(OR(AY7=Tabelas!$F$14,AY7=Tabelas!$F$15),AY20*AY28*AY26*Tabelas!$H$3,AY20*AY28*AY26*Tabelas!$H$7))</f>
        <v>0</v>
      </c>
      <c r="BA28" s="48">
        <f>IF(BA25&gt;=30000,29,IF(BA25&lt;1001,0,BA25/1000-BA27))</f>
        <v>1</v>
      </c>
      <c r="BB28" s="70">
        <f>IF(BA9=Tabelas!$F$23,IF(OR(BA7=Tabelas!$F$14,BA7=Tabelas!$F$15),BA20*BA28*(BA26+Tabelas!$C$39)*Tabelas!$H$3,BA20*BA28*(BA26+Tabelas!$C$39)*Tabelas!$H$7),IF(OR(BA7=Tabelas!$F$14,BA7=Tabelas!$F$15),BA20*BA28*BA26*Tabelas!$H$3,BA20*BA28*BA26*Tabelas!$H$7))</f>
        <v>266.55095925252522</v>
      </c>
      <c r="BC28" s="48">
        <f>IF(BC25&gt;=30000,29,IF(BC25&lt;1001,0,BC25/1000-BC27))</f>
        <v>0</v>
      </c>
      <c r="BD28" s="70">
        <f>IF(BC9=Tabelas!$F$23,IF(OR(BC7=Tabelas!$F$14,BC7=Tabelas!$F$15),BC20*BC28*(BC26+Tabelas!$C$39)*Tabelas!$H$3,BC20*BC28*(BC26+Tabelas!$C$39)*Tabelas!$H$7),IF(OR(BC7=Tabelas!$F$14,BC7=Tabelas!$F$15),BC20*BC28*BC26*Tabelas!$H$3,BC20*BC28*BC26*Tabelas!$H$7))</f>
        <v>0</v>
      </c>
      <c r="BE28" s="48">
        <f>IF(BE25&gt;=30000,29,IF(BE25&lt;1001,0,BE25/1000-BE27))</f>
        <v>0</v>
      </c>
      <c r="BF28" s="70">
        <f>IF(BE9=Tabelas!$F$23,IF(OR(BE7=Tabelas!$F$14,BE7=Tabelas!$F$15),BE20*BE28*(BE26+Tabelas!$C$39)*Tabelas!$H$3,BE20*BE28*(BE26+Tabelas!$C$39)*Tabelas!$H$7),IF(OR(BE7=Tabelas!$F$14,BE7=Tabelas!$F$15),BE20*BE28*BE26*Tabelas!$H$3,BE20*BE28*BE26*Tabelas!$H$7))</f>
        <v>0</v>
      </c>
    </row>
    <row r="29" spans="1:58" x14ac:dyDescent="0.25">
      <c r="A29" s="445"/>
      <c r="B29" s="7" t="s">
        <v>93</v>
      </c>
      <c r="C29" s="48">
        <f>IF(C25&gt;=100000,70,IF(C25&lt;30001,0,C25/1000-SUM(C27:C28)))</f>
        <v>0</v>
      </c>
      <c r="D29" s="70">
        <f>IF(C9=Tabelas!$F$23,IF(OR(C7=Tabelas!$F$14,C7=Tabelas!$F$15),C20*C29*(C26+Tabelas!$C$39)*Tabelas!$H$4,C20*C29*(C26+Tabelas!$C$39)*Tabelas!$G$4),IF(OR(C7=Tabelas!$F$14,C7=Tabelas!$F$15),C20*C29*C26*Tabelas!$H$4,C20*C29*C26*Tabelas!$H$8))</f>
        <v>0</v>
      </c>
      <c r="E29" s="48">
        <f>IF(E25&gt;=100000,70,IF(E25&lt;30001,0,E25/1000-SUM(E27:E28)))</f>
        <v>0</v>
      </c>
      <c r="F29" s="70">
        <f>IF(E9=Tabelas!$F$23,IF(OR(E7=Tabelas!$F$14,E7=Tabelas!$F$15),E20*E29*(E26+Tabelas!$C$39)*Tabelas!$H$4,E20*E29*(E26+Tabelas!$C$39)*Tabelas!$G$4),IF(OR(E7=Tabelas!$F$14,E7=Tabelas!$F$15),E20*E29*E26*Tabelas!$H$4,E20*E29*E26*Tabelas!$H$8))</f>
        <v>0</v>
      </c>
      <c r="G29" s="48">
        <f>IF(G25&gt;=100000,70,IF(G25&lt;30001,0,G25/1000-SUM(G27:G28)))</f>
        <v>0</v>
      </c>
      <c r="H29" s="70">
        <f>IF(G9=Tabelas!$F$23,IF(OR(G7=Tabelas!$F$14,G7=Tabelas!$F$15),G20*G29*(G26+Tabelas!$C$39)*Tabelas!$H$4,G20*G29*(G26+Tabelas!$C$39)*Tabelas!$G$4),IF(OR(G7=Tabelas!$F$14,G7=Tabelas!$F$15),G20*G29*G26*Tabelas!$H$4,G20*G29*G26*Tabelas!$H$8))</f>
        <v>0</v>
      </c>
      <c r="I29" s="48">
        <f>IF(I25&gt;=100000,70,IF(I25&lt;30001,0,I25/1000-SUM(I27:I28)))</f>
        <v>0</v>
      </c>
      <c r="J29" s="70">
        <f>IF(I9=Tabelas!$F$23,IF(OR(I7=Tabelas!$F$14,I7=Tabelas!$F$15),I20*I29*(I26+Tabelas!$C$39)*Tabelas!$H$4,I20*I29*(I26+Tabelas!$C$39)*Tabelas!$G$4),IF(OR(I7=Tabelas!$F$14,I7=Tabelas!$F$15),I20*I29*I26*Tabelas!$H$4,I20*I29*I26*Tabelas!$H$8))</f>
        <v>0</v>
      </c>
      <c r="K29" s="48">
        <f>IF(K25&gt;=100000,70,IF(K25&lt;30001,0,K25/1000-SUM(K27:K28)))</f>
        <v>0</v>
      </c>
      <c r="L29" s="70">
        <f>IF(K9=Tabelas!$F$23,IF(OR(K7=Tabelas!$F$14,K7=Tabelas!$F$15),K20*K29*(K26+Tabelas!$C$39)*Tabelas!$H$4,K20*K29*(K26+Tabelas!$C$39)*Tabelas!$G$4),IF(OR(K7=Tabelas!$F$14,K7=Tabelas!$F$15),K20*K29*K26*Tabelas!$H$4,K20*K29*K26*Tabelas!$H$8))</f>
        <v>0</v>
      </c>
      <c r="M29" s="48">
        <f>IF(M25&gt;=100000,70,IF(M25&lt;30001,0,M25/1000-SUM(M27:M28)))</f>
        <v>0</v>
      </c>
      <c r="N29" s="70">
        <f>IF(M9=Tabelas!$F$23,IF(OR(M7=Tabelas!$F$14,M7=Tabelas!$F$15),M20*M29*(M26+Tabelas!$C$39)*Tabelas!$H$4,M20*M29*(M26+Tabelas!$C$39)*Tabelas!$G$4),IF(OR(M7=Tabelas!$F$14,M7=Tabelas!$F$15),M20*M29*M26*Tabelas!$H$4,M20*M29*M26*Tabelas!$H$8))</f>
        <v>0</v>
      </c>
      <c r="O29" s="48">
        <f>IF(O25&gt;=100000,70,IF(O25&lt;30001,0,O25/1000-SUM(O27:O28)))</f>
        <v>0</v>
      </c>
      <c r="P29" s="70">
        <f>IF(O9=Tabelas!$F$23,IF(OR(O7=Tabelas!$F$14,O7=Tabelas!$F$15),O20*O29*(O26+Tabelas!$C$39)*Tabelas!$H$4,O20*O29*(O26+Tabelas!$C$39)*Tabelas!$G$4),IF(OR(O7=Tabelas!$F$14,O7=Tabelas!$F$15),O20*O29*O26*Tabelas!$H$4,O20*O29*O26*Tabelas!$H$8))</f>
        <v>0</v>
      </c>
      <c r="Q29" s="48">
        <f>IF(Q25&gt;=100000,70,IF(Q25&lt;30001,0,Q25/1000-SUM(Q27:Q28)))</f>
        <v>0</v>
      </c>
      <c r="R29" s="70">
        <f>IF(Q9=Tabelas!$F$23,IF(OR(Q7=Tabelas!$F$14,Q7=Tabelas!$F$15),Q20*Q29*(Q26+Tabelas!$C$39)*Tabelas!$H$4,Q20*Q29*(Q26+Tabelas!$C$39)*Tabelas!$G$4),IF(OR(Q7=Tabelas!$F$14,Q7=Tabelas!$F$15),Q20*Q29*Q26*Tabelas!$H$4,Q20*Q29*Q26*Tabelas!$H$8))</f>
        <v>0</v>
      </c>
      <c r="S29" s="48">
        <f>IF(S25&gt;=100000,70,IF(S25&lt;30001,0,S25/1000-SUM(S27:S28)))</f>
        <v>0</v>
      </c>
      <c r="T29" s="70">
        <f>IF(S9=Tabelas!$F$23,IF(OR(S7=Tabelas!$F$14,S7=Tabelas!$F$15),S20*S29*(S26+Tabelas!$C$39)*Tabelas!$H$4,S20*S29*(S26+Tabelas!$C$39)*Tabelas!$G$4),IF(OR(S7=Tabelas!$F$14,S7=Tabelas!$F$15),S20*S29*S26*Tabelas!$H$4,S20*S29*S26*Tabelas!$H$8))</f>
        <v>0</v>
      </c>
      <c r="U29" s="48">
        <f>IF(U25&gt;=100000,70,IF(U25&lt;30001,0,U25/1000-SUM(U27:U28)))</f>
        <v>0</v>
      </c>
      <c r="V29" s="70">
        <f>IF(U9=Tabelas!$F$23,IF(OR(U7=Tabelas!$F$14,U7=Tabelas!$F$15),U20*U29*(U26+Tabelas!$C$39)*Tabelas!$H$4,U20*U29*(U26+Tabelas!$C$39)*Tabelas!$G$4),IF(OR(U7=Tabelas!$F$14,U7=Tabelas!$F$15),U20*U29*U26*Tabelas!$H$4,U20*U29*U26*Tabelas!$H$8))</f>
        <v>0</v>
      </c>
      <c r="W29" s="48">
        <f>IF(W25&gt;=100000,70,IF(W25&lt;30001,0,W25/1000-SUM(W27:W28)))</f>
        <v>0</v>
      </c>
      <c r="X29" s="70">
        <f>IF(W9=Tabelas!$F$23,IF(OR(W7=Tabelas!$F$14,W7=Tabelas!$F$15),W20*W29*(W26+Tabelas!$C$39)*Tabelas!$H$4,W20*W29*(W26+Tabelas!$C$39)*Tabelas!$G$4),IF(OR(W7=Tabelas!$F$14,W7=Tabelas!$F$15),W20*W29*W26*Tabelas!$H$4,W20*W29*W26*Tabelas!$H$8))</f>
        <v>0</v>
      </c>
      <c r="Y29" s="48">
        <f>IF(Y25&gt;=100000,70,IF(Y25&lt;30001,0,Y25/1000-SUM(Y27:Y28)))</f>
        <v>0</v>
      </c>
      <c r="Z29" s="70">
        <f>IF(Y9=Tabelas!$F$23,IF(OR(Y7=Tabelas!$F$14,Y7=Tabelas!$F$15),Y20*Y29*(Y26+Tabelas!$C$39)*Tabelas!$H$4,Y20*Y29*(Y26+Tabelas!$C$39)*Tabelas!$G$4),IF(OR(Y7=Tabelas!$F$14,Y7=Tabelas!$F$15),Y20*Y29*Y26*Tabelas!$H$4,Y20*Y29*Y26*Tabelas!$H$8))</f>
        <v>0</v>
      </c>
      <c r="AA29" s="48">
        <f>IF(AA25&gt;=100000,70,IF(AA25&lt;30001,0,AA25/1000-SUM(AA27:AA28)))</f>
        <v>0</v>
      </c>
      <c r="AB29" s="70">
        <f>IF(AA9=Tabelas!$F$23,IF(OR(AA7=Tabelas!$F$14,AA7=Tabelas!$F$15),AA20*AA29*(AA26+Tabelas!$C$39)*Tabelas!$H$4,AA20*AA29*(AA26+Tabelas!$C$39)*Tabelas!$G$4),IF(OR(AA7=Tabelas!$F$14,AA7=Tabelas!$F$15),AA20*AA29*AA26*Tabelas!$H$4,AA20*AA29*AA26*Tabelas!$H$8))</f>
        <v>0</v>
      </c>
      <c r="AC29" s="48">
        <f>IF(AC25&gt;=100000,70,IF(AC25&lt;30001,0,AC25/1000-SUM(AC27:AC28)))</f>
        <v>0</v>
      </c>
      <c r="AD29" s="70">
        <f>IF(AC9=Tabelas!$F$23,IF(OR(AC7=Tabelas!$F$14,AC7=Tabelas!$F$15),AC20*AC29*(AC26+Tabelas!$C$39)*Tabelas!$H$4,AC20*AC29*(AC26+Tabelas!$C$39)*Tabelas!$G$4),IF(OR(AC7=Tabelas!$F$14,AC7=Tabelas!$F$15),AC20*AC29*AC26*Tabelas!$H$4,AC20*AC29*AC26*Tabelas!$H$8))</f>
        <v>0</v>
      </c>
      <c r="AE29" s="48">
        <f>IF(AE25&gt;=100000,70,IF(AE25&lt;30001,0,AE25/1000-SUM(AE27:AE28)))</f>
        <v>0</v>
      </c>
      <c r="AF29" s="70">
        <f>IF(AE9=Tabelas!$F$23,IF(OR(AE7=Tabelas!$F$14,AE7=Tabelas!$F$15),AE20*AE29*(AE26+Tabelas!$C$39)*Tabelas!$H$4,AE20*AE29*(AE26+Tabelas!$C$39)*Tabelas!$G$4),IF(OR(AE7=Tabelas!$F$14,AE7=Tabelas!$F$15),AE20*AE29*AE26*Tabelas!$H$4,AE20*AE29*AE26*Tabelas!$H$8))</f>
        <v>0</v>
      </c>
      <c r="AG29" s="48">
        <f>IF(AG25&gt;=100000,70,IF(AG25&lt;30001,0,AG25/1000-SUM(AG27:AG28)))</f>
        <v>0</v>
      </c>
      <c r="AH29" s="70">
        <f>IF(AG9=Tabelas!$F$23,IF(OR(AG7=Tabelas!$F$14,AG7=Tabelas!$F$15),AG20*AG29*(AG26+Tabelas!$C$39)*Tabelas!$H$4,AG20*AG29*(AG26+Tabelas!$C$39)*Tabelas!$G$4),IF(OR(AG7=Tabelas!$F$14,AG7=Tabelas!$F$15),AG20*AG29*AG26*Tabelas!$H$4,AG20*AG29*AG26*Tabelas!$H$8))</f>
        <v>0</v>
      </c>
      <c r="AI29" s="48">
        <f>IF(AI25&gt;=100000,70,IF(AI25&lt;30001,0,AI25/1000-SUM(AI27:AI28)))</f>
        <v>0</v>
      </c>
      <c r="AJ29" s="70">
        <f>IF(AI9=Tabelas!$F$23,IF(OR(AI7=Tabelas!$F$14,AI7=Tabelas!$F$15),AI20*AI29*(AI26+Tabelas!$C$39)*Tabelas!$H$4,AI20*AI29*(AI26+Tabelas!$C$39)*Tabelas!$G$4),IF(OR(AI7=Tabelas!$F$14,AI7=Tabelas!$F$15),AI20*AI29*AI26*Tabelas!$H$4,AI20*AI29*AI26*Tabelas!$H$8))</f>
        <v>0</v>
      </c>
      <c r="AK29" s="48">
        <f>IF(AK25&gt;=100000,70,IF(AK25&lt;30001,0,AK25/1000-SUM(AK27:AK28)))</f>
        <v>0</v>
      </c>
      <c r="AL29" s="70">
        <f>IF(AK9=Tabelas!$F$23,IF(OR(AK7=Tabelas!$F$14,AK7=Tabelas!$F$15),AK20*AK29*(AK26+Tabelas!$C$39)*Tabelas!$H$4,AK20*AK29*(AK26+Tabelas!$C$39)*Tabelas!$G$4),IF(OR(AK7=Tabelas!$F$14,AK7=Tabelas!$F$15),AK20*AK29*AK26*Tabelas!$H$4,AK20*AK29*AK26*Tabelas!$H$8))</f>
        <v>0</v>
      </c>
      <c r="AM29" s="48">
        <f>IF(AM25&gt;=100000,70,IF(AM25&lt;30001,0,AM25/1000-SUM(AM27:AM28)))</f>
        <v>0</v>
      </c>
      <c r="AN29" s="70">
        <f>IF(AM9=Tabelas!$F$23,IF(OR(AM7=Tabelas!$F$14,AM7=Tabelas!$F$15),AM20*AM29*(AM26+Tabelas!$C$39)*Tabelas!$H$4,AM20*AM29*(AM26+Tabelas!$C$39)*Tabelas!$G$4),IF(OR(AM7=Tabelas!$F$14,AM7=Tabelas!$F$15),AM20*AM29*AM26*Tabelas!$H$4,AM20*AM29*AM26*Tabelas!$H$8))</f>
        <v>0</v>
      </c>
      <c r="AO29" s="48">
        <f>IF(AO25&gt;=100000,70,IF(AO25&lt;30001,0,AO25/1000-SUM(AO27:AO28)))</f>
        <v>0</v>
      </c>
      <c r="AP29" s="70">
        <f>IF(AO9=Tabelas!$F$23,IF(OR(AO7=Tabelas!$F$14,AO7=Tabelas!$F$15),AO20*AO29*(AO26+Tabelas!$C$39)*Tabelas!$H$4,AO20*AO29*(AO26+Tabelas!$C$39)*Tabelas!$G$4),IF(OR(AO7=Tabelas!$F$14,AO7=Tabelas!$F$15),AO20*AO29*AO26*Tabelas!$H$4,AO20*AO29*AO26*Tabelas!$H$8))</f>
        <v>0</v>
      </c>
      <c r="AQ29" s="48">
        <f>IF(AQ25&gt;=100000,70,IF(AQ25&lt;30001,0,AQ25/1000-SUM(AQ27:AQ28)))</f>
        <v>0</v>
      </c>
      <c r="AR29" s="70">
        <f>IF(AQ9=Tabelas!$F$23,IF(OR(AQ7=Tabelas!$F$14,AQ7=Tabelas!$F$15),AQ20*AQ29*(AQ26+Tabelas!$C$39)*Tabelas!$H$4,AQ20*AQ29*(AQ26+Tabelas!$C$39)*Tabelas!$G$4),IF(OR(AQ7=Tabelas!$F$14,AQ7=Tabelas!$F$15),AQ20*AQ29*AQ26*Tabelas!$H$4,AQ20*AQ29*AQ26*Tabelas!$H$8))</f>
        <v>0</v>
      </c>
      <c r="AS29" s="48">
        <f>IF(AS25&gt;=100000,70,IF(AS25&lt;30001,0,AS25/1000-SUM(AS27:AS28)))</f>
        <v>0</v>
      </c>
      <c r="AT29" s="70">
        <f>IF(AS9=Tabelas!$F$23,IF(OR(AS7=Tabelas!$F$14,AS7=Tabelas!$F$15),AS20*AS29*(AS26+Tabelas!$C$39)*Tabelas!$H$4,AS20*AS29*(AS26+Tabelas!$C$39)*Tabelas!$G$4),IF(OR(AS7=Tabelas!$F$14,AS7=Tabelas!$F$15),AS20*AS29*AS26*Tabelas!$H$4,AS20*AS29*AS26*Tabelas!$H$8))</f>
        <v>0</v>
      </c>
      <c r="AU29" s="48">
        <f>IF(AU25&gt;=100000,70,IF(AU25&lt;30001,0,AU25/1000-SUM(AU27:AU28)))</f>
        <v>0</v>
      </c>
      <c r="AV29" s="70">
        <f>IF(AU9=Tabelas!$F$23,IF(OR(AU7=Tabelas!$F$14,AU7=Tabelas!$F$15),AU20*AU29*(AU26+Tabelas!$C$39)*Tabelas!$H$4,AU20*AU29*(AU26+Tabelas!$C$39)*Tabelas!$G$4),IF(OR(AU7=Tabelas!$F$14,AU7=Tabelas!$F$15),AU20*AU29*AU26*Tabelas!$H$4,AU20*AU29*AU26*Tabelas!$H$8))</f>
        <v>0</v>
      </c>
      <c r="AW29" s="48">
        <f>IF(AW25&gt;=100000,70,IF(AW25&lt;30001,0,AW25/1000-SUM(AW27:AW28)))</f>
        <v>0</v>
      </c>
      <c r="AX29" s="70">
        <f>IF(AW9=Tabelas!$F$23,IF(OR(AW7=Tabelas!$F$14,AW7=Tabelas!$F$15),AW20*AW29*(AW26+Tabelas!$C$39)*Tabelas!$H$4,AW20*AW29*(AW26+Tabelas!$C$39)*Tabelas!$G$4),IF(OR(AW7=Tabelas!$F$14,AW7=Tabelas!$F$15),AW20*AW29*AW26*Tabelas!$H$4,AW20*AW29*AW26*Tabelas!$H$8))</f>
        <v>0</v>
      </c>
      <c r="AY29" s="48">
        <f>IF(AY25&gt;=100000,70,IF(AY25&lt;30001,0,AY25/1000-SUM(AY27:AY28)))</f>
        <v>0</v>
      </c>
      <c r="AZ29" s="70">
        <f>IF(AY9=Tabelas!$F$23,IF(OR(AY7=Tabelas!$F$14,AY7=Tabelas!$F$15),AY20*AY29*(AY26+Tabelas!$C$39)*Tabelas!$H$4,AY20*AY29*(AY26+Tabelas!$C$39)*Tabelas!$G$4),IF(OR(AY7=Tabelas!$F$14,AY7=Tabelas!$F$15),AY20*AY29*AY26*Tabelas!$H$4,AY20*AY29*AY26*Tabelas!$H$8))</f>
        <v>0</v>
      </c>
      <c r="BA29" s="48">
        <f>IF(BA25&gt;=100000,70,IF(BA25&lt;30001,0,BA25/1000-SUM(BA27:BA28)))</f>
        <v>0</v>
      </c>
      <c r="BB29" s="70">
        <f>IF(BA9=Tabelas!$F$23,IF(OR(BA7=Tabelas!$F$14,BA7=Tabelas!$F$15),BA20*BA29*(BA26+Tabelas!$C$39)*Tabelas!$H$4,BA20*BA29*(BA26+Tabelas!$C$39)*Tabelas!$G$4),IF(OR(BA7=Tabelas!$F$14,BA7=Tabelas!$F$15),BA20*BA29*BA26*Tabelas!$H$4,BA20*BA29*BA26*Tabelas!$H$8))</f>
        <v>0</v>
      </c>
      <c r="BC29" s="48">
        <f>IF(BC25&gt;=100000,70,IF(BC25&lt;30001,0,BC25/1000-SUM(BC27:BC28)))</f>
        <v>0</v>
      </c>
      <c r="BD29" s="70">
        <f>IF(BC9=Tabelas!$F$23,IF(OR(BC7=Tabelas!$F$14,BC7=Tabelas!$F$15),BC20*BC29*(BC26+Tabelas!$C$39)*Tabelas!$H$4,BC20*BC29*(BC26+Tabelas!$C$39)*Tabelas!$G$4),IF(OR(BC7=Tabelas!$F$14,BC7=Tabelas!$F$15),BC20*BC29*BC26*Tabelas!$H$4,BC20*BC29*BC26*Tabelas!$H$8))</f>
        <v>0</v>
      </c>
      <c r="BE29" s="48">
        <f>IF(BE25&gt;=100000,70,IF(BE25&lt;30001,0,BE25/1000-SUM(BE27:BE28)))</f>
        <v>0</v>
      </c>
      <c r="BF29" s="70">
        <f>IF(BE9=Tabelas!$F$23,IF(OR(BE7=Tabelas!$F$14,BE7=Tabelas!$F$15),BE20*BE29*(BE26+Tabelas!$C$39)*Tabelas!$H$4,BE20*BE29*(BE26+Tabelas!$C$39)*Tabelas!$G$4),IF(OR(BE7=Tabelas!$F$14,BE7=Tabelas!$F$15),BE20*BE29*BE26*Tabelas!$H$4,BE20*BE29*BE26*Tabelas!$H$8))</f>
        <v>0</v>
      </c>
    </row>
    <row r="30" spans="1:58" x14ac:dyDescent="0.25">
      <c r="A30" s="445"/>
      <c r="B30" s="7" t="s">
        <v>94</v>
      </c>
      <c r="C30" s="48">
        <f>IF(C25&gt;=500000,400,IF(C25&lt;100001,0,C25/1000-SUM(C27:C29)))</f>
        <v>0</v>
      </c>
      <c r="D30" s="70">
        <f>IF(C9=Tabelas!$F$23,IF(OR(C7=Tabelas!$F$14,C7=Tabelas!$F$15),C20*C30*(C26+Tabelas!$C$39)*Tabelas!$H$5,C20*C30*(C26+Tabelas!$C$39)*Tabelas!$H$9),IF(OR(C7=Tabelas!$F$14,C7=Tabelas!$F$15),C20*C30*C26*Tabelas!$H$5,C20*C30*C26*Tabelas!$H$9))</f>
        <v>0</v>
      </c>
      <c r="E30" s="48">
        <f>IF(E25&gt;=500000,400,IF(E25&lt;100001,0,E25/1000-SUM(E27:E29)))</f>
        <v>0</v>
      </c>
      <c r="F30" s="70">
        <f>IF(E9=Tabelas!$F$23,IF(OR(E7=Tabelas!$F$14,E7=Tabelas!$F$15),E20*E30*(E26+Tabelas!$C$39)*Tabelas!$H$5,E20*E30*(E26+Tabelas!$C$39)*Tabelas!$H$9),IF(OR(E7=Tabelas!$F$14,E7=Tabelas!$F$15),E20*E30*E26*Tabelas!$H$5,E20*E30*E26*Tabelas!$H$9))</f>
        <v>0</v>
      </c>
      <c r="G30" s="48">
        <f>IF(G25&gt;=500000,400,IF(G25&lt;100001,0,G25/1000-SUM(G27:G29)))</f>
        <v>0</v>
      </c>
      <c r="H30" s="70">
        <f>IF(G9=Tabelas!$F$23,IF(OR(G7=Tabelas!$F$14,G7=Tabelas!$F$15),G20*G30*(G26+Tabelas!$C$39)*Tabelas!$H$5,G20*G30*(G26+Tabelas!$C$39)*Tabelas!$H$9),IF(OR(G7=Tabelas!$F$14,G7=Tabelas!$F$15),G20*G30*G26*Tabelas!$H$5,G20*G30*G26*Tabelas!$H$9))</f>
        <v>0</v>
      </c>
      <c r="I30" s="48">
        <f>IF(I25&gt;=500000,400,IF(I25&lt;100001,0,I25/1000-SUM(I27:I29)))</f>
        <v>0</v>
      </c>
      <c r="J30" s="70">
        <f>IF(I9=Tabelas!$F$23,IF(OR(I7=Tabelas!$F$14,I7=Tabelas!$F$15),I20*I30*(I26+Tabelas!$C$39)*Tabelas!$H$5,I20*I30*(I26+Tabelas!$C$39)*Tabelas!$H$9),IF(OR(I7=Tabelas!$F$14,I7=Tabelas!$F$15),I20*I30*I26*Tabelas!$H$5,I20*I30*I26*Tabelas!$H$9))</f>
        <v>0</v>
      </c>
      <c r="K30" s="48">
        <f>IF(K25&gt;=500000,400,IF(K25&lt;100001,0,K25/1000-SUM(K27:K29)))</f>
        <v>0</v>
      </c>
      <c r="L30" s="70">
        <f>IF(K9=Tabelas!$F$23,IF(OR(K7=Tabelas!$F$14,K7=Tabelas!$F$15),K20*K30*(K26+Tabelas!$C$39)*Tabelas!$H$5,K20*K30*(K26+Tabelas!$C$39)*Tabelas!$H$9),IF(OR(K7=Tabelas!$F$14,K7=Tabelas!$F$15),K20*K30*K26*Tabelas!$H$5,K20*K30*K26*Tabelas!$H$9))</f>
        <v>0</v>
      </c>
      <c r="M30" s="48">
        <f>IF(M25&gt;=500000,400,IF(M25&lt;100001,0,M25/1000-SUM(M27:M29)))</f>
        <v>0</v>
      </c>
      <c r="N30" s="70">
        <f>IF(M9=Tabelas!$F$23,IF(OR(M7=Tabelas!$F$14,M7=Tabelas!$F$15),M20*M30*(M26+Tabelas!$C$39)*Tabelas!$H$5,M20*M30*(M26+Tabelas!$C$39)*Tabelas!$H$9),IF(OR(M7=Tabelas!$F$14,M7=Tabelas!$F$15),M20*M30*M26*Tabelas!$H$5,M20*M30*M26*Tabelas!$H$9))</f>
        <v>0</v>
      </c>
      <c r="O30" s="48">
        <f>IF(O25&gt;=500000,400,IF(O25&lt;100001,0,O25/1000-SUM(O27:O29)))</f>
        <v>0</v>
      </c>
      <c r="P30" s="70">
        <f>IF(O9=Tabelas!$F$23,IF(OR(O7=Tabelas!$F$14,O7=Tabelas!$F$15),O20*O30*(O26+Tabelas!$C$39)*Tabelas!$H$5,O20*O30*(O26+Tabelas!$C$39)*Tabelas!$H$9),IF(OR(O7=Tabelas!$F$14,O7=Tabelas!$F$15),O20*O30*O26*Tabelas!$H$5,O20*O30*O26*Tabelas!$H$9))</f>
        <v>0</v>
      </c>
      <c r="Q30" s="48">
        <f>IF(Q25&gt;=500000,400,IF(Q25&lt;100001,0,Q25/1000-SUM(Q27:Q29)))</f>
        <v>0</v>
      </c>
      <c r="R30" s="70">
        <f>IF(Q9=Tabelas!$F$23,IF(OR(Q7=Tabelas!$F$14,Q7=Tabelas!$F$15),Q20*Q30*(Q26+Tabelas!$C$39)*Tabelas!$H$5,Q20*Q30*(Q26+Tabelas!$C$39)*Tabelas!$H$9),IF(OR(Q7=Tabelas!$F$14,Q7=Tabelas!$F$15),Q20*Q30*Q26*Tabelas!$H$5,Q20*Q30*Q26*Tabelas!$H$9))</f>
        <v>0</v>
      </c>
      <c r="S30" s="48">
        <f>IF(S25&gt;=500000,400,IF(S25&lt;100001,0,S25/1000-SUM(S27:S29)))</f>
        <v>0</v>
      </c>
      <c r="T30" s="70">
        <f>IF(S9=Tabelas!$F$23,IF(OR(S7=Tabelas!$F$14,S7=Tabelas!$F$15),S20*S30*(S26+Tabelas!$C$39)*Tabelas!$H$5,S20*S30*(S26+Tabelas!$C$39)*Tabelas!$H$9),IF(OR(S7=Tabelas!$F$14,S7=Tabelas!$F$15),S20*S30*S26*Tabelas!$H$5,S20*S30*S26*Tabelas!$H$9))</f>
        <v>0</v>
      </c>
      <c r="U30" s="48">
        <f>IF(U25&gt;=500000,400,IF(U25&lt;100001,0,U25/1000-SUM(U27:U29)))</f>
        <v>0</v>
      </c>
      <c r="V30" s="70">
        <f>IF(U9=Tabelas!$F$23,IF(OR(U7=Tabelas!$F$14,U7=Tabelas!$F$15),U20*U30*(U26+Tabelas!$C$39)*Tabelas!$H$5,U20*U30*(U26+Tabelas!$C$39)*Tabelas!$H$9),IF(OR(U7=Tabelas!$F$14,U7=Tabelas!$F$15),U20*U30*U26*Tabelas!$H$5,U20*U30*U26*Tabelas!$H$9))</f>
        <v>0</v>
      </c>
      <c r="W30" s="48">
        <f>IF(W25&gt;=500000,400,IF(W25&lt;100001,0,W25/1000-SUM(W27:W29)))</f>
        <v>0</v>
      </c>
      <c r="X30" s="70">
        <f>IF(W9=Tabelas!$F$23,IF(OR(W7=Tabelas!$F$14,W7=Tabelas!$F$15),W20*W30*(W26+Tabelas!$C$39)*Tabelas!$H$5,W20*W30*(W26+Tabelas!$C$39)*Tabelas!$H$9),IF(OR(W7=Tabelas!$F$14,W7=Tabelas!$F$15),W20*W30*W26*Tabelas!$H$5,W20*W30*W26*Tabelas!$H$9))</f>
        <v>0</v>
      </c>
      <c r="Y30" s="48">
        <f>IF(Y25&gt;=500000,400,IF(Y25&lt;100001,0,Y25/1000-SUM(Y27:Y29)))</f>
        <v>0</v>
      </c>
      <c r="Z30" s="70">
        <f>IF(Y9=Tabelas!$F$23,IF(OR(Y7=Tabelas!$F$14,Y7=Tabelas!$F$15),Y20*Y30*(Y26+Tabelas!$C$39)*Tabelas!$H$5,Y20*Y30*(Y26+Tabelas!$C$39)*Tabelas!$H$9),IF(OR(Y7=Tabelas!$F$14,Y7=Tabelas!$F$15),Y20*Y30*Y26*Tabelas!$H$5,Y20*Y30*Y26*Tabelas!$H$9))</f>
        <v>0</v>
      </c>
      <c r="AA30" s="48">
        <f>IF(AA25&gt;=500000,400,IF(AA25&lt;100001,0,AA25/1000-SUM(AA27:AA29)))</f>
        <v>0</v>
      </c>
      <c r="AB30" s="70">
        <f>IF(AA9=Tabelas!$F$23,IF(OR(AA7=Tabelas!$F$14,AA7=Tabelas!$F$15),AA20*AA30*(AA26+Tabelas!$C$39)*Tabelas!$H$5,AA20*AA30*(AA26+Tabelas!$C$39)*Tabelas!$H$9),IF(OR(AA7=Tabelas!$F$14,AA7=Tabelas!$F$15),AA20*AA30*AA26*Tabelas!$H$5,AA20*AA30*AA26*Tabelas!$H$9))</f>
        <v>0</v>
      </c>
      <c r="AC30" s="48">
        <f>IF(AC25&gt;=500000,400,IF(AC25&lt;100001,0,AC25/1000-SUM(AC27:AC29)))</f>
        <v>0</v>
      </c>
      <c r="AD30" s="70">
        <f>IF(AC9=Tabelas!$F$23,IF(OR(AC7=Tabelas!$F$14,AC7=Tabelas!$F$15),AC20*AC30*(AC26+Tabelas!$C$39)*Tabelas!$H$5,AC20*AC30*(AC26+Tabelas!$C$39)*Tabelas!$H$9),IF(OR(AC7=Tabelas!$F$14,AC7=Tabelas!$F$15),AC20*AC30*AC26*Tabelas!$H$5,AC20*AC30*AC26*Tabelas!$H$9))</f>
        <v>0</v>
      </c>
      <c r="AE30" s="48">
        <f>IF(AE25&gt;=500000,400,IF(AE25&lt;100001,0,AE25/1000-SUM(AE27:AE29)))</f>
        <v>0</v>
      </c>
      <c r="AF30" s="70">
        <f>IF(AE9=Tabelas!$F$23,IF(OR(AE7=Tabelas!$F$14,AE7=Tabelas!$F$15),AE20*AE30*(AE26+Tabelas!$C$39)*Tabelas!$H$5,AE20*AE30*(AE26+Tabelas!$C$39)*Tabelas!$H$9),IF(OR(AE7=Tabelas!$F$14,AE7=Tabelas!$F$15),AE20*AE30*AE26*Tabelas!$H$5,AE20*AE30*AE26*Tabelas!$H$9))</f>
        <v>0</v>
      </c>
      <c r="AG30" s="48">
        <f>IF(AG25&gt;=500000,400,IF(AG25&lt;100001,0,AG25/1000-SUM(AG27:AG29)))</f>
        <v>0</v>
      </c>
      <c r="AH30" s="70">
        <f>IF(AG9=Tabelas!$F$23,IF(OR(AG7=Tabelas!$F$14,AG7=Tabelas!$F$15),AG20*AG30*(AG26+Tabelas!$C$39)*Tabelas!$H$5,AG20*AG30*(AG26+Tabelas!$C$39)*Tabelas!$H$9),IF(OR(AG7=Tabelas!$F$14,AG7=Tabelas!$F$15),AG20*AG30*AG26*Tabelas!$H$5,AG20*AG30*AG26*Tabelas!$H$9))</f>
        <v>0</v>
      </c>
      <c r="AI30" s="48">
        <f>IF(AI25&gt;=500000,400,IF(AI25&lt;100001,0,AI25/1000-SUM(AI27:AI29)))</f>
        <v>0</v>
      </c>
      <c r="AJ30" s="70">
        <f>IF(AI9=Tabelas!$F$23,IF(OR(AI7=Tabelas!$F$14,AI7=Tabelas!$F$15),AI20*AI30*(AI26+Tabelas!$C$39)*Tabelas!$H$5,AI20*AI30*(AI26+Tabelas!$C$39)*Tabelas!$H$9),IF(OR(AI7=Tabelas!$F$14,AI7=Tabelas!$F$15),AI20*AI30*AI26*Tabelas!$H$5,AI20*AI30*AI26*Tabelas!$H$9))</f>
        <v>0</v>
      </c>
      <c r="AK30" s="48">
        <f>IF(AK25&gt;=500000,400,IF(AK25&lt;100001,0,AK25/1000-SUM(AK27:AK29)))</f>
        <v>0</v>
      </c>
      <c r="AL30" s="70">
        <f>IF(AK9=Tabelas!$F$23,IF(OR(AK7=Tabelas!$F$14,AK7=Tabelas!$F$15),AK20*AK30*(AK26+Tabelas!$C$39)*Tabelas!$H$5,AK20*AK30*(AK26+Tabelas!$C$39)*Tabelas!$H$9),IF(OR(AK7=Tabelas!$F$14,AK7=Tabelas!$F$15),AK20*AK30*AK26*Tabelas!$H$5,AK20*AK30*AK26*Tabelas!$H$9))</f>
        <v>0</v>
      </c>
      <c r="AM30" s="48">
        <f>IF(AM25&gt;=500000,400,IF(AM25&lt;100001,0,AM25/1000-SUM(AM27:AM29)))</f>
        <v>0</v>
      </c>
      <c r="AN30" s="70">
        <f>IF(AM9=Tabelas!$F$23,IF(OR(AM7=Tabelas!$F$14,AM7=Tabelas!$F$15),AM20*AM30*(AM26+Tabelas!$C$39)*Tabelas!$H$5,AM20*AM30*(AM26+Tabelas!$C$39)*Tabelas!$H$9),IF(OR(AM7=Tabelas!$F$14,AM7=Tabelas!$F$15),AM20*AM30*AM26*Tabelas!$H$5,AM20*AM30*AM26*Tabelas!$H$9))</f>
        <v>0</v>
      </c>
      <c r="AO30" s="48">
        <f>IF(AO25&gt;=500000,400,IF(AO25&lt;100001,0,AO25/1000-SUM(AO27:AO29)))</f>
        <v>0</v>
      </c>
      <c r="AP30" s="70">
        <f>IF(AO9=Tabelas!$F$23,IF(OR(AO7=Tabelas!$F$14,AO7=Tabelas!$F$15),AO20*AO30*(AO26+Tabelas!$C$39)*Tabelas!$H$5,AO20*AO30*(AO26+Tabelas!$C$39)*Tabelas!$H$9),IF(OR(AO7=Tabelas!$F$14,AO7=Tabelas!$F$15),AO20*AO30*AO26*Tabelas!$H$5,AO20*AO30*AO26*Tabelas!$H$9))</f>
        <v>0</v>
      </c>
      <c r="AQ30" s="48">
        <f>IF(AQ25&gt;=500000,400,IF(AQ25&lt;100001,0,AQ25/1000-SUM(AQ27:AQ29)))</f>
        <v>0</v>
      </c>
      <c r="AR30" s="70">
        <f>IF(AQ9=Tabelas!$F$23,IF(OR(AQ7=Tabelas!$F$14,AQ7=Tabelas!$F$15),AQ20*AQ30*(AQ26+Tabelas!$C$39)*Tabelas!$H$5,AQ20*AQ30*(AQ26+Tabelas!$C$39)*Tabelas!$H$9),IF(OR(AQ7=Tabelas!$F$14,AQ7=Tabelas!$F$15),AQ20*AQ30*AQ26*Tabelas!$H$5,AQ20*AQ30*AQ26*Tabelas!$H$9))</f>
        <v>0</v>
      </c>
      <c r="AS30" s="48">
        <f>IF(AS25&gt;=500000,400,IF(AS25&lt;100001,0,AS25/1000-SUM(AS27:AS29)))</f>
        <v>0</v>
      </c>
      <c r="AT30" s="70">
        <f>IF(AS9=Tabelas!$F$23,IF(OR(AS7=Tabelas!$F$14,AS7=Tabelas!$F$15),AS20*AS30*(AS26+Tabelas!$C$39)*Tabelas!$H$5,AS20*AS30*(AS26+Tabelas!$C$39)*Tabelas!$H$9),IF(OR(AS7=Tabelas!$F$14,AS7=Tabelas!$F$15),AS20*AS30*AS26*Tabelas!$H$5,AS20*AS30*AS26*Tabelas!$H$9))</f>
        <v>0</v>
      </c>
      <c r="AU30" s="48">
        <f>IF(AU25&gt;=500000,400,IF(AU25&lt;100001,0,AU25/1000-SUM(AU27:AU29)))</f>
        <v>0</v>
      </c>
      <c r="AV30" s="70">
        <f>IF(AU9=Tabelas!$F$23,IF(OR(AU7=Tabelas!$F$14,AU7=Tabelas!$F$15),AU20*AU30*(AU26+Tabelas!$C$39)*Tabelas!$H$5,AU20*AU30*(AU26+Tabelas!$C$39)*Tabelas!$H$9),IF(OR(AU7=Tabelas!$F$14,AU7=Tabelas!$F$15),AU20*AU30*AU26*Tabelas!$H$5,AU20*AU30*AU26*Tabelas!$H$9))</f>
        <v>0</v>
      </c>
      <c r="AW30" s="48">
        <f>IF(AW25&gt;=500000,400,IF(AW25&lt;100001,0,AW25/1000-SUM(AW27:AW29)))</f>
        <v>0</v>
      </c>
      <c r="AX30" s="70">
        <f>IF(AW9=Tabelas!$F$23,IF(OR(AW7=Tabelas!$F$14,AW7=Tabelas!$F$15),AW20*AW30*(AW26+Tabelas!$C$39)*Tabelas!$H$5,AW20*AW30*(AW26+Tabelas!$C$39)*Tabelas!$H$9),IF(OR(AW7=Tabelas!$F$14,AW7=Tabelas!$F$15),AW20*AW30*AW26*Tabelas!$H$5,AW20*AW30*AW26*Tabelas!$H$9))</f>
        <v>0</v>
      </c>
      <c r="AY30" s="48">
        <f>IF(AY25&gt;=500000,400,IF(AY25&lt;100001,0,AY25/1000-SUM(AY27:AY29)))</f>
        <v>0</v>
      </c>
      <c r="AZ30" s="70">
        <f>IF(AY9=Tabelas!$F$23,IF(OR(AY7=Tabelas!$F$14,AY7=Tabelas!$F$15),AY20*AY30*(AY26+Tabelas!$C$39)*Tabelas!$H$5,AY20*AY30*(AY26+Tabelas!$C$39)*Tabelas!$H$9),IF(OR(AY7=Tabelas!$F$14,AY7=Tabelas!$F$15),AY20*AY30*AY26*Tabelas!$H$5,AY20*AY30*AY26*Tabelas!$H$9))</f>
        <v>0</v>
      </c>
      <c r="BA30" s="48">
        <f>IF(BA25&gt;=500000,400,IF(BA25&lt;100001,0,BA25/1000-SUM(BA27:BA29)))</f>
        <v>0</v>
      </c>
      <c r="BB30" s="70">
        <f>IF(BA9=Tabelas!$F$23,IF(OR(BA7=Tabelas!$F$14,BA7=Tabelas!$F$15),BA20*BA30*(BA26+Tabelas!$C$39)*Tabelas!$H$5,BA20*BA30*(BA26+Tabelas!$C$39)*Tabelas!$H$9),IF(OR(BA7=Tabelas!$F$14,BA7=Tabelas!$F$15),BA20*BA30*BA26*Tabelas!$H$5,BA20*BA30*BA26*Tabelas!$H$9))</f>
        <v>0</v>
      </c>
      <c r="BC30" s="48">
        <f>IF(BC25&gt;=500000,400,IF(BC25&lt;100001,0,BC25/1000-SUM(BC27:BC29)))</f>
        <v>0</v>
      </c>
      <c r="BD30" s="70">
        <f>IF(BC9=Tabelas!$F$23,IF(OR(BC7=Tabelas!$F$14,BC7=Tabelas!$F$15),BC20*BC30*(BC26+Tabelas!$C$39)*Tabelas!$H$5,BC20*BC30*(BC26+Tabelas!$C$39)*Tabelas!$H$9),IF(OR(BC7=Tabelas!$F$14,BC7=Tabelas!$F$15),BC20*BC30*BC26*Tabelas!$H$5,BC20*BC30*BC26*Tabelas!$H$9))</f>
        <v>0</v>
      </c>
      <c r="BE30" s="48">
        <f>IF(BE25&gt;=500000,400,IF(BE25&lt;100001,0,BE25/1000-SUM(BE27:BE29)))</f>
        <v>0</v>
      </c>
      <c r="BF30" s="70">
        <f>IF(BE9=Tabelas!$F$23,IF(OR(BE7=Tabelas!$F$14,BE7=Tabelas!$F$15),BE20*BE30*(BE26+Tabelas!$C$39)*Tabelas!$H$5,BE20*BE30*(BE26+Tabelas!$C$39)*Tabelas!$H$9),IF(OR(BE7=Tabelas!$F$14,BE7=Tabelas!$F$15),BE20*BE30*BE26*Tabelas!$H$5,BE20*BE30*BE26*Tabelas!$H$9))</f>
        <v>0</v>
      </c>
    </row>
    <row r="31" spans="1:58" ht="15.75" thickBot="1" x14ac:dyDescent="0.3">
      <c r="A31" s="446"/>
      <c r="B31" s="8" t="s">
        <v>95</v>
      </c>
      <c r="C31" s="49">
        <f>IF(C25&gt;500000,C25/1000-SUM(C27:C30),0)</f>
        <v>0</v>
      </c>
      <c r="D31" s="71">
        <f>IF(C9=Tabelas!$F$23,IF(OR(C7=Tabelas!$F$14,C7=Tabelas!$F$15),C20*C31*(C26+Tabelas!$C$39)*Tabelas!$H$6,C20*C31*(C26+Tabelas!$C$39)*Tabelas!$H$10),IF(OR(C7=Tabelas!$F$14,C7=Tabelas!$F$15),C20*C31*C26*Tabelas!$H$6,C20*C31*C26*Tabelas!$H$10))</f>
        <v>0</v>
      </c>
      <c r="E31" s="49">
        <f>IF(E25&gt;500000,E25/1000-SUM(E27:E30),0)</f>
        <v>0</v>
      </c>
      <c r="F31" s="71">
        <f>IF(E9=Tabelas!$F$23,IF(OR(E7=Tabelas!$F$14,E7=Tabelas!$F$15),E20*E31*(E26+Tabelas!$C$39)*Tabelas!$H$6,E20*E31*(E26+Tabelas!$C$39)*Tabelas!$H$10),IF(OR(E7=Tabelas!$F$14,E7=Tabelas!$F$15),E20*E31*E26*Tabelas!$H$6,E20*E31*E26*Tabelas!$H$10))</f>
        <v>0</v>
      </c>
      <c r="G31" s="49">
        <f>IF(G25&gt;500000,G25/1000-SUM(G27:G30),0)</f>
        <v>0</v>
      </c>
      <c r="H31" s="71">
        <f>IF(G9=Tabelas!$F$23,IF(OR(G7=Tabelas!$F$14,G7=Tabelas!$F$15),G20*G31*(G26+Tabelas!$C$39)*Tabelas!$H$6,G20*G31*(G26+Tabelas!$C$39)*Tabelas!$H$10),IF(OR(G7=Tabelas!$F$14,G7=Tabelas!$F$15),G20*G31*G26*Tabelas!$H$6,G20*G31*G26*Tabelas!$H$10))</f>
        <v>0</v>
      </c>
      <c r="I31" s="49">
        <f>IF(I25&gt;500000,I25/1000-SUM(I27:I30),0)</f>
        <v>0</v>
      </c>
      <c r="J31" s="71">
        <f>IF(I9=Tabelas!$F$23,IF(OR(I7=Tabelas!$F$14,I7=Tabelas!$F$15),I20*I31*(I26+Tabelas!$C$39)*Tabelas!$H$6,I20*I31*(I26+Tabelas!$C$39)*Tabelas!$H$10),IF(OR(I7=Tabelas!$F$14,I7=Tabelas!$F$15),I20*I31*I26*Tabelas!$H$6,I20*I31*I26*Tabelas!$H$10))</f>
        <v>0</v>
      </c>
      <c r="K31" s="49">
        <f>IF(K25&gt;500000,K25/1000-SUM(K27:K30),0)</f>
        <v>0</v>
      </c>
      <c r="L31" s="71">
        <f>IF(K9=Tabelas!$F$23,IF(OR(K7=Tabelas!$F$14,K7=Tabelas!$F$15),K20*K31*(K26+Tabelas!$C$39)*Tabelas!$H$6,K20*K31*(K26+Tabelas!$C$39)*Tabelas!$H$10),IF(OR(K7=Tabelas!$F$14,K7=Tabelas!$F$15),K20*K31*K26*Tabelas!$H$6,K20*K31*K26*Tabelas!$H$10))</f>
        <v>0</v>
      </c>
      <c r="M31" s="49">
        <f>IF(M25&gt;500000,M25/1000-SUM(M27:M30),0)</f>
        <v>0</v>
      </c>
      <c r="N31" s="71">
        <f>IF(M9=Tabelas!$F$23,IF(OR(M7=Tabelas!$F$14,M7=Tabelas!$F$15),M20*M31*(M26+Tabelas!$C$39)*Tabelas!$H$6,M20*M31*(M26+Tabelas!$C$39)*Tabelas!$H$10),IF(OR(M7=Tabelas!$F$14,M7=Tabelas!$F$15),M20*M31*M26*Tabelas!$H$6,M20*M31*M26*Tabelas!$H$10))</f>
        <v>0</v>
      </c>
      <c r="O31" s="49">
        <f>IF(O25&gt;500000,O25/1000-SUM(O27:O30),0)</f>
        <v>0</v>
      </c>
      <c r="P31" s="71">
        <f>IF(O9=Tabelas!$F$23,IF(OR(O7=Tabelas!$F$14,O7=Tabelas!$F$15),O20*O31*(O26+Tabelas!$C$39)*Tabelas!$H$6,O20*O31*(O26+Tabelas!$C$39)*Tabelas!$H$10),IF(OR(O7=Tabelas!$F$14,O7=Tabelas!$F$15),O20*O31*O26*Tabelas!$H$6,O20*O31*O26*Tabelas!$H$10))</f>
        <v>0</v>
      </c>
      <c r="Q31" s="49">
        <f>IF(Q25&gt;500000,Q25/1000-SUM(Q27:Q30),0)</f>
        <v>0</v>
      </c>
      <c r="R31" s="71">
        <f>IF(Q9=Tabelas!$F$23,IF(OR(Q7=Tabelas!$F$14,Q7=Tabelas!$F$15),Q20*Q31*(Q26+Tabelas!$C$39)*Tabelas!$H$6,Q20*Q31*(Q26+Tabelas!$C$39)*Tabelas!$H$10),IF(OR(Q7=Tabelas!$F$14,Q7=Tabelas!$F$15),Q20*Q31*Q26*Tabelas!$H$6,Q20*Q31*Q26*Tabelas!$H$10))</f>
        <v>0</v>
      </c>
      <c r="S31" s="49">
        <f>IF(S25&gt;500000,S25/1000-SUM(S27:S30),0)</f>
        <v>0</v>
      </c>
      <c r="T31" s="71">
        <f>IF(S9=Tabelas!$F$23,IF(OR(S7=Tabelas!$F$14,S7=Tabelas!$F$15),S20*S31*(S26+Tabelas!$C$39)*Tabelas!$H$6,S20*S31*(S26+Tabelas!$C$39)*Tabelas!$H$10),IF(OR(S7=Tabelas!$F$14,S7=Tabelas!$F$15),S20*S31*S26*Tabelas!$H$6,S20*S31*S26*Tabelas!$H$10))</f>
        <v>0</v>
      </c>
      <c r="U31" s="49">
        <f>IF(U25&gt;500000,U25/1000-SUM(U27:U30),0)</f>
        <v>0</v>
      </c>
      <c r="V31" s="71">
        <f>IF(U9=Tabelas!$F$23,IF(OR(U7=Tabelas!$F$14,U7=Tabelas!$F$15),U20*U31*(U26+Tabelas!$C$39)*Tabelas!$H$6,U20*U31*(U26+Tabelas!$C$39)*Tabelas!$H$10),IF(OR(U7=Tabelas!$F$14,U7=Tabelas!$F$15),U20*U31*U26*Tabelas!$H$6,U20*U31*U26*Tabelas!$H$10))</f>
        <v>0</v>
      </c>
      <c r="W31" s="49">
        <f>IF(W25&gt;500000,W25/1000-SUM(W27:W30),0)</f>
        <v>0</v>
      </c>
      <c r="X31" s="71">
        <f>IF(W9=Tabelas!$F$23,IF(OR(W7=Tabelas!$F$14,W7=Tabelas!$F$15),W20*W31*(W26+Tabelas!$C$39)*Tabelas!$H$6,W20*W31*(W26+Tabelas!$C$39)*Tabelas!$H$10),IF(OR(W7=Tabelas!$F$14,W7=Tabelas!$F$15),W20*W31*W26*Tabelas!$H$6,W20*W31*W26*Tabelas!$H$10))</f>
        <v>0</v>
      </c>
      <c r="Y31" s="49">
        <f>IF(Y25&gt;500000,Y25/1000-SUM(Y27:Y30),0)</f>
        <v>0</v>
      </c>
      <c r="Z31" s="71">
        <f>IF(Y9=Tabelas!$F$23,IF(OR(Y7=Tabelas!$F$14,Y7=Tabelas!$F$15),Y20*Y31*(Y26+Tabelas!$C$39)*Tabelas!$H$6,Y20*Y31*(Y26+Tabelas!$C$39)*Tabelas!$H$10),IF(OR(Y7=Tabelas!$F$14,Y7=Tabelas!$F$15),Y20*Y31*Y26*Tabelas!$H$6,Y20*Y31*Y26*Tabelas!$H$10))</f>
        <v>0</v>
      </c>
      <c r="AA31" s="49">
        <f>IF(AA25&gt;500000,AA25/1000-SUM(AA27:AA30),0)</f>
        <v>0</v>
      </c>
      <c r="AB31" s="71">
        <f>IF(AA9=Tabelas!$F$23,IF(OR(AA7=Tabelas!$F$14,AA7=Tabelas!$F$15),AA20*AA31*(AA26+Tabelas!$C$39)*Tabelas!$H$6,AA20*AA31*(AA26+Tabelas!$C$39)*Tabelas!$H$10),IF(OR(AA7=Tabelas!$F$14,AA7=Tabelas!$F$15),AA20*AA31*AA26*Tabelas!$H$6,AA20*AA31*AA26*Tabelas!$H$10))</f>
        <v>0</v>
      </c>
      <c r="AC31" s="49">
        <f>IF(AC25&gt;500000,AC25/1000-SUM(AC27:AC30),0)</f>
        <v>0</v>
      </c>
      <c r="AD31" s="71">
        <f>IF(AC9=Tabelas!$F$23,IF(OR(AC7=Tabelas!$F$14,AC7=Tabelas!$F$15),AC20*AC31*(AC26+Tabelas!$C$39)*Tabelas!$H$6,AC20*AC31*(AC26+Tabelas!$C$39)*Tabelas!$H$10),IF(OR(AC7=Tabelas!$F$14,AC7=Tabelas!$F$15),AC20*AC31*AC26*Tabelas!$H$6,AC20*AC31*AC26*Tabelas!$H$10))</f>
        <v>0</v>
      </c>
      <c r="AE31" s="49">
        <f>IF(AE25&gt;500000,AE25/1000-SUM(AE27:AE30),0)</f>
        <v>0</v>
      </c>
      <c r="AF31" s="71">
        <f>IF(AE9=Tabelas!$F$23,IF(OR(AE7=Tabelas!$F$14,AE7=Tabelas!$F$15),AE20*AE31*(AE26+Tabelas!$C$39)*Tabelas!$H$6,AE20*AE31*(AE26+Tabelas!$C$39)*Tabelas!$H$10),IF(OR(AE7=Tabelas!$F$14,AE7=Tabelas!$F$15),AE20*AE31*AE26*Tabelas!$H$6,AE20*AE31*AE26*Tabelas!$H$10))</f>
        <v>0</v>
      </c>
      <c r="AG31" s="49">
        <f>IF(AG25&gt;500000,AG25/1000-SUM(AG27:AG30),0)</f>
        <v>0</v>
      </c>
      <c r="AH31" s="71">
        <f>IF(AG9=Tabelas!$F$23,IF(OR(AG7=Tabelas!$F$14,AG7=Tabelas!$F$15),AG20*AG31*(AG26+Tabelas!$C$39)*Tabelas!$H$6,AG20*AG31*(AG26+Tabelas!$C$39)*Tabelas!$H$10),IF(OR(AG7=Tabelas!$F$14,AG7=Tabelas!$F$15),AG20*AG31*AG26*Tabelas!$H$6,AG20*AG31*AG26*Tabelas!$H$10))</f>
        <v>0</v>
      </c>
      <c r="AI31" s="49">
        <f>IF(AI25&gt;500000,AI25/1000-SUM(AI27:AI30),0)</f>
        <v>0</v>
      </c>
      <c r="AJ31" s="71">
        <f>IF(AI9=Tabelas!$F$23,IF(OR(AI7=Tabelas!$F$14,AI7=Tabelas!$F$15),AI20*AI31*(AI26+Tabelas!$C$39)*Tabelas!$H$6,AI20*AI31*(AI26+Tabelas!$C$39)*Tabelas!$H$10),IF(OR(AI7=Tabelas!$F$14,AI7=Tabelas!$F$15),AI20*AI31*AI26*Tabelas!$H$6,AI20*AI31*AI26*Tabelas!$H$10))</f>
        <v>0</v>
      </c>
      <c r="AK31" s="49">
        <f>IF(AK25&gt;500000,AK25/1000-SUM(AK27:AK30),0)</f>
        <v>0</v>
      </c>
      <c r="AL31" s="71">
        <f>IF(AK9=Tabelas!$F$23,IF(OR(AK7=Tabelas!$F$14,AK7=Tabelas!$F$15),AK20*AK31*(AK26+Tabelas!$C$39)*Tabelas!$H$6,AK20*AK31*(AK26+Tabelas!$C$39)*Tabelas!$H$10),IF(OR(AK7=Tabelas!$F$14,AK7=Tabelas!$F$15),AK20*AK31*AK26*Tabelas!$H$6,AK20*AK31*AK26*Tabelas!$H$10))</f>
        <v>0</v>
      </c>
      <c r="AM31" s="49">
        <f>IF(AM25&gt;500000,AM25/1000-SUM(AM27:AM30),0)</f>
        <v>0</v>
      </c>
      <c r="AN31" s="71">
        <f>IF(AM9=Tabelas!$F$23,IF(OR(AM7=Tabelas!$F$14,AM7=Tabelas!$F$15),AM20*AM31*(AM26+Tabelas!$C$39)*Tabelas!$H$6,AM20*AM31*(AM26+Tabelas!$C$39)*Tabelas!$H$10),IF(OR(AM7=Tabelas!$F$14,AM7=Tabelas!$F$15),AM20*AM31*AM26*Tabelas!$H$6,AM20*AM31*AM26*Tabelas!$H$10))</f>
        <v>0</v>
      </c>
      <c r="AO31" s="49">
        <f>IF(AO25&gt;500000,AO25/1000-SUM(AO27:AO30),0)</f>
        <v>0</v>
      </c>
      <c r="AP31" s="71">
        <f>IF(AO9=Tabelas!$F$23,IF(OR(AO7=Tabelas!$F$14,AO7=Tabelas!$F$15),AO20*AO31*(AO26+Tabelas!$C$39)*Tabelas!$H$6,AO20*AO31*(AO26+Tabelas!$C$39)*Tabelas!$H$10),IF(OR(AO7=Tabelas!$F$14,AO7=Tabelas!$F$15),AO20*AO31*AO26*Tabelas!$H$6,AO20*AO31*AO26*Tabelas!$H$10))</f>
        <v>0</v>
      </c>
      <c r="AQ31" s="49">
        <f>IF(AQ25&gt;500000,AQ25/1000-SUM(AQ27:AQ30),0)</f>
        <v>0</v>
      </c>
      <c r="AR31" s="71">
        <f>IF(AQ9=Tabelas!$F$23,IF(OR(AQ7=Tabelas!$F$14,AQ7=Tabelas!$F$15),AQ20*AQ31*(AQ26+Tabelas!$C$39)*Tabelas!$H$6,AQ20*AQ31*(AQ26+Tabelas!$C$39)*Tabelas!$H$10),IF(OR(AQ7=Tabelas!$F$14,AQ7=Tabelas!$F$15),AQ20*AQ31*AQ26*Tabelas!$H$6,AQ20*AQ31*AQ26*Tabelas!$H$10))</f>
        <v>0</v>
      </c>
      <c r="AS31" s="49">
        <f>IF(AS25&gt;500000,AS25/1000-SUM(AS27:AS30),0)</f>
        <v>0</v>
      </c>
      <c r="AT31" s="71">
        <f>IF(AS9=Tabelas!$F$23,IF(OR(AS7=Tabelas!$F$14,AS7=Tabelas!$F$15),AS20*AS31*(AS26+Tabelas!$C$39)*Tabelas!$H$6,AS20*AS31*(AS26+Tabelas!$C$39)*Tabelas!$H$10),IF(OR(AS7=Tabelas!$F$14,AS7=Tabelas!$F$15),AS20*AS31*AS26*Tabelas!$H$6,AS20*AS31*AS26*Tabelas!$H$10))</f>
        <v>0</v>
      </c>
      <c r="AU31" s="49">
        <f>IF(AU25&gt;500000,AU25/1000-SUM(AU27:AU30),0)</f>
        <v>0</v>
      </c>
      <c r="AV31" s="71">
        <f>IF(AU9=Tabelas!$F$23,IF(OR(AU7=Tabelas!$F$14,AU7=Tabelas!$F$15),AU20*AU31*(AU26+Tabelas!$C$39)*Tabelas!$H$6,AU20*AU31*(AU26+Tabelas!$C$39)*Tabelas!$H$10),IF(OR(AU7=Tabelas!$F$14,AU7=Tabelas!$F$15),AU20*AU31*AU26*Tabelas!$H$6,AU20*AU31*AU26*Tabelas!$H$10))</f>
        <v>0</v>
      </c>
      <c r="AW31" s="49">
        <f>IF(AW25&gt;500000,AW25/1000-SUM(AW27:AW30),0)</f>
        <v>0</v>
      </c>
      <c r="AX31" s="71">
        <f>IF(AW9=Tabelas!$F$23,IF(OR(AW7=Tabelas!$F$14,AW7=Tabelas!$F$15),AW20*AW31*(AW26+Tabelas!$C$39)*Tabelas!$H$6,AW20*AW31*(AW26+Tabelas!$C$39)*Tabelas!$H$10),IF(OR(AW7=Tabelas!$F$14,AW7=Tabelas!$F$15),AW20*AW31*AW26*Tabelas!$H$6,AW20*AW31*AW26*Tabelas!$H$10))</f>
        <v>0</v>
      </c>
      <c r="AY31" s="49">
        <f>IF(AY25&gt;500000,AY25/1000-SUM(AY27:AY30),0)</f>
        <v>0</v>
      </c>
      <c r="AZ31" s="71">
        <f>IF(AY9=Tabelas!$F$23,IF(OR(AY7=Tabelas!$F$14,AY7=Tabelas!$F$15),AY20*AY31*(AY26+Tabelas!$C$39)*Tabelas!$H$6,AY20*AY31*(AY26+Tabelas!$C$39)*Tabelas!$H$10),IF(OR(AY7=Tabelas!$F$14,AY7=Tabelas!$F$15),AY20*AY31*AY26*Tabelas!$H$6,AY20*AY31*AY26*Tabelas!$H$10))</f>
        <v>0</v>
      </c>
      <c r="BA31" s="49">
        <f>IF(BA25&gt;500000,BA25/1000-SUM(BA27:BA30),0)</f>
        <v>0</v>
      </c>
      <c r="BB31" s="71">
        <f>IF(BA9=Tabelas!$F$23,IF(OR(BA7=Tabelas!$F$14,BA7=Tabelas!$F$15),BA20*BA31*(BA26+Tabelas!$C$39)*Tabelas!$H$6,BA20*BA31*(BA26+Tabelas!$C$39)*Tabelas!$H$10),IF(OR(BA7=Tabelas!$F$14,BA7=Tabelas!$F$15),BA20*BA31*BA26*Tabelas!$H$6,BA20*BA31*BA26*Tabelas!$H$10))</f>
        <v>0</v>
      </c>
      <c r="BC31" s="49">
        <f>IF(BC25&gt;500000,BC25/1000-SUM(BC27:BC30),0)</f>
        <v>0</v>
      </c>
      <c r="BD31" s="71">
        <f>IF(BC9=Tabelas!$F$23,IF(OR(BC7=Tabelas!$F$14,BC7=Tabelas!$F$15),BC20*BC31*(BC26+Tabelas!$C$39)*Tabelas!$H$6,BC20*BC31*(BC26+Tabelas!$C$39)*Tabelas!$H$10),IF(OR(BC7=Tabelas!$F$14,BC7=Tabelas!$F$15),BC20*BC31*BC26*Tabelas!$H$6,BC20*BC31*BC26*Tabelas!$H$10))</f>
        <v>0</v>
      </c>
      <c r="BE31" s="49">
        <f>IF(BE25&gt;500000,BE25/1000-SUM(BE27:BE30),0)</f>
        <v>0</v>
      </c>
      <c r="BF31" s="71">
        <f>IF(BE9=Tabelas!$F$23,IF(OR(BE7=Tabelas!$F$14,BE7=Tabelas!$F$15),BE20*BE31*(BE26+Tabelas!$C$39)*Tabelas!$H$6,BE20*BE31*(BE26+Tabelas!$C$39)*Tabelas!$H$10),IF(OR(BE7=Tabelas!$F$14,BE7=Tabelas!$F$15),BE20*BE31*BE26*Tabelas!$H$6,BE20*BE31*BE26*Tabelas!$H$10))</f>
        <v>0</v>
      </c>
    </row>
    <row r="32" spans="1:58" ht="15" customHeight="1" x14ac:dyDescent="0.25">
      <c r="A32" s="497" t="s">
        <v>106</v>
      </c>
      <c r="B32" s="47" t="s">
        <v>89</v>
      </c>
      <c r="C32" s="469">
        <f>C10*C4</f>
        <v>10800</v>
      </c>
      <c r="D32" s="470"/>
      <c r="E32" s="469">
        <f>E10*E4</f>
        <v>0</v>
      </c>
      <c r="F32" s="470"/>
      <c r="G32" s="469">
        <f>G10*G4</f>
        <v>0</v>
      </c>
      <c r="H32" s="470"/>
      <c r="I32" s="469">
        <f>I10*I4</f>
        <v>72000</v>
      </c>
      <c r="J32" s="470"/>
      <c r="K32" s="469">
        <f>K10*K4</f>
        <v>0</v>
      </c>
      <c r="L32" s="470"/>
      <c r="M32" s="469">
        <f>M10*M4</f>
        <v>0</v>
      </c>
      <c r="N32" s="470"/>
      <c r="O32" s="469">
        <f>O10*O4</f>
        <v>0</v>
      </c>
      <c r="P32" s="470"/>
      <c r="Q32" s="469">
        <f>Q10*Q4</f>
        <v>216000</v>
      </c>
      <c r="R32" s="470"/>
      <c r="S32" s="469">
        <f>S10*S4</f>
        <v>0</v>
      </c>
      <c r="T32" s="470"/>
      <c r="U32" s="469">
        <f>U10*U4</f>
        <v>0</v>
      </c>
      <c r="V32" s="470"/>
      <c r="W32" s="469">
        <f>W10*W4</f>
        <v>0</v>
      </c>
      <c r="X32" s="470"/>
      <c r="Y32" s="469">
        <f>Y10*Y4</f>
        <v>0</v>
      </c>
      <c r="Z32" s="470"/>
      <c r="AA32" s="469">
        <f>AA10*AA4</f>
        <v>0</v>
      </c>
      <c r="AB32" s="470"/>
      <c r="AC32" s="469">
        <f>AC10*AC4</f>
        <v>0</v>
      </c>
      <c r="AD32" s="470"/>
      <c r="AE32" s="469">
        <f>AE10*AE4</f>
        <v>0</v>
      </c>
      <c r="AF32" s="470"/>
      <c r="AG32" s="469">
        <f>AG10*AG4</f>
        <v>0</v>
      </c>
      <c r="AH32" s="470"/>
      <c r="AI32" s="469">
        <f>AI10*AI4</f>
        <v>0</v>
      </c>
      <c r="AJ32" s="470"/>
      <c r="AK32" s="469">
        <f>AK10*AK4</f>
        <v>0</v>
      </c>
      <c r="AL32" s="470"/>
      <c r="AM32" s="469">
        <f>AM10*AM4</f>
        <v>0</v>
      </c>
      <c r="AN32" s="470"/>
      <c r="AO32" s="469">
        <f>AO10*AO4</f>
        <v>0</v>
      </c>
      <c r="AP32" s="470"/>
      <c r="AQ32" s="469">
        <f>AQ10*AQ4</f>
        <v>21600</v>
      </c>
      <c r="AR32" s="470"/>
      <c r="AS32" s="469">
        <f>AS10*AS4</f>
        <v>0</v>
      </c>
      <c r="AT32" s="470"/>
      <c r="AU32" s="469">
        <f>AU10*AU4</f>
        <v>0</v>
      </c>
      <c r="AV32" s="470"/>
      <c r="AW32" s="469">
        <f>AW10*AW4</f>
        <v>0</v>
      </c>
      <c r="AX32" s="470"/>
      <c r="AY32" s="469">
        <f>AY10*AY4</f>
        <v>0</v>
      </c>
      <c r="AZ32" s="470"/>
      <c r="BA32" s="469">
        <f>BA10*BA4</f>
        <v>72000</v>
      </c>
      <c r="BB32" s="470"/>
      <c r="BC32" s="469">
        <f>BC10*BC4</f>
        <v>0</v>
      </c>
      <c r="BD32" s="470"/>
      <c r="BE32" s="469">
        <f>BE10*BE4</f>
        <v>0</v>
      </c>
      <c r="BF32" s="470"/>
    </row>
    <row r="33" spans="1:58" x14ac:dyDescent="0.25">
      <c r="A33" s="445"/>
      <c r="B33" s="48" t="s">
        <v>90</v>
      </c>
      <c r="C33" s="471">
        <f>IF(C7=Tabelas!$B$4,0,IF(OR(C13=Tabelas!$F$14,C13=Tabelas!$F$15),VLOOKUP(C14,matrizpapel,2,0),VLOOKUP(C14,matrizpapel,3,0)))</f>
        <v>3</v>
      </c>
      <c r="D33" s="472"/>
      <c r="E33" s="471">
        <f>IF(E7=Tabelas!$B$4,0,IF(OR(E13=Tabelas!$F$14,E13=Tabelas!$F$15),VLOOKUP(E14,matrizpapel,2,0),VLOOKUP(E14,matrizpapel,3,0)))</f>
        <v>3</v>
      </c>
      <c r="F33" s="472"/>
      <c r="G33" s="471">
        <f>IF(G7=Tabelas!$B$4,0,IF(OR(G13=Tabelas!$F$14,G13=Tabelas!$F$15),VLOOKUP(G14,matrizpapel,2,0),VLOOKUP(G14,matrizpapel,3,0)))</f>
        <v>3</v>
      </c>
      <c r="H33" s="472"/>
      <c r="I33" s="471">
        <f>IF(I7=Tabelas!$B$4,0,IF(OR(I13=Tabelas!$F$14,I13=Tabelas!$F$15),VLOOKUP(I14,matrizpapel,2,0),VLOOKUP(I14,matrizpapel,3,0)))</f>
        <v>3</v>
      </c>
      <c r="J33" s="472"/>
      <c r="K33" s="471">
        <f>IF(K7=Tabelas!$B$4,0,IF(OR(K13=Tabelas!$F$14,K13=Tabelas!$F$15),VLOOKUP(K14,matrizpapel,2,0),VLOOKUP(K14,matrizpapel,3,0)))</f>
        <v>3</v>
      </c>
      <c r="L33" s="472"/>
      <c r="M33" s="471">
        <f>IF(M7=Tabelas!$B$4,0,IF(OR(M13=Tabelas!$F$14,M13=Tabelas!$F$15),VLOOKUP(M14,matrizpapel,2,0),VLOOKUP(M14,matrizpapel,3,0)))</f>
        <v>3</v>
      </c>
      <c r="N33" s="472"/>
      <c r="O33" s="471">
        <f>IF(O7=Tabelas!$B$4,0,IF(OR(O13=Tabelas!$F$14,O13=Tabelas!$F$15),VLOOKUP(O14,matrizpapel,2,0),VLOOKUP(O14,matrizpapel,3,0)))</f>
        <v>3</v>
      </c>
      <c r="P33" s="472"/>
      <c r="Q33" s="471">
        <f>IF(Q7=Tabelas!$B$4,0,IF(OR(Q13=Tabelas!$F$14,Q13=Tabelas!$F$15),VLOOKUP(Q14,matrizpapel,2,0),VLOOKUP(Q14,matrizpapel,3,0)))</f>
        <v>3</v>
      </c>
      <c r="R33" s="472"/>
      <c r="S33" s="471">
        <f>IF(S7=Tabelas!$B$4,0,IF(OR(S13=Tabelas!$F$14,S13=Tabelas!$F$15),VLOOKUP(S14,matrizpapel,2,0),VLOOKUP(S14,matrizpapel,3,0)))</f>
        <v>3</v>
      </c>
      <c r="T33" s="472"/>
      <c r="U33" s="471">
        <f>IF(U7=Tabelas!$B$4,0,IF(OR(U13=Tabelas!$F$14,U13=Tabelas!$F$15),VLOOKUP(U14,matrizpapel,2,0),VLOOKUP(U14,matrizpapel,3,0)))</f>
        <v>3</v>
      </c>
      <c r="V33" s="472"/>
      <c r="W33" s="471">
        <f>IF(W7=Tabelas!$B$4,0,IF(OR(W13=Tabelas!$F$14,W13=Tabelas!$F$15),VLOOKUP(W14,matrizpapel,2,0),VLOOKUP(W14,matrizpapel,3,0)))</f>
        <v>3</v>
      </c>
      <c r="X33" s="472"/>
      <c r="Y33" s="471">
        <f>IF(Y7=Tabelas!$B$4,0,IF(OR(Y13=Tabelas!$F$14,Y13=Tabelas!$F$15),VLOOKUP(Y14,matrizpapel,2,0),VLOOKUP(Y14,matrizpapel,3,0)))</f>
        <v>3</v>
      </c>
      <c r="Z33" s="472"/>
      <c r="AA33" s="471">
        <f>IF(AA7=Tabelas!$B$4,0,IF(OR(AA13=Tabelas!$F$14,AA13=Tabelas!$F$15),VLOOKUP(AA14,matrizpapel,2,0),VLOOKUP(AA14,matrizpapel,3,0)))</f>
        <v>3</v>
      </c>
      <c r="AB33" s="472"/>
      <c r="AC33" s="471">
        <f>IF(AC7=Tabelas!$B$4,0,IF(OR(AC13=Tabelas!$F$14,AC13=Tabelas!$F$15),VLOOKUP(AC14,matrizpapel,2,0),VLOOKUP(AC14,matrizpapel,3,0)))</f>
        <v>3</v>
      </c>
      <c r="AD33" s="472"/>
      <c r="AE33" s="471">
        <f>IF(AE7=Tabelas!$B$4,0,IF(OR(AE13=Tabelas!$F$14,AE13=Tabelas!$F$15),VLOOKUP(AE14,matrizpapel,2,0),VLOOKUP(AE14,matrizpapel,3,0)))</f>
        <v>3</v>
      </c>
      <c r="AF33" s="472"/>
      <c r="AG33" s="471">
        <f>IF(AG7=Tabelas!$B$4,0,IF(OR(AG13=Tabelas!$F$14,AG13=Tabelas!$F$15),VLOOKUP(AG14,matrizpapel,2,0),VLOOKUP(AG14,matrizpapel,3,0)))</f>
        <v>3</v>
      </c>
      <c r="AH33" s="472"/>
      <c r="AI33" s="471">
        <f>IF(AI7=Tabelas!$B$4,0,IF(OR(AI13=Tabelas!$F$14,AI13=Tabelas!$F$15),VLOOKUP(AI14,matrizpapel,2,0),VLOOKUP(AI14,matrizpapel,3,0)))</f>
        <v>3</v>
      </c>
      <c r="AJ33" s="472"/>
      <c r="AK33" s="471">
        <f>IF(AK7=Tabelas!$B$4,0,IF(OR(AK13=Tabelas!$F$14,AK13=Tabelas!$F$15),VLOOKUP(AK14,matrizpapel,2,0),VLOOKUP(AK14,matrizpapel,3,0)))</f>
        <v>3</v>
      </c>
      <c r="AL33" s="472"/>
      <c r="AM33" s="471">
        <f>IF(AM7=Tabelas!$B$4,0,IF(OR(AM13=Tabelas!$F$14,AM13=Tabelas!$F$15),VLOOKUP(AM14,matrizpapel,2,0),VLOOKUP(AM14,matrizpapel,3,0)))</f>
        <v>3</v>
      </c>
      <c r="AN33" s="472"/>
      <c r="AO33" s="471">
        <f>IF(AO7=Tabelas!$B$4,0,IF(OR(AO13=Tabelas!$F$14,AO13=Tabelas!$F$15),VLOOKUP(AO14,matrizpapel,2,0),VLOOKUP(AO14,matrizpapel,3,0)))</f>
        <v>3</v>
      </c>
      <c r="AP33" s="472"/>
      <c r="AQ33" s="471">
        <f>IF(AQ7=Tabelas!$B$4,0,IF(OR(AQ13=Tabelas!$F$14,AQ13=Tabelas!$F$15),VLOOKUP(AQ14,matrizpapel,2,0),VLOOKUP(AQ14,matrizpapel,3,0)))</f>
        <v>3</v>
      </c>
      <c r="AR33" s="472"/>
      <c r="AS33" s="471">
        <f>IF(AS7=Tabelas!$B$4,0,IF(OR(AS13=Tabelas!$F$14,AS13=Tabelas!$F$15),VLOOKUP(AS14,matrizpapel,2,0),VLOOKUP(AS14,matrizpapel,3,0)))</f>
        <v>3</v>
      </c>
      <c r="AT33" s="472"/>
      <c r="AU33" s="471">
        <f>IF(AU7=Tabelas!$B$4,0,IF(OR(AU13=Tabelas!$F$14,AU13=Tabelas!$F$15),VLOOKUP(AU14,matrizpapel,2,0),VLOOKUP(AU14,matrizpapel,3,0)))</f>
        <v>3</v>
      </c>
      <c r="AV33" s="472"/>
      <c r="AW33" s="471">
        <f>IF(AW7=Tabelas!$B$4,0,IF(OR(AW13=Tabelas!$F$14,AW13=Tabelas!$F$15),VLOOKUP(AW14,matrizpapel,2,0),VLOOKUP(AW14,matrizpapel,3,0)))</f>
        <v>3</v>
      </c>
      <c r="AX33" s="472"/>
      <c r="AY33" s="471">
        <f>IF(AY7=Tabelas!$B$4,0,IF(OR(AY13=Tabelas!$F$14,AY13=Tabelas!$F$15),VLOOKUP(AY14,matrizpapel,2,0),VLOOKUP(AY14,matrizpapel,3,0)))</f>
        <v>3</v>
      </c>
      <c r="AZ33" s="472"/>
      <c r="BA33" s="471">
        <f>IF(BA7=Tabelas!$B$4,0,IF(OR(BA13=Tabelas!$F$14,BA13=Tabelas!$F$15),VLOOKUP(BA14,matrizpapel,2,0),VLOOKUP(BA14,matrizpapel,3,0)))</f>
        <v>3</v>
      </c>
      <c r="BB33" s="472"/>
      <c r="BC33" s="471">
        <f>IF(BC7=Tabelas!$B$4,0,IF(OR(BC13=Tabelas!$F$14,BC13=Tabelas!$F$15),VLOOKUP(BC14,matrizpapel,2,0),VLOOKUP(BC14,matrizpapel,3,0)))</f>
        <v>3</v>
      </c>
      <c r="BD33" s="472"/>
      <c r="BE33" s="471">
        <f>IF(BE7=Tabelas!$B$4,0,IF(OR(BE13=Tabelas!$F$14,BE13=Tabelas!$F$15),VLOOKUP(BE14,matrizpapel,2,0),VLOOKUP(BE14,matrizpapel,3,0)))</f>
        <v>3</v>
      </c>
      <c r="BF33" s="472"/>
    </row>
    <row r="34" spans="1:58" x14ac:dyDescent="0.25">
      <c r="A34" s="445"/>
      <c r="B34" s="6" t="s">
        <v>91</v>
      </c>
      <c r="C34" s="48">
        <f>IF(C32&gt;1000,1,C32/1000)</f>
        <v>1</v>
      </c>
      <c r="D34" s="70">
        <f>C22*C34*C33</f>
        <v>312.29121212121208</v>
      </c>
      <c r="E34" s="48">
        <f>IF(E32&gt;1000,1,E32/1000)</f>
        <v>0</v>
      </c>
      <c r="F34" s="70">
        <f>E22*E34*E33</f>
        <v>0</v>
      </c>
      <c r="G34" s="48">
        <f>IF(G32&gt;1000,1,G32/1000)</f>
        <v>0</v>
      </c>
      <c r="H34" s="70">
        <f>G22*G34*G33</f>
        <v>0</v>
      </c>
      <c r="I34" s="48">
        <f>IF(I32&gt;1000,1,I32/1000)</f>
        <v>1</v>
      </c>
      <c r="J34" s="70">
        <f>I22*I34*I33</f>
        <v>312.29121212121208</v>
      </c>
      <c r="K34" s="48">
        <f>IF(K32&gt;1000,1,K32/1000)</f>
        <v>0</v>
      </c>
      <c r="L34" s="70">
        <f>K22*K34*K33</f>
        <v>0</v>
      </c>
      <c r="M34" s="48">
        <f>IF(M32&gt;1000,1,M32/1000)</f>
        <v>0</v>
      </c>
      <c r="N34" s="70">
        <f>M22*M34*M33</f>
        <v>0</v>
      </c>
      <c r="O34" s="48">
        <f>IF(O32&gt;1000,1,O32/1000)</f>
        <v>0</v>
      </c>
      <c r="P34" s="70">
        <f>O22*O34*O33</f>
        <v>0</v>
      </c>
      <c r="Q34" s="48">
        <f>IF(Q32&gt;1000,1,Q32/1000)</f>
        <v>1</v>
      </c>
      <c r="R34" s="70">
        <f>Q22*Q34*Q33</f>
        <v>312.29121212121208</v>
      </c>
      <c r="S34" s="48">
        <f>IF(S32&gt;1000,1,S32/1000)</f>
        <v>0</v>
      </c>
      <c r="T34" s="70">
        <f>S22*S34*S33</f>
        <v>0</v>
      </c>
      <c r="U34" s="48">
        <f>IF(U32&gt;1000,1,U32/1000)</f>
        <v>0</v>
      </c>
      <c r="V34" s="70">
        <f>U22*U34*U33</f>
        <v>0</v>
      </c>
      <c r="W34" s="48">
        <f>IF(W32&gt;1000,1,W32/1000)</f>
        <v>0</v>
      </c>
      <c r="X34" s="70">
        <f>W22*W34*W33</f>
        <v>0</v>
      </c>
      <c r="Y34" s="48">
        <f>IF(Y32&gt;1000,1,Y32/1000)</f>
        <v>0</v>
      </c>
      <c r="Z34" s="70">
        <f>Y22*Y34*Y33</f>
        <v>0</v>
      </c>
      <c r="AA34" s="48">
        <f>IF(AA32&gt;1000,1,AA32/1000)</f>
        <v>0</v>
      </c>
      <c r="AB34" s="70">
        <f>AA22*AA34*AA33</f>
        <v>0</v>
      </c>
      <c r="AC34" s="48">
        <f>IF(AC32&gt;1000,1,AC32/1000)</f>
        <v>0</v>
      </c>
      <c r="AD34" s="70">
        <f>AC22*AC34*AC33</f>
        <v>0</v>
      </c>
      <c r="AE34" s="48">
        <f>IF(AE32&gt;1000,1,AE32/1000)</f>
        <v>0</v>
      </c>
      <c r="AF34" s="70">
        <f>AE22*AE34*AE33</f>
        <v>0</v>
      </c>
      <c r="AG34" s="48">
        <f>IF(AG32&gt;1000,1,AG32/1000)</f>
        <v>0</v>
      </c>
      <c r="AH34" s="70">
        <f>AG22*AG34*AG33</f>
        <v>0</v>
      </c>
      <c r="AI34" s="48">
        <f>IF(AI32&gt;1000,1,AI32/1000)</f>
        <v>0</v>
      </c>
      <c r="AJ34" s="70">
        <f>AI22*AI34*AI33</f>
        <v>0</v>
      </c>
      <c r="AK34" s="48">
        <f>IF(AK32&gt;1000,1,AK32/1000)</f>
        <v>0</v>
      </c>
      <c r="AL34" s="70">
        <f>AK22*AK34*AK33</f>
        <v>0</v>
      </c>
      <c r="AM34" s="48">
        <f>IF(AM32&gt;1000,1,AM32/1000)</f>
        <v>0</v>
      </c>
      <c r="AN34" s="70">
        <f>AM22*AM34*AM33</f>
        <v>0</v>
      </c>
      <c r="AO34" s="48">
        <f>IF(AO32&gt;1000,1,AO32/1000)</f>
        <v>0</v>
      </c>
      <c r="AP34" s="70">
        <f>AO22*AO34*AO33</f>
        <v>0</v>
      </c>
      <c r="AQ34" s="48">
        <f>IF(AQ32&gt;1000,1,AQ32/1000)</f>
        <v>1</v>
      </c>
      <c r="AR34" s="70">
        <f>AQ22*AQ34*AQ33</f>
        <v>312.29121212121208</v>
      </c>
      <c r="AS34" s="48">
        <f>IF(AS32&gt;1000,1,AS32/1000)</f>
        <v>0</v>
      </c>
      <c r="AT34" s="70">
        <f>AS22*AS34*AS33</f>
        <v>0</v>
      </c>
      <c r="AU34" s="48">
        <f>IF(AU32&gt;1000,1,AU32/1000)</f>
        <v>0</v>
      </c>
      <c r="AV34" s="70">
        <f>AU22*AU34*AU33</f>
        <v>0</v>
      </c>
      <c r="AW34" s="48">
        <f>IF(AW32&gt;1000,1,AW32/1000)</f>
        <v>0</v>
      </c>
      <c r="AX34" s="70">
        <f>AW22*AW34*AW33</f>
        <v>0</v>
      </c>
      <c r="AY34" s="48">
        <f>IF(AY32&gt;1000,1,AY32/1000)</f>
        <v>0</v>
      </c>
      <c r="AZ34" s="70">
        <f>AY22*AY34*AY33</f>
        <v>0</v>
      </c>
      <c r="BA34" s="48">
        <f>IF(BA32&gt;1000,1,BA32/1000)</f>
        <v>1</v>
      </c>
      <c r="BB34" s="70">
        <f>BA22*BA34*BA33</f>
        <v>312.29121212121208</v>
      </c>
      <c r="BC34" s="48">
        <f>IF(BC32&gt;1000,1,BC32/1000)</f>
        <v>0</v>
      </c>
      <c r="BD34" s="70">
        <f>BC22*BC34*BC33</f>
        <v>0</v>
      </c>
      <c r="BE34" s="48">
        <f>IF(BE32&gt;1000,1,BE32/1000)</f>
        <v>0</v>
      </c>
      <c r="BF34" s="70">
        <f>BE22*BE34*BE33</f>
        <v>0</v>
      </c>
    </row>
    <row r="35" spans="1:58" x14ac:dyDescent="0.25">
      <c r="A35" s="445"/>
      <c r="B35" s="6" t="s">
        <v>92</v>
      </c>
      <c r="C35" s="48">
        <f>IF(C32&gt;=30000,29,IF(C32&lt;1001,0,C32/1000-C34))</f>
        <v>9.8000000000000007</v>
      </c>
      <c r="D35" s="70">
        <f>IF(OR(C13=Tabelas!$F$14,C13=Tabelas!$F$15),C22*C35*C33*Tabelas!$H$3,C22*C35*C33*Tabelas!$H$7)</f>
        <v>1805.6677884848484</v>
      </c>
      <c r="E35" s="48">
        <f>IF(E32&gt;=30000,29,IF(E32&lt;1001,0,E32/1000-E34))</f>
        <v>0</v>
      </c>
      <c r="F35" s="70">
        <f>IF(OR(E13=Tabelas!$F$14,E13=Tabelas!$F$15),E22*E35*E33*Tabelas!$H$3,E22*E35*E33*Tabelas!$H$7)</f>
        <v>0</v>
      </c>
      <c r="G35" s="48">
        <f>IF(G32&gt;=30000,29,IF(G32&lt;1001,0,G32/1000-G34))</f>
        <v>0</v>
      </c>
      <c r="H35" s="70">
        <f>IF(OR(G13=Tabelas!$F$14,G13=Tabelas!$F$15),G22*G35*G33*Tabelas!$H$3,G22*G35*G33*Tabelas!$H$7)</f>
        <v>0</v>
      </c>
      <c r="I35" s="48">
        <f>IF(I32&gt;=30000,29,IF(I32&lt;1001,0,I32/1000-I34))</f>
        <v>29</v>
      </c>
      <c r="J35" s="70">
        <f>IF(OR(I13=Tabelas!$F$14,I13=Tabelas!$F$15),I22*I35*I33*Tabelas!$H$3,I22*I35*I33*Tabelas!$H$7)</f>
        <v>5343.3026393939381</v>
      </c>
      <c r="K35" s="48">
        <f>IF(K32&gt;=30000,29,IF(K32&lt;1001,0,K32/1000-K34))</f>
        <v>0</v>
      </c>
      <c r="L35" s="70">
        <f>IF(OR(K13=Tabelas!$F$14,K13=Tabelas!$F$15),K22*K35*K33*Tabelas!$H$3,K22*K35*K33*Tabelas!$H$7)</f>
        <v>0</v>
      </c>
      <c r="M35" s="48">
        <f>IF(M32&gt;=30000,29,IF(M32&lt;1001,0,M32/1000-M34))</f>
        <v>0</v>
      </c>
      <c r="N35" s="70">
        <f>IF(OR(M13=Tabelas!$F$14,M13=Tabelas!$F$15),M22*M35*M33*Tabelas!$H$3,M22*M35*M33*Tabelas!$H$7)</f>
        <v>0</v>
      </c>
      <c r="O35" s="48">
        <f>IF(O32&gt;=30000,29,IF(O32&lt;1001,0,O32/1000-O34))</f>
        <v>0</v>
      </c>
      <c r="P35" s="70">
        <f>IF(OR(O13=Tabelas!$F$14,O13=Tabelas!$F$15),O22*O35*O33*Tabelas!$H$3,O22*O35*O33*Tabelas!$H$7)</f>
        <v>0</v>
      </c>
      <c r="Q35" s="48">
        <f>IF(Q32&gt;=30000,29,IF(Q32&lt;1001,0,Q32/1000-Q34))</f>
        <v>29</v>
      </c>
      <c r="R35" s="70">
        <f>IF(OR(Q13=Tabelas!$F$14,Q13=Tabelas!$F$15),Q22*Q35*Q33*Tabelas!$H$3,Q22*Q35*Q33*Tabelas!$H$7)</f>
        <v>5343.3026393939381</v>
      </c>
      <c r="S35" s="48">
        <f>IF(S32&gt;=30000,29,IF(S32&lt;1001,0,S32/1000-S34))</f>
        <v>0</v>
      </c>
      <c r="T35" s="70">
        <f>IF(OR(S13=Tabelas!$F$14,S13=Tabelas!$F$15),S22*S35*S33*Tabelas!$H$3,S22*S35*S33*Tabelas!$H$7)</f>
        <v>0</v>
      </c>
      <c r="U35" s="48">
        <f>IF(U32&gt;=30000,29,IF(U32&lt;1001,0,U32/1000-U34))</f>
        <v>0</v>
      </c>
      <c r="V35" s="70">
        <f>IF(OR(U13=Tabelas!$F$14,U13=Tabelas!$F$15),U22*U35*U33*Tabelas!$H$3,U22*U35*U33*Tabelas!$H$7)</f>
        <v>0</v>
      </c>
      <c r="W35" s="48">
        <f>IF(W32&gt;=30000,29,IF(W32&lt;1001,0,W32/1000-W34))</f>
        <v>0</v>
      </c>
      <c r="X35" s="70">
        <f>IF(OR(W13=Tabelas!$F$14,W13=Tabelas!$F$15),W22*W35*W33*Tabelas!$H$3,W22*W35*W33*Tabelas!$H$7)</f>
        <v>0</v>
      </c>
      <c r="Y35" s="48">
        <f>IF(Y32&gt;=30000,29,IF(Y32&lt;1001,0,Y32/1000-Y34))</f>
        <v>0</v>
      </c>
      <c r="Z35" s="70">
        <f>IF(OR(Y13=Tabelas!$F$14,Y13=Tabelas!$F$15),Y22*Y35*Y33*Tabelas!$H$3,Y22*Y35*Y33*Tabelas!$H$7)</f>
        <v>0</v>
      </c>
      <c r="AA35" s="48">
        <f>IF(AA32&gt;=30000,29,IF(AA32&lt;1001,0,AA32/1000-AA34))</f>
        <v>0</v>
      </c>
      <c r="AB35" s="70">
        <f>IF(OR(AA13=Tabelas!$F$14,AA13=Tabelas!$F$15),AA22*AA35*AA33*Tabelas!$H$3,AA22*AA35*AA33*Tabelas!$H$7)</f>
        <v>0</v>
      </c>
      <c r="AC35" s="48">
        <f>IF(AC32&gt;=30000,29,IF(AC32&lt;1001,0,AC32/1000-AC34))</f>
        <v>0</v>
      </c>
      <c r="AD35" s="70">
        <f>IF(OR(AC13=Tabelas!$F$14,AC13=Tabelas!$F$15),AC22*AC35*AC33*Tabelas!$H$3,AC22*AC35*AC33*Tabelas!$H$7)</f>
        <v>0</v>
      </c>
      <c r="AE35" s="48">
        <f>IF(AE32&gt;=30000,29,IF(AE32&lt;1001,0,AE32/1000-AE34))</f>
        <v>0</v>
      </c>
      <c r="AF35" s="70">
        <f>IF(OR(AE13=Tabelas!$F$14,AE13=Tabelas!$F$15),AE22*AE35*AE33*Tabelas!$H$3,AE22*AE35*AE33*Tabelas!$H$7)</f>
        <v>0</v>
      </c>
      <c r="AG35" s="48">
        <f>IF(AG32&gt;=30000,29,IF(AG32&lt;1001,0,AG32/1000-AG34))</f>
        <v>0</v>
      </c>
      <c r="AH35" s="70">
        <f>IF(OR(AG13=Tabelas!$F$14,AG13=Tabelas!$F$15),AG22*AG35*AG33*Tabelas!$H$3,AG22*AG35*AG33*Tabelas!$H$7)</f>
        <v>0</v>
      </c>
      <c r="AI35" s="48">
        <f>IF(AI32&gt;=30000,29,IF(AI32&lt;1001,0,AI32/1000-AI34))</f>
        <v>0</v>
      </c>
      <c r="AJ35" s="70">
        <f>IF(OR(AI13=Tabelas!$F$14,AI13=Tabelas!$F$15),AI22*AI35*AI33*Tabelas!$H$3,AI22*AI35*AI33*Tabelas!$H$7)</f>
        <v>0</v>
      </c>
      <c r="AK35" s="48">
        <f>IF(AK32&gt;=30000,29,IF(AK32&lt;1001,0,AK32/1000-AK34))</f>
        <v>0</v>
      </c>
      <c r="AL35" s="70">
        <f>IF(OR(AK13=Tabelas!$F$14,AK13=Tabelas!$F$15),AK22*AK35*AK33*Tabelas!$H$3,AK22*AK35*AK33*Tabelas!$H$7)</f>
        <v>0</v>
      </c>
      <c r="AM35" s="48">
        <f>IF(AM32&gt;=30000,29,IF(AM32&lt;1001,0,AM32/1000-AM34))</f>
        <v>0</v>
      </c>
      <c r="AN35" s="70">
        <f>IF(OR(AM13=Tabelas!$F$14,AM13=Tabelas!$F$15),AM22*AM35*AM33*Tabelas!$H$3,AM22*AM35*AM33*Tabelas!$H$7)</f>
        <v>0</v>
      </c>
      <c r="AO35" s="48">
        <f>IF(AO32&gt;=30000,29,IF(AO32&lt;1001,0,AO32/1000-AO34))</f>
        <v>0</v>
      </c>
      <c r="AP35" s="70">
        <f>IF(OR(AO13=Tabelas!$F$14,AO13=Tabelas!$F$15),AO22*AO35*AO33*Tabelas!$H$3,AO22*AO35*AO33*Tabelas!$H$7)</f>
        <v>0</v>
      </c>
      <c r="AQ35" s="48">
        <f>IF(AQ32&gt;=30000,29,IF(AQ32&lt;1001,0,AQ32/1000-AQ34))</f>
        <v>20.6</v>
      </c>
      <c r="AR35" s="70">
        <f>IF(OR(AQ13=Tabelas!$F$14,AQ13=Tabelas!$F$15),AQ22*AQ35*AQ33*Tabelas!$H$3,AQ22*AQ35*AQ33*Tabelas!$H$7)</f>
        <v>3795.5873921212124</v>
      </c>
      <c r="AS35" s="48">
        <f>IF(AS32&gt;=30000,29,IF(AS32&lt;1001,0,AS32/1000-AS34))</f>
        <v>0</v>
      </c>
      <c r="AT35" s="70">
        <f>IF(OR(AS13=Tabelas!$F$14,AS13=Tabelas!$F$15),AS22*AS35*AS33*Tabelas!$H$3,AS22*AS35*AS33*Tabelas!$H$7)</f>
        <v>0</v>
      </c>
      <c r="AU35" s="48">
        <f>IF(AU32&gt;=30000,29,IF(AU32&lt;1001,0,AU32/1000-AU34))</f>
        <v>0</v>
      </c>
      <c r="AV35" s="70">
        <f>IF(OR(AU13=Tabelas!$F$14,AU13=Tabelas!$F$15),AU22*AU35*AU33*Tabelas!$H$3,AU22*AU35*AU33*Tabelas!$H$7)</f>
        <v>0</v>
      </c>
      <c r="AW35" s="48">
        <f>IF(AW32&gt;=30000,29,IF(AW32&lt;1001,0,AW32/1000-AW34))</f>
        <v>0</v>
      </c>
      <c r="AX35" s="70">
        <f>IF(OR(AW13=Tabelas!$F$14,AW13=Tabelas!$F$15),AW22*AW35*AW33*Tabelas!$H$3,AW22*AW35*AW33*Tabelas!$H$7)</f>
        <v>0</v>
      </c>
      <c r="AY35" s="48">
        <f>IF(AY32&gt;=30000,29,IF(AY32&lt;1001,0,AY32/1000-AY34))</f>
        <v>0</v>
      </c>
      <c r="AZ35" s="70">
        <f>IF(OR(AY13=Tabelas!$F$14,AY13=Tabelas!$F$15),AY22*AY35*AY33*Tabelas!$H$3,AY22*AY35*AY33*Tabelas!$H$7)</f>
        <v>0</v>
      </c>
      <c r="BA35" s="48">
        <f>IF(BA32&gt;=30000,29,IF(BA32&lt;1001,0,BA32/1000-BA34))</f>
        <v>29</v>
      </c>
      <c r="BB35" s="70">
        <f>IF(OR(BA13=Tabelas!$F$14,BA13=Tabelas!$F$15),BA22*BA35*BA33*Tabelas!$H$3,BA22*BA35*BA33*Tabelas!$H$7)</f>
        <v>5343.3026393939381</v>
      </c>
      <c r="BC35" s="48">
        <f>IF(BC32&gt;=30000,29,IF(BC32&lt;1001,0,BC32/1000-BC34))</f>
        <v>0</v>
      </c>
      <c r="BD35" s="70">
        <f>IF(OR(BC13=Tabelas!$F$14,BC13=Tabelas!$F$15),BC22*BC35*BC33*Tabelas!$H$3,BC22*BC35*BC33*Tabelas!$H$7)</f>
        <v>0</v>
      </c>
      <c r="BE35" s="48">
        <f>IF(BE32&gt;=30000,29,IF(BE32&lt;1001,0,BE32/1000-BE34))</f>
        <v>0</v>
      </c>
      <c r="BF35" s="70">
        <f>IF(OR(BE13=Tabelas!$F$14,BE13=Tabelas!$F$15),BE22*BE35*BE33*Tabelas!$H$3,BE22*BE35*BE33*Tabelas!$H$7)</f>
        <v>0</v>
      </c>
    </row>
    <row r="36" spans="1:58" x14ac:dyDescent="0.25">
      <c r="A36" s="445"/>
      <c r="B36" s="7" t="s">
        <v>93</v>
      </c>
      <c r="C36" s="48">
        <f>IF(C32&gt;=100000,70,IF(C32&lt;30001,0,C32/1000-SUM(C34:C35)))</f>
        <v>0</v>
      </c>
      <c r="D36" s="70">
        <f>IF(OR(C13=Tabelas!$F$14,C13=Tabelas!$F$15),C22*C36*C33*Tabelas!$H$4,C22*C36*C33*Tabelas!$H$8)</f>
        <v>0</v>
      </c>
      <c r="E36" s="48">
        <f>IF(E32&gt;=100000,70,IF(E32&lt;30001,0,E32/1000-SUM(E34:E35)))</f>
        <v>0</v>
      </c>
      <c r="F36" s="70">
        <f>IF(OR(E13=Tabelas!$F$14,E13=Tabelas!$F$15),E22*E36*E33*Tabelas!$H$4,E22*E36*E33*Tabelas!$H$8)</f>
        <v>0</v>
      </c>
      <c r="G36" s="48">
        <f>IF(G32&gt;=100000,70,IF(G32&lt;30001,0,G32/1000-SUM(G34:G35)))</f>
        <v>0</v>
      </c>
      <c r="H36" s="70">
        <f>IF(OR(G13=Tabelas!$F$14,G13=Tabelas!$F$15),G22*G36*G33*Tabelas!$H$4,G22*G36*G33*Tabelas!$H$8)</f>
        <v>0</v>
      </c>
      <c r="I36" s="48">
        <f>IF(I32&gt;=100000,70,IF(I32&lt;30001,0,I32/1000-SUM(I34:I35)))</f>
        <v>42</v>
      </c>
      <c r="J36" s="70">
        <f>IF(OR(I13=Tabelas!$F$14,I13=Tabelas!$F$15),I22*I36*I33*Tabelas!$H$4,I22*I36*I33*Tabelas!$H$8)</f>
        <v>5771.141599999999</v>
      </c>
      <c r="K36" s="48">
        <f>IF(K32&gt;=100000,70,IF(K32&lt;30001,0,K32/1000-SUM(K34:K35)))</f>
        <v>0</v>
      </c>
      <c r="L36" s="70">
        <f>IF(OR(K13=Tabelas!$F$14,K13=Tabelas!$F$15),K22*K36*K33*Tabelas!$H$4,K22*K36*K33*Tabelas!$H$8)</f>
        <v>0</v>
      </c>
      <c r="M36" s="48">
        <f>IF(M32&gt;=100000,70,IF(M32&lt;30001,0,M32/1000-SUM(M34:M35)))</f>
        <v>0</v>
      </c>
      <c r="N36" s="70">
        <f>IF(OR(M13=Tabelas!$F$14,M13=Tabelas!$F$15),M22*M36*M33*Tabelas!$H$4,M22*M36*M33*Tabelas!$H$8)</f>
        <v>0</v>
      </c>
      <c r="O36" s="48">
        <f>IF(O32&gt;=100000,70,IF(O32&lt;30001,0,O32/1000-SUM(O34:O35)))</f>
        <v>0</v>
      </c>
      <c r="P36" s="70">
        <f>IF(OR(O13=Tabelas!$F$14,O13=Tabelas!$F$15),O22*O36*O33*Tabelas!$H$4,O22*O36*O33*Tabelas!$H$8)</f>
        <v>0</v>
      </c>
      <c r="Q36" s="48">
        <f>IF(Q32&gt;=100000,70,IF(Q32&lt;30001,0,Q32/1000-SUM(Q34:Q35)))</f>
        <v>70</v>
      </c>
      <c r="R36" s="70">
        <f>IF(OR(Q13=Tabelas!$F$14,Q13=Tabelas!$F$15),Q22*Q36*Q33*Tabelas!$H$4,Q22*Q36*Q33*Tabelas!$H$8)</f>
        <v>9618.5693333333329</v>
      </c>
      <c r="S36" s="48">
        <f>IF(S32&gt;=100000,70,IF(S32&lt;30001,0,S32/1000-SUM(S34:S35)))</f>
        <v>0</v>
      </c>
      <c r="T36" s="70">
        <f>IF(OR(S13=Tabelas!$F$14,S13=Tabelas!$F$15),S22*S36*S33*Tabelas!$H$4,S22*S36*S33*Tabelas!$H$8)</f>
        <v>0</v>
      </c>
      <c r="U36" s="48">
        <f>IF(U32&gt;=100000,70,IF(U32&lt;30001,0,U32/1000-SUM(U34:U35)))</f>
        <v>0</v>
      </c>
      <c r="V36" s="70">
        <f>IF(OR(U13=Tabelas!$F$14,U13=Tabelas!$F$15),U22*U36*U33*Tabelas!$H$4,U22*U36*U33*Tabelas!$H$8)</f>
        <v>0</v>
      </c>
      <c r="W36" s="48">
        <f>IF(W32&gt;=100000,70,IF(W32&lt;30001,0,W32/1000-SUM(W34:W35)))</f>
        <v>0</v>
      </c>
      <c r="X36" s="70">
        <f>IF(OR(W13=Tabelas!$F$14,W13=Tabelas!$F$15),W22*W36*W33*Tabelas!$H$4,W22*W36*W33*Tabelas!$H$8)</f>
        <v>0</v>
      </c>
      <c r="Y36" s="48">
        <f>IF(Y32&gt;=100000,70,IF(Y32&lt;30001,0,Y32/1000-SUM(Y34:Y35)))</f>
        <v>0</v>
      </c>
      <c r="Z36" s="70">
        <f>IF(OR(Y13=Tabelas!$F$14,Y13=Tabelas!$F$15),Y22*Y36*Y33*Tabelas!$H$4,Y22*Y36*Y33*Tabelas!$H$8)</f>
        <v>0</v>
      </c>
      <c r="AA36" s="48">
        <f>IF(AA32&gt;=100000,70,IF(AA32&lt;30001,0,AA32/1000-SUM(AA34:AA35)))</f>
        <v>0</v>
      </c>
      <c r="AB36" s="70">
        <f>IF(OR(AA13=Tabelas!$F$14,AA13=Tabelas!$F$15),AA22*AA36*AA33*Tabelas!$H$4,AA22*AA36*AA33*Tabelas!$H$8)</f>
        <v>0</v>
      </c>
      <c r="AC36" s="48">
        <f>IF(AC32&gt;=100000,70,IF(AC32&lt;30001,0,AC32/1000-SUM(AC34:AC35)))</f>
        <v>0</v>
      </c>
      <c r="AD36" s="70">
        <f>IF(OR(AC13=Tabelas!$F$14,AC13=Tabelas!$F$15),AC22*AC36*AC33*Tabelas!$H$4,AC22*AC36*AC33*Tabelas!$H$8)</f>
        <v>0</v>
      </c>
      <c r="AE36" s="48">
        <f>IF(AE32&gt;=100000,70,IF(AE32&lt;30001,0,AE32/1000-SUM(AE34:AE35)))</f>
        <v>0</v>
      </c>
      <c r="AF36" s="70">
        <f>IF(OR(AE13=Tabelas!$F$14,AE13=Tabelas!$F$15),AE22*AE36*AE33*Tabelas!$H$4,AE22*AE36*AE33*Tabelas!$H$8)</f>
        <v>0</v>
      </c>
      <c r="AG36" s="48">
        <f>IF(AG32&gt;=100000,70,IF(AG32&lt;30001,0,AG32/1000-SUM(AG34:AG35)))</f>
        <v>0</v>
      </c>
      <c r="AH36" s="70">
        <f>IF(OR(AG13=Tabelas!$F$14,AG13=Tabelas!$F$15),AG22*AG36*AG33*Tabelas!$H$4,AG22*AG36*AG33*Tabelas!$H$8)</f>
        <v>0</v>
      </c>
      <c r="AI36" s="48">
        <f>IF(AI32&gt;=100000,70,IF(AI32&lt;30001,0,AI32/1000-SUM(AI34:AI35)))</f>
        <v>0</v>
      </c>
      <c r="AJ36" s="70">
        <f>IF(OR(AI13=Tabelas!$F$14,AI13=Tabelas!$F$15),AI22*AI36*AI33*Tabelas!$H$4,AI22*AI36*AI33*Tabelas!$H$8)</f>
        <v>0</v>
      </c>
      <c r="AK36" s="48">
        <f>IF(AK32&gt;=100000,70,IF(AK32&lt;30001,0,AK32/1000-SUM(AK34:AK35)))</f>
        <v>0</v>
      </c>
      <c r="AL36" s="70">
        <f>IF(OR(AK13=Tabelas!$F$14,AK13=Tabelas!$F$15),AK22*AK36*AK33*Tabelas!$H$4,AK22*AK36*AK33*Tabelas!$H$8)</f>
        <v>0</v>
      </c>
      <c r="AM36" s="48">
        <f>IF(AM32&gt;=100000,70,IF(AM32&lt;30001,0,AM32/1000-SUM(AM34:AM35)))</f>
        <v>0</v>
      </c>
      <c r="AN36" s="70">
        <f>IF(OR(AM13=Tabelas!$F$14,AM13=Tabelas!$F$15),AM22*AM36*AM33*Tabelas!$H$4,AM22*AM36*AM33*Tabelas!$H$8)</f>
        <v>0</v>
      </c>
      <c r="AO36" s="48">
        <f>IF(AO32&gt;=100000,70,IF(AO32&lt;30001,0,AO32/1000-SUM(AO34:AO35)))</f>
        <v>0</v>
      </c>
      <c r="AP36" s="70">
        <f>IF(OR(AO13=Tabelas!$F$14,AO13=Tabelas!$F$15),AO22*AO36*AO33*Tabelas!$H$4,AO22*AO36*AO33*Tabelas!$H$8)</f>
        <v>0</v>
      </c>
      <c r="AQ36" s="48">
        <f>IF(AQ32&gt;=100000,70,IF(AQ32&lt;30001,0,AQ32/1000-SUM(AQ34:AQ35)))</f>
        <v>0</v>
      </c>
      <c r="AR36" s="70">
        <f>IF(OR(AQ13=Tabelas!$F$14,AQ13=Tabelas!$F$15),AQ22*AQ36*AQ33*Tabelas!$H$4,AQ22*AQ36*AQ33*Tabelas!$H$8)</f>
        <v>0</v>
      </c>
      <c r="AS36" s="48">
        <f>IF(AS32&gt;=100000,70,IF(AS32&lt;30001,0,AS32/1000-SUM(AS34:AS35)))</f>
        <v>0</v>
      </c>
      <c r="AT36" s="70">
        <f>IF(OR(AS13=Tabelas!$F$14,AS13=Tabelas!$F$15),AS22*AS36*AS33*Tabelas!$H$4,AS22*AS36*AS33*Tabelas!$H$8)</f>
        <v>0</v>
      </c>
      <c r="AU36" s="48">
        <f>IF(AU32&gt;=100000,70,IF(AU32&lt;30001,0,AU32/1000-SUM(AU34:AU35)))</f>
        <v>0</v>
      </c>
      <c r="AV36" s="70">
        <f>IF(OR(AU13=Tabelas!$F$14,AU13=Tabelas!$F$15),AU22*AU36*AU33*Tabelas!$H$4,AU22*AU36*AU33*Tabelas!$H$8)</f>
        <v>0</v>
      </c>
      <c r="AW36" s="48">
        <f>IF(AW32&gt;=100000,70,IF(AW32&lt;30001,0,AW32/1000-SUM(AW34:AW35)))</f>
        <v>0</v>
      </c>
      <c r="AX36" s="70">
        <f>IF(OR(AW13=Tabelas!$F$14,AW13=Tabelas!$F$15),AW22*AW36*AW33*Tabelas!$H$4,AW22*AW36*AW33*Tabelas!$H$8)</f>
        <v>0</v>
      </c>
      <c r="AY36" s="48">
        <f>IF(AY32&gt;=100000,70,IF(AY32&lt;30001,0,AY32/1000-SUM(AY34:AY35)))</f>
        <v>0</v>
      </c>
      <c r="AZ36" s="70">
        <f>IF(OR(AY13=Tabelas!$F$14,AY13=Tabelas!$F$15),AY22*AY36*AY33*Tabelas!$H$4,AY22*AY36*AY33*Tabelas!$H$8)</f>
        <v>0</v>
      </c>
      <c r="BA36" s="48">
        <f>IF(BA32&gt;=100000,70,IF(BA32&lt;30001,0,BA32/1000-SUM(BA34:BA35)))</f>
        <v>42</v>
      </c>
      <c r="BB36" s="70">
        <f>IF(OR(BA13=Tabelas!$F$14,BA13=Tabelas!$F$15),BA22*BA36*BA33*Tabelas!$H$4,BA22*BA36*BA33*Tabelas!$H$8)</f>
        <v>5771.141599999999</v>
      </c>
      <c r="BC36" s="48">
        <f>IF(BC32&gt;=100000,70,IF(BC32&lt;30001,0,BC32/1000-SUM(BC34:BC35)))</f>
        <v>0</v>
      </c>
      <c r="BD36" s="70">
        <f>IF(OR(BC13=Tabelas!$F$14,BC13=Tabelas!$F$15),BC22*BC36*BC33*Tabelas!$H$4,BC22*BC36*BC33*Tabelas!$H$8)</f>
        <v>0</v>
      </c>
      <c r="BE36" s="48">
        <f>IF(BE32&gt;=100000,70,IF(BE32&lt;30001,0,BE32/1000-SUM(BE34:BE35)))</f>
        <v>0</v>
      </c>
      <c r="BF36" s="70">
        <f>IF(OR(BE13=Tabelas!$F$14,BE13=Tabelas!$F$15),BE22*BE36*BE33*Tabelas!$H$4,BE22*BE36*BE33*Tabelas!$H$8)</f>
        <v>0</v>
      </c>
    </row>
    <row r="37" spans="1:58" x14ac:dyDescent="0.25">
      <c r="A37" s="445"/>
      <c r="B37" s="7" t="s">
        <v>94</v>
      </c>
      <c r="C37" s="48">
        <f>IF(C32&gt;=500000,400,IF(C32&lt;100001,0,C32/1000-SUM(C34:C36)))</f>
        <v>0</v>
      </c>
      <c r="D37" s="70">
        <f>IF(OR(C13=Tabelas!$F$14,C13=Tabelas!$F$15),C22*C37*C33*Tabelas!$H$5,C22*C37*C33*Tabelas!$H$9)</f>
        <v>0</v>
      </c>
      <c r="E37" s="48">
        <f>IF(E32&gt;=500000,400,IF(E32&lt;100001,0,E32/1000-SUM(E34:E36)))</f>
        <v>0</v>
      </c>
      <c r="F37" s="70">
        <f>IF(OR(E13=Tabelas!$F$14,E13=Tabelas!$F$15),E22*E37*E33*Tabelas!$H$5,E22*E37*E33*Tabelas!$H$9)</f>
        <v>0</v>
      </c>
      <c r="G37" s="48">
        <f>IF(G32&gt;=500000,400,IF(G32&lt;100001,0,G32/1000-SUM(G34:G36)))</f>
        <v>0</v>
      </c>
      <c r="H37" s="70">
        <f>IF(OR(G13=Tabelas!$F$14,G13=Tabelas!$F$15),G22*G37*G33*Tabelas!$H$5,G22*G37*G33*Tabelas!$H$9)</f>
        <v>0</v>
      </c>
      <c r="I37" s="48">
        <f>IF(I32&gt;=500000,400,IF(I32&lt;100001,0,I32/1000-SUM(I34:I36)))</f>
        <v>0</v>
      </c>
      <c r="J37" s="70">
        <f>IF(OR(I13=Tabelas!$F$14,I13=Tabelas!$F$15),I22*I37*I33*Tabelas!$H$5,I22*I37*I33*Tabelas!$H$9)</f>
        <v>0</v>
      </c>
      <c r="K37" s="48">
        <f>IF(K32&gt;=500000,400,IF(K32&lt;100001,0,K32/1000-SUM(K34:K36)))</f>
        <v>0</v>
      </c>
      <c r="L37" s="70">
        <f>IF(OR(K13=Tabelas!$F$14,K13=Tabelas!$F$15),K22*K37*K33*Tabelas!$H$5,K22*K37*K33*Tabelas!$H$9)</f>
        <v>0</v>
      </c>
      <c r="M37" s="48">
        <f>IF(M32&gt;=500000,400,IF(M32&lt;100001,0,M32/1000-SUM(M34:M36)))</f>
        <v>0</v>
      </c>
      <c r="N37" s="70">
        <f>IF(OR(M13=Tabelas!$F$14,M13=Tabelas!$F$15),M22*M37*M33*Tabelas!$H$5,M22*M37*M33*Tabelas!$H$9)</f>
        <v>0</v>
      </c>
      <c r="O37" s="48">
        <f>IF(O32&gt;=500000,400,IF(O32&lt;100001,0,O32/1000-SUM(O34:O36)))</f>
        <v>0</v>
      </c>
      <c r="P37" s="70">
        <f>IF(OR(O13=Tabelas!$F$14,O13=Tabelas!$F$15),O22*O37*O33*Tabelas!$H$5,O22*O37*O33*Tabelas!$H$9)</f>
        <v>0</v>
      </c>
      <c r="Q37" s="48">
        <f>IF(Q32&gt;=500000,400,IF(Q32&lt;100001,0,Q32/1000-SUM(Q34:Q36)))</f>
        <v>116</v>
      </c>
      <c r="R37" s="70">
        <f>IF(OR(Q13=Tabelas!$F$14,Q13=Tabelas!$F$15),Q22*Q37*Q33*Tabelas!$H$5,Q22*Q37*Q33*Tabelas!$H$9)</f>
        <v>6158.3827030303028</v>
      </c>
      <c r="S37" s="48">
        <f>IF(S32&gt;=500000,400,IF(S32&lt;100001,0,S32/1000-SUM(S34:S36)))</f>
        <v>0</v>
      </c>
      <c r="T37" s="70">
        <f>IF(OR(S13=Tabelas!$F$14,S13=Tabelas!$F$15),S22*S37*S33*Tabelas!$H$5,S22*S37*S33*Tabelas!$H$9)</f>
        <v>0</v>
      </c>
      <c r="U37" s="48">
        <f>IF(U32&gt;=500000,400,IF(U32&lt;100001,0,U32/1000-SUM(U34:U36)))</f>
        <v>0</v>
      </c>
      <c r="V37" s="70">
        <f>IF(OR(U13=Tabelas!$F$14,U13=Tabelas!$F$15),U22*U37*U33*Tabelas!$H$5,U22*U37*U33*Tabelas!$H$9)</f>
        <v>0</v>
      </c>
      <c r="W37" s="48">
        <f>IF(W32&gt;=500000,400,IF(W32&lt;100001,0,W32/1000-SUM(W34:W36)))</f>
        <v>0</v>
      </c>
      <c r="X37" s="70">
        <f>IF(OR(W13=Tabelas!$F$14,W13=Tabelas!$F$15),W22*W37*W33*Tabelas!$H$5,W22*W37*W33*Tabelas!$H$9)</f>
        <v>0</v>
      </c>
      <c r="Y37" s="48">
        <f>IF(Y32&gt;=500000,400,IF(Y32&lt;100001,0,Y32/1000-SUM(Y34:Y36)))</f>
        <v>0</v>
      </c>
      <c r="Z37" s="70">
        <f>IF(OR(Y13=Tabelas!$F$14,Y13=Tabelas!$F$15),Y22*Y37*Y33*Tabelas!$H$5,Y22*Y37*Y33*Tabelas!$H$9)</f>
        <v>0</v>
      </c>
      <c r="AA37" s="48">
        <f>IF(AA32&gt;=500000,400,IF(AA32&lt;100001,0,AA32/1000-SUM(AA34:AA36)))</f>
        <v>0</v>
      </c>
      <c r="AB37" s="70">
        <f>IF(OR(AA13=Tabelas!$F$14,AA13=Tabelas!$F$15),AA22*AA37*AA33*Tabelas!$H$5,AA22*AA37*AA33*Tabelas!$H$9)</f>
        <v>0</v>
      </c>
      <c r="AC37" s="48">
        <f>IF(AC32&gt;=500000,400,IF(AC32&lt;100001,0,AC32/1000-SUM(AC34:AC36)))</f>
        <v>0</v>
      </c>
      <c r="AD37" s="70">
        <f>IF(OR(AC13=Tabelas!$F$14,AC13=Tabelas!$F$15),AC22*AC37*AC33*Tabelas!$H$5,AC22*AC37*AC33*Tabelas!$H$9)</f>
        <v>0</v>
      </c>
      <c r="AE37" s="48">
        <f>IF(AE32&gt;=500000,400,IF(AE32&lt;100001,0,AE32/1000-SUM(AE34:AE36)))</f>
        <v>0</v>
      </c>
      <c r="AF37" s="70">
        <f>IF(OR(AE13=Tabelas!$F$14,AE13=Tabelas!$F$15),AE22*AE37*AE33*Tabelas!$H$5,AE22*AE37*AE33*Tabelas!$H$9)</f>
        <v>0</v>
      </c>
      <c r="AG37" s="48">
        <f>IF(AG32&gt;=500000,400,IF(AG32&lt;100001,0,AG32/1000-SUM(AG34:AG36)))</f>
        <v>0</v>
      </c>
      <c r="AH37" s="70">
        <f>IF(OR(AG13=Tabelas!$F$14,AG13=Tabelas!$F$15),AG22*AG37*AG33*Tabelas!$H$5,AG22*AG37*AG33*Tabelas!$H$9)</f>
        <v>0</v>
      </c>
      <c r="AI37" s="48">
        <f>IF(AI32&gt;=500000,400,IF(AI32&lt;100001,0,AI32/1000-SUM(AI34:AI36)))</f>
        <v>0</v>
      </c>
      <c r="AJ37" s="70">
        <f>IF(OR(AI13=Tabelas!$F$14,AI13=Tabelas!$F$15),AI22*AI37*AI33*Tabelas!$H$5,AI22*AI37*AI33*Tabelas!$H$9)</f>
        <v>0</v>
      </c>
      <c r="AK37" s="48">
        <f>IF(AK32&gt;=500000,400,IF(AK32&lt;100001,0,AK32/1000-SUM(AK34:AK36)))</f>
        <v>0</v>
      </c>
      <c r="AL37" s="70">
        <f>IF(OR(AK13=Tabelas!$F$14,AK13=Tabelas!$F$15),AK22*AK37*AK33*Tabelas!$H$5,AK22*AK37*AK33*Tabelas!$H$9)</f>
        <v>0</v>
      </c>
      <c r="AM37" s="48">
        <f>IF(AM32&gt;=500000,400,IF(AM32&lt;100001,0,AM32/1000-SUM(AM34:AM36)))</f>
        <v>0</v>
      </c>
      <c r="AN37" s="70">
        <f>IF(OR(AM13=Tabelas!$F$14,AM13=Tabelas!$F$15),AM22*AM37*AM33*Tabelas!$H$5,AM22*AM37*AM33*Tabelas!$H$9)</f>
        <v>0</v>
      </c>
      <c r="AO37" s="48">
        <f>IF(AO32&gt;=500000,400,IF(AO32&lt;100001,0,AO32/1000-SUM(AO34:AO36)))</f>
        <v>0</v>
      </c>
      <c r="AP37" s="70">
        <f>IF(OR(AO13=Tabelas!$F$14,AO13=Tabelas!$F$15),AO22*AO37*AO33*Tabelas!$H$5,AO22*AO37*AO33*Tabelas!$H$9)</f>
        <v>0</v>
      </c>
      <c r="AQ37" s="48">
        <f>IF(AQ32&gt;=500000,400,IF(AQ32&lt;100001,0,AQ32/1000-SUM(AQ34:AQ36)))</f>
        <v>0</v>
      </c>
      <c r="AR37" s="70">
        <f>IF(OR(AQ13=Tabelas!$F$14,AQ13=Tabelas!$F$15),AQ22*AQ37*AQ33*Tabelas!$H$5,AQ22*AQ37*AQ33*Tabelas!$H$9)</f>
        <v>0</v>
      </c>
      <c r="AS37" s="48">
        <f>IF(AS32&gt;=500000,400,IF(AS32&lt;100001,0,AS32/1000-SUM(AS34:AS36)))</f>
        <v>0</v>
      </c>
      <c r="AT37" s="70">
        <f>IF(OR(AS13=Tabelas!$F$14,AS13=Tabelas!$F$15),AS22*AS37*AS33*Tabelas!$H$5,AS22*AS37*AS33*Tabelas!$H$9)</f>
        <v>0</v>
      </c>
      <c r="AU37" s="48">
        <f>IF(AU32&gt;=500000,400,IF(AU32&lt;100001,0,AU32/1000-SUM(AU34:AU36)))</f>
        <v>0</v>
      </c>
      <c r="AV37" s="70">
        <f>IF(OR(AU13=Tabelas!$F$14,AU13=Tabelas!$F$15),AU22*AU37*AU33*Tabelas!$H$5,AU22*AU37*AU33*Tabelas!$H$9)</f>
        <v>0</v>
      </c>
      <c r="AW37" s="48">
        <f>IF(AW32&gt;=500000,400,IF(AW32&lt;100001,0,AW32/1000-SUM(AW34:AW36)))</f>
        <v>0</v>
      </c>
      <c r="AX37" s="70">
        <f>IF(OR(AW13=Tabelas!$F$14,AW13=Tabelas!$F$15),AW22*AW37*AW33*Tabelas!$H$5,AW22*AW37*AW33*Tabelas!$H$9)</f>
        <v>0</v>
      </c>
      <c r="AY37" s="48">
        <f>IF(AY32&gt;=500000,400,IF(AY32&lt;100001,0,AY32/1000-SUM(AY34:AY36)))</f>
        <v>0</v>
      </c>
      <c r="AZ37" s="70">
        <f>IF(OR(AY13=Tabelas!$F$14,AY13=Tabelas!$F$15),AY22*AY37*AY33*Tabelas!$H$5,AY22*AY37*AY33*Tabelas!$H$9)</f>
        <v>0</v>
      </c>
      <c r="BA37" s="48">
        <f>IF(BA32&gt;=500000,400,IF(BA32&lt;100001,0,BA32/1000-SUM(BA34:BA36)))</f>
        <v>0</v>
      </c>
      <c r="BB37" s="70">
        <f>IF(OR(BA13=Tabelas!$F$14,BA13=Tabelas!$F$15),BA22*BA37*BA33*Tabelas!$H$5,BA22*BA37*BA33*Tabelas!$H$9)</f>
        <v>0</v>
      </c>
      <c r="BC37" s="48">
        <f>IF(BC32&gt;=500000,400,IF(BC32&lt;100001,0,BC32/1000-SUM(BC34:BC36)))</f>
        <v>0</v>
      </c>
      <c r="BD37" s="70">
        <f>IF(OR(BC13=Tabelas!$F$14,BC13=Tabelas!$F$15),BC22*BC37*BC33*Tabelas!$H$5,BC22*BC37*BC33*Tabelas!$H$9)</f>
        <v>0</v>
      </c>
      <c r="BE37" s="48">
        <f>IF(BE32&gt;=500000,400,IF(BE32&lt;100001,0,BE32/1000-SUM(BE34:BE36)))</f>
        <v>0</v>
      </c>
      <c r="BF37" s="70">
        <f>IF(OR(BE13=Tabelas!$F$14,BE13=Tabelas!$F$15),BE22*BE37*BE33*Tabelas!$H$5,BE22*BE37*BE33*Tabelas!$H$9)</f>
        <v>0</v>
      </c>
    </row>
    <row r="38" spans="1:58" ht="15.75" thickBot="1" x14ac:dyDescent="0.3">
      <c r="A38" s="446"/>
      <c r="B38" s="8" t="s">
        <v>95</v>
      </c>
      <c r="C38" s="49">
        <f>IF(C32&gt;500000,C32/1000-SUM(C34:C37),0)</f>
        <v>0</v>
      </c>
      <c r="D38" s="71">
        <f>IF(OR(C13=Tabelas!$F$14,C13=Tabelas!$F$15),C22*C38*C33*Tabelas!$H$6,C22*C38*C33*Tabelas!$H$10)</f>
        <v>0</v>
      </c>
      <c r="E38" s="49">
        <f>IF(E32&gt;500000,E32/1000-SUM(E34:E37),0)</f>
        <v>0</v>
      </c>
      <c r="F38" s="71">
        <f>IF(OR(E13=Tabelas!$F$14,E13=Tabelas!$F$15),E22*E38*E33*Tabelas!$H$6,E22*E38*E33*Tabelas!$H$10)</f>
        <v>0</v>
      </c>
      <c r="G38" s="49">
        <f>IF(G32&gt;500000,G32/1000-SUM(G34:G37),0)</f>
        <v>0</v>
      </c>
      <c r="H38" s="71">
        <f>IF(OR(G13=Tabelas!$F$14,G13=Tabelas!$F$15),G22*G38*G33*Tabelas!$H$6,G22*G38*G33*Tabelas!$H$10)</f>
        <v>0</v>
      </c>
      <c r="I38" s="49">
        <f>IF(I32&gt;500000,I32/1000-SUM(I34:I37),0)</f>
        <v>0</v>
      </c>
      <c r="J38" s="71">
        <f>IF(OR(I13=Tabelas!$F$14,I13=Tabelas!$F$15),I22*I38*I33*Tabelas!$H$6,I22*I38*I33*Tabelas!$H$10)</f>
        <v>0</v>
      </c>
      <c r="K38" s="49">
        <f>IF(K32&gt;500000,K32/1000-SUM(K34:K37),0)</f>
        <v>0</v>
      </c>
      <c r="L38" s="71">
        <f>IF(OR(K13=Tabelas!$F$14,K13=Tabelas!$F$15),K22*K38*K33*Tabelas!$H$6,K22*K38*K33*Tabelas!$H$10)</f>
        <v>0</v>
      </c>
      <c r="M38" s="49">
        <f>IF(M32&gt;500000,M32/1000-SUM(M34:M37),0)</f>
        <v>0</v>
      </c>
      <c r="N38" s="71">
        <f>IF(OR(M13=Tabelas!$F$14,M13=Tabelas!$F$15),M22*M38*M33*Tabelas!$H$6,M22*M38*M33*Tabelas!$H$10)</f>
        <v>0</v>
      </c>
      <c r="O38" s="49">
        <f>IF(O32&gt;500000,O32/1000-SUM(O34:O37),0)</f>
        <v>0</v>
      </c>
      <c r="P38" s="71">
        <f>IF(OR(O13=Tabelas!$F$14,O13=Tabelas!$F$15),O22*O38*O33*Tabelas!$H$6,O22*O38*O33*Tabelas!$H$10)</f>
        <v>0</v>
      </c>
      <c r="Q38" s="49">
        <f>IF(Q32&gt;500000,Q32/1000-SUM(Q34:Q37),0)</f>
        <v>0</v>
      </c>
      <c r="R38" s="71">
        <f>IF(OR(Q13=Tabelas!$F$14,Q13=Tabelas!$F$15),Q22*Q38*Q33*Tabelas!$H$6,Q22*Q38*Q33*Tabelas!$H$10)</f>
        <v>0</v>
      </c>
      <c r="S38" s="49">
        <f>IF(S32&gt;500000,S32/1000-SUM(S34:S37),0)</f>
        <v>0</v>
      </c>
      <c r="T38" s="71">
        <f>IF(OR(S13=Tabelas!$F$14,S13=Tabelas!$F$15),S22*S38*S33*Tabelas!$H$6,S22*S38*S33*Tabelas!$H$10)</f>
        <v>0</v>
      </c>
      <c r="U38" s="49">
        <f>IF(U32&gt;500000,U32/1000-SUM(U34:U37),0)</f>
        <v>0</v>
      </c>
      <c r="V38" s="71">
        <f>IF(OR(U13=Tabelas!$F$14,U13=Tabelas!$F$15),U22*U38*U33*Tabelas!$H$6,U22*U38*U33*Tabelas!$H$10)</f>
        <v>0</v>
      </c>
      <c r="W38" s="49">
        <f>IF(W32&gt;500000,W32/1000-SUM(W34:W37),0)</f>
        <v>0</v>
      </c>
      <c r="X38" s="71">
        <f>IF(OR(W13=Tabelas!$F$14,W13=Tabelas!$F$15),W22*W38*W33*Tabelas!$H$6,W22*W38*W33*Tabelas!$H$10)</f>
        <v>0</v>
      </c>
      <c r="Y38" s="49">
        <f>IF(Y32&gt;500000,Y32/1000-SUM(Y34:Y37),0)</f>
        <v>0</v>
      </c>
      <c r="Z38" s="71">
        <f>IF(OR(Y13=Tabelas!$F$14,Y13=Tabelas!$F$15),Y22*Y38*Y33*Tabelas!$H$6,Y22*Y38*Y33*Tabelas!$H$10)</f>
        <v>0</v>
      </c>
      <c r="AA38" s="49">
        <f>IF(AA32&gt;500000,AA32/1000-SUM(AA34:AA37),0)</f>
        <v>0</v>
      </c>
      <c r="AB38" s="71">
        <f>IF(OR(AA13=Tabelas!$F$14,AA13=Tabelas!$F$15),AA22*AA38*AA33*Tabelas!$H$6,AA22*AA38*AA33*Tabelas!$H$10)</f>
        <v>0</v>
      </c>
      <c r="AC38" s="49">
        <f>IF(AC32&gt;500000,AC32/1000-SUM(AC34:AC37),0)</f>
        <v>0</v>
      </c>
      <c r="AD38" s="71">
        <f>IF(OR(AC13=Tabelas!$F$14,AC13=Tabelas!$F$15),AC22*AC38*AC33*Tabelas!$H$6,AC22*AC38*AC33*Tabelas!$H$10)</f>
        <v>0</v>
      </c>
      <c r="AE38" s="49">
        <f>IF(AE32&gt;500000,AE32/1000-SUM(AE34:AE37),0)</f>
        <v>0</v>
      </c>
      <c r="AF38" s="71">
        <f>IF(OR(AE13=Tabelas!$F$14,AE13=Tabelas!$F$15),AE22*AE38*AE33*Tabelas!$H$6,AE22*AE38*AE33*Tabelas!$H$10)</f>
        <v>0</v>
      </c>
      <c r="AG38" s="49">
        <f>IF(AG32&gt;500000,AG32/1000-SUM(AG34:AG37),0)</f>
        <v>0</v>
      </c>
      <c r="AH38" s="71">
        <f>IF(OR(AG13=Tabelas!$F$14,AG13=Tabelas!$F$15),AG22*AG38*AG33*Tabelas!$H$6,AG22*AG38*AG33*Tabelas!$H$10)</f>
        <v>0</v>
      </c>
      <c r="AI38" s="49">
        <f>IF(AI32&gt;500000,AI32/1000-SUM(AI34:AI37),0)</f>
        <v>0</v>
      </c>
      <c r="AJ38" s="71">
        <f>IF(OR(AI13=Tabelas!$F$14,AI13=Tabelas!$F$15),AI22*AI38*AI33*Tabelas!$H$6,AI22*AI38*AI33*Tabelas!$H$10)</f>
        <v>0</v>
      </c>
      <c r="AK38" s="49">
        <f>IF(AK32&gt;500000,AK32/1000-SUM(AK34:AK37),0)</f>
        <v>0</v>
      </c>
      <c r="AL38" s="71">
        <f>IF(OR(AK13=Tabelas!$F$14,AK13=Tabelas!$F$15),AK22*AK38*AK33*Tabelas!$H$6,AK22*AK38*AK33*Tabelas!$H$10)</f>
        <v>0</v>
      </c>
      <c r="AM38" s="49">
        <f>IF(AM32&gt;500000,AM32/1000-SUM(AM34:AM37),0)</f>
        <v>0</v>
      </c>
      <c r="AN38" s="71">
        <f>IF(OR(AM13=Tabelas!$F$14,AM13=Tabelas!$F$15),AM22*AM38*AM33*Tabelas!$H$6,AM22*AM38*AM33*Tabelas!$H$10)</f>
        <v>0</v>
      </c>
      <c r="AO38" s="49">
        <f>IF(AO32&gt;500000,AO32/1000-SUM(AO34:AO37),0)</f>
        <v>0</v>
      </c>
      <c r="AP38" s="71">
        <f>IF(OR(AO13=Tabelas!$F$14,AO13=Tabelas!$F$15),AO22*AO38*AO33*Tabelas!$H$6,AO22*AO38*AO33*Tabelas!$H$10)</f>
        <v>0</v>
      </c>
      <c r="AQ38" s="49">
        <f>IF(AQ32&gt;500000,AQ32/1000-SUM(AQ34:AQ37),0)</f>
        <v>0</v>
      </c>
      <c r="AR38" s="71">
        <f>IF(OR(AQ13=Tabelas!$F$14,AQ13=Tabelas!$F$15),AQ22*AQ38*AQ33*Tabelas!$H$6,AQ22*AQ38*AQ33*Tabelas!$H$10)</f>
        <v>0</v>
      </c>
      <c r="AS38" s="49">
        <f>IF(AS32&gt;500000,AS32/1000-SUM(AS34:AS37),0)</f>
        <v>0</v>
      </c>
      <c r="AT38" s="71">
        <f>IF(OR(AS13=Tabelas!$F$14,AS13=Tabelas!$F$15),AS22*AS38*AS33*Tabelas!$H$6,AS22*AS38*AS33*Tabelas!$H$10)</f>
        <v>0</v>
      </c>
      <c r="AU38" s="49">
        <f>IF(AU32&gt;500000,AU32/1000-SUM(AU34:AU37),0)</f>
        <v>0</v>
      </c>
      <c r="AV38" s="71">
        <f>IF(OR(AU13=Tabelas!$F$14,AU13=Tabelas!$F$15),AU22*AU38*AU33*Tabelas!$H$6,AU22*AU38*AU33*Tabelas!$H$10)</f>
        <v>0</v>
      </c>
      <c r="AW38" s="49">
        <f>IF(AW32&gt;500000,AW32/1000-SUM(AW34:AW37),0)</f>
        <v>0</v>
      </c>
      <c r="AX38" s="71">
        <f>IF(OR(AW13=Tabelas!$F$14,AW13=Tabelas!$F$15),AW22*AW38*AW33*Tabelas!$H$6,AW22*AW38*AW33*Tabelas!$H$10)</f>
        <v>0</v>
      </c>
      <c r="AY38" s="49">
        <f>IF(AY32&gt;500000,AY32/1000-SUM(AY34:AY37),0)</f>
        <v>0</v>
      </c>
      <c r="AZ38" s="71">
        <f>IF(OR(AY13=Tabelas!$F$14,AY13=Tabelas!$F$15),AY22*AY38*AY33*Tabelas!$H$6,AY22*AY38*AY33*Tabelas!$H$10)</f>
        <v>0</v>
      </c>
      <c r="BA38" s="49">
        <f>IF(BA32&gt;500000,BA32/1000-SUM(BA34:BA37),0)</f>
        <v>0</v>
      </c>
      <c r="BB38" s="71">
        <f>IF(OR(BA13=Tabelas!$F$14,BA13=Tabelas!$F$15),BA22*BA38*BA33*Tabelas!$H$6,BA22*BA38*BA33*Tabelas!$H$10)</f>
        <v>0</v>
      </c>
      <c r="BC38" s="49">
        <f>IF(BC32&gt;500000,BC32/1000-SUM(BC34:BC37),0)</f>
        <v>0</v>
      </c>
      <c r="BD38" s="71">
        <f>IF(OR(BC13=Tabelas!$F$14,BC13=Tabelas!$F$15),BC22*BC38*BC33*Tabelas!$H$6,BC22*BC38*BC33*Tabelas!$H$10)</f>
        <v>0</v>
      </c>
      <c r="BE38" s="49">
        <f>IF(BE32&gt;500000,BE32/1000-SUM(BE34:BE37),0)</f>
        <v>0</v>
      </c>
      <c r="BF38" s="71">
        <f>IF(OR(BE13=Tabelas!$F$14,BE13=Tabelas!$F$15),BE22*BE38*BE33*Tabelas!$H$6,BE22*BE38*BE33*Tabelas!$H$10)</f>
        <v>0</v>
      </c>
    </row>
    <row r="39" spans="1:58" ht="15.75" thickBot="1" x14ac:dyDescent="0.3">
      <c r="A39" s="222"/>
      <c r="B39" s="229"/>
      <c r="C39" s="121"/>
      <c r="D39" s="249"/>
      <c r="E39" s="121"/>
      <c r="F39" s="249"/>
      <c r="G39" s="121"/>
      <c r="H39" s="249"/>
      <c r="I39" s="121"/>
      <c r="J39" s="249"/>
      <c r="K39" s="121"/>
      <c r="L39" s="249"/>
      <c r="M39" s="121"/>
      <c r="N39" s="249"/>
      <c r="O39" s="121"/>
      <c r="P39" s="249"/>
      <c r="Q39" s="121"/>
      <c r="R39" s="249"/>
      <c r="S39" s="121"/>
      <c r="T39" s="249"/>
      <c r="U39" s="121"/>
      <c r="V39" s="249"/>
      <c r="W39" s="121"/>
      <c r="X39" s="249"/>
      <c r="Y39" s="121"/>
      <c r="Z39" s="249"/>
      <c r="AA39" s="121"/>
      <c r="AB39" s="249"/>
      <c r="AC39" s="121"/>
      <c r="AD39" s="249"/>
      <c r="AE39" s="121"/>
      <c r="AF39" s="249"/>
      <c r="AG39" s="121"/>
      <c r="AH39" s="249"/>
      <c r="AI39" s="121"/>
      <c r="AJ39" s="249"/>
      <c r="AK39" s="121"/>
      <c r="AL39" s="249"/>
      <c r="AM39" s="121"/>
      <c r="AN39" s="249"/>
      <c r="AO39" s="121"/>
      <c r="AP39" s="249"/>
      <c r="AQ39" s="121"/>
      <c r="AR39" s="249"/>
      <c r="AS39" s="121"/>
      <c r="AT39" s="249"/>
      <c r="AU39" s="121"/>
      <c r="AV39" s="249"/>
      <c r="AW39" s="121"/>
      <c r="AX39" s="249"/>
      <c r="AY39" s="121"/>
      <c r="AZ39" s="249"/>
      <c r="BA39" s="121"/>
      <c r="BB39" s="249"/>
      <c r="BC39" s="121"/>
      <c r="BD39" s="249"/>
      <c r="BE39" s="121"/>
      <c r="BF39" s="249"/>
    </row>
    <row r="40" spans="1:58" ht="15" customHeight="1" x14ac:dyDescent="0.25">
      <c r="A40" s="493" t="s">
        <v>165</v>
      </c>
      <c r="B40" s="67" t="s">
        <v>153</v>
      </c>
      <c r="C40" s="473">
        <f>Tabelas!$G$36</f>
        <v>2.3199999999999998</v>
      </c>
      <c r="D40" s="474"/>
      <c r="E40" s="473">
        <f>Tabelas!$G$36</f>
        <v>2.3199999999999998</v>
      </c>
      <c r="F40" s="474"/>
      <c r="G40" s="473">
        <f>Tabelas!$G$36</f>
        <v>2.3199999999999998</v>
      </c>
      <c r="H40" s="474"/>
      <c r="I40" s="473">
        <f>Tabelas!$G$36</f>
        <v>2.3199999999999998</v>
      </c>
      <c r="J40" s="474"/>
      <c r="K40" s="473">
        <f>Tabelas!$G$36</f>
        <v>2.3199999999999998</v>
      </c>
      <c r="L40" s="474"/>
      <c r="M40" s="473">
        <f>Tabelas!$G$36</f>
        <v>2.3199999999999998</v>
      </c>
      <c r="N40" s="474"/>
      <c r="O40" s="473">
        <f>Tabelas!$G$36</f>
        <v>2.3199999999999998</v>
      </c>
      <c r="P40" s="474"/>
      <c r="Q40" s="473">
        <f>Tabelas!$G$36</f>
        <v>2.3199999999999998</v>
      </c>
      <c r="R40" s="474"/>
      <c r="S40" s="473">
        <f>Tabelas!$G$36</f>
        <v>2.3199999999999998</v>
      </c>
      <c r="T40" s="474"/>
      <c r="U40" s="473">
        <f>Tabelas!$G$36</f>
        <v>2.3199999999999998</v>
      </c>
      <c r="V40" s="474"/>
      <c r="W40" s="473">
        <f>Tabelas!$G$36</f>
        <v>2.3199999999999998</v>
      </c>
      <c r="X40" s="474"/>
      <c r="Y40" s="473">
        <f>Tabelas!$G$36</f>
        <v>2.3199999999999998</v>
      </c>
      <c r="Z40" s="474"/>
      <c r="AA40" s="473">
        <f>Tabelas!$G$36</f>
        <v>2.3199999999999998</v>
      </c>
      <c r="AB40" s="474"/>
      <c r="AC40" s="473">
        <f>Tabelas!$G$36</f>
        <v>2.3199999999999998</v>
      </c>
      <c r="AD40" s="474"/>
      <c r="AE40" s="473">
        <f>Tabelas!$G$36</f>
        <v>2.3199999999999998</v>
      </c>
      <c r="AF40" s="474"/>
      <c r="AG40" s="473">
        <f>Tabelas!$G$36</f>
        <v>2.3199999999999998</v>
      </c>
      <c r="AH40" s="474"/>
      <c r="AI40" s="473">
        <f>Tabelas!$G$36</f>
        <v>2.3199999999999998</v>
      </c>
      <c r="AJ40" s="474"/>
      <c r="AK40" s="473">
        <f>Tabelas!$G$36</f>
        <v>2.3199999999999998</v>
      </c>
      <c r="AL40" s="474"/>
      <c r="AM40" s="473">
        <f>Tabelas!$G$36</f>
        <v>2.3199999999999998</v>
      </c>
      <c r="AN40" s="474"/>
      <c r="AO40" s="473">
        <f>Tabelas!$G$36</f>
        <v>2.3199999999999998</v>
      </c>
      <c r="AP40" s="474"/>
      <c r="AQ40" s="473">
        <f>Tabelas!$G$36</f>
        <v>2.3199999999999998</v>
      </c>
      <c r="AR40" s="474"/>
      <c r="AS40" s="473">
        <f>Tabelas!$G$36</f>
        <v>2.3199999999999998</v>
      </c>
      <c r="AT40" s="474"/>
      <c r="AU40" s="473">
        <f>Tabelas!$G$36</f>
        <v>2.3199999999999998</v>
      </c>
      <c r="AV40" s="474"/>
      <c r="AW40" s="473">
        <f>Tabelas!$G$36</f>
        <v>2.3199999999999998</v>
      </c>
      <c r="AX40" s="474"/>
      <c r="AY40" s="473">
        <f>Tabelas!$G$36</f>
        <v>2.3199999999999998</v>
      </c>
      <c r="AZ40" s="474"/>
      <c r="BA40" s="473">
        <f>Tabelas!$G$36</f>
        <v>2.3199999999999998</v>
      </c>
      <c r="BB40" s="474"/>
      <c r="BC40" s="473">
        <f>Tabelas!$G$36</f>
        <v>2.3199999999999998</v>
      </c>
      <c r="BD40" s="474"/>
      <c r="BE40" s="473">
        <f>Tabelas!$G$36</f>
        <v>2.3199999999999998</v>
      </c>
      <c r="BF40" s="474"/>
    </row>
    <row r="41" spans="1:58" x14ac:dyDescent="0.25">
      <c r="A41" s="494"/>
      <c r="B41" s="68" t="s">
        <v>155</v>
      </c>
      <c r="C41" s="475">
        <f>C20*C40/1000</f>
        <v>0.24150520404040401</v>
      </c>
      <c r="D41" s="476"/>
      <c r="E41" s="475">
        <f>E20*E40/1000</f>
        <v>0.24150520404040401</v>
      </c>
      <c r="F41" s="476"/>
      <c r="G41" s="475">
        <f>G20*G40/1000</f>
        <v>0.24150520404040401</v>
      </c>
      <c r="H41" s="476"/>
      <c r="I41" s="475">
        <f>I20*I40/1000</f>
        <v>0.24150520404040401</v>
      </c>
      <c r="J41" s="476"/>
      <c r="K41" s="475">
        <f>K20*K40/1000</f>
        <v>0.24150520404040401</v>
      </c>
      <c r="L41" s="476"/>
      <c r="M41" s="475">
        <f>M20*M40/1000</f>
        <v>0.24150520404040401</v>
      </c>
      <c r="N41" s="476"/>
      <c r="O41" s="475">
        <f>O20*O40/1000</f>
        <v>0.24150520404040401</v>
      </c>
      <c r="P41" s="476"/>
      <c r="Q41" s="475">
        <f>Q20*Q40/1000</f>
        <v>0.24150520404040401</v>
      </c>
      <c r="R41" s="476"/>
      <c r="S41" s="475">
        <f>S20*S40/1000</f>
        <v>0.24150520404040401</v>
      </c>
      <c r="T41" s="476"/>
      <c r="U41" s="475">
        <f>U20*U40/1000</f>
        <v>0.24150520404040401</v>
      </c>
      <c r="V41" s="476"/>
      <c r="W41" s="475">
        <f>W20*W40/1000</f>
        <v>0.24150520404040401</v>
      </c>
      <c r="X41" s="476"/>
      <c r="Y41" s="475">
        <f>Y20*Y40/1000</f>
        <v>0.24150520404040401</v>
      </c>
      <c r="Z41" s="476"/>
      <c r="AA41" s="475">
        <f>AA20*AA40/1000</f>
        <v>0.24150520404040401</v>
      </c>
      <c r="AB41" s="476"/>
      <c r="AC41" s="475">
        <f>AC20*AC40/1000</f>
        <v>0.24150520404040401</v>
      </c>
      <c r="AD41" s="476"/>
      <c r="AE41" s="475">
        <f>AE20*AE40/1000</f>
        <v>0.24150520404040401</v>
      </c>
      <c r="AF41" s="476"/>
      <c r="AG41" s="475">
        <f>AG20*AG40/1000</f>
        <v>0.24150520404040401</v>
      </c>
      <c r="AH41" s="476"/>
      <c r="AI41" s="475">
        <f>AI20*AI40/1000</f>
        <v>0.24150520404040401</v>
      </c>
      <c r="AJ41" s="476"/>
      <c r="AK41" s="475">
        <f>AK20*AK40/1000</f>
        <v>0.24150520404040401</v>
      </c>
      <c r="AL41" s="476"/>
      <c r="AM41" s="475">
        <f>AM20*AM40/1000</f>
        <v>0.24150520404040401</v>
      </c>
      <c r="AN41" s="476"/>
      <c r="AO41" s="475">
        <f>AO20*AO40/1000</f>
        <v>0.24150520404040401</v>
      </c>
      <c r="AP41" s="476"/>
      <c r="AQ41" s="475">
        <f>AQ20*AQ40/1000</f>
        <v>0.24150520404040401</v>
      </c>
      <c r="AR41" s="476"/>
      <c r="AS41" s="475">
        <f>AS20*AS40/1000</f>
        <v>0.24150520404040401</v>
      </c>
      <c r="AT41" s="476"/>
      <c r="AU41" s="475">
        <f>AU20*AU40/1000</f>
        <v>0.24150520404040401</v>
      </c>
      <c r="AV41" s="476"/>
      <c r="AW41" s="475">
        <f>AW20*AW40/1000</f>
        <v>0.24150520404040401</v>
      </c>
      <c r="AX41" s="476"/>
      <c r="AY41" s="475">
        <f>AY20*AY40/1000</f>
        <v>0.24150520404040401</v>
      </c>
      <c r="AZ41" s="476"/>
      <c r="BA41" s="475">
        <f>BA20*BA40/1000</f>
        <v>0.24150520404040401</v>
      </c>
      <c r="BB41" s="476"/>
      <c r="BC41" s="475">
        <f>BC20*BC40/1000</f>
        <v>0.24150520404040401</v>
      </c>
      <c r="BD41" s="476"/>
      <c r="BE41" s="475">
        <f>BE20*BE40/1000</f>
        <v>0.24150520404040401</v>
      </c>
      <c r="BF41" s="476"/>
    </row>
    <row r="42" spans="1:58" ht="15.75" thickBot="1" x14ac:dyDescent="0.3">
      <c r="A42" s="495"/>
      <c r="B42" s="69" t="s">
        <v>156</v>
      </c>
      <c r="C42" s="477">
        <f>C4*C41</f>
        <v>36.225780606060603</v>
      </c>
      <c r="D42" s="478"/>
      <c r="E42" s="477">
        <f>E4*E41</f>
        <v>0</v>
      </c>
      <c r="F42" s="478"/>
      <c r="G42" s="477">
        <f>G4*G41</f>
        <v>0</v>
      </c>
      <c r="H42" s="478"/>
      <c r="I42" s="477">
        <f>I4*I41</f>
        <v>241.50520404040401</v>
      </c>
      <c r="J42" s="478"/>
      <c r="K42" s="477">
        <f>K4*K41</f>
        <v>0</v>
      </c>
      <c r="L42" s="478"/>
      <c r="M42" s="477">
        <f>M4*M41</f>
        <v>0</v>
      </c>
      <c r="N42" s="478"/>
      <c r="O42" s="477">
        <f>O4*O41</f>
        <v>0</v>
      </c>
      <c r="P42" s="478"/>
      <c r="Q42" s="477">
        <f>Q4*Q41</f>
        <v>724.51561212121203</v>
      </c>
      <c r="R42" s="478"/>
      <c r="S42" s="477">
        <f>S4*S41</f>
        <v>0</v>
      </c>
      <c r="T42" s="478"/>
      <c r="U42" s="477">
        <f>U4*U41</f>
        <v>0</v>
      </c>
      <c r="V42" s="478"/>
      <c r="W42" s="477">
        <f>W4*W41</f>
        <v>0</v>
      </c>
      <c r="X42" s="478"/>
      <c r="Y42" s="477">
        <f>Y4*Y41</f>
        <v>0</v>
      </c>
      <c r="Z42" s="478"/>
      <c r="AA42" s="477">
        <f>AA4*AA41</f>
        <v>0</v>
      </c>
      <c r="AB42" s="478"/>
      <c r="AC42" s="477">
        <f>AC4*AC41</f>
        <v>0</v>
      </c>
      <c r="AD42" s="478"/>
      <c r="AE42" s="477">
        <f>AE4*AE41</f>
        <v>0</v>
      </c>
      <c r="AF42" s="478"/>
      <c r="AG42" s="477">
        <f>AG4*AG41</f>
        <v>0</v>
      </c>
      <c r="AH42" s="478"/>
      <c r="AI42" s="477">
        <f>AI4*AI41</f>
        <v>0</v>
      </c>
      <c r="AJ42" s="478"/>
      <c r="AK42" s="477">
        <f>AK4*AK41</f>
        <v>0</v>
      </c>
      <c r="AL42" s="478"/>
      <c r="AM42" s="477">
        <f>AM4*AM41</f>
        <v>0</v>
      </c>
      <c r="AN42" s="478"/>
      <c r="AO42" s="477">
        <f>AO4*AO41</f>
        <v>0</v>
      </c>
      <c r="AP42" s="478"/>
      <c r="AQ42" s="477">
        <f>AQ4*AQ41</f>
        <v>72.451561212121206</v>
      </c>
      <c r="AR42" s="478"/>
      <c r="AS42" s="477">
        <f>AS4*AS41</f>
        <v>0</v>
      </c>
      <c r="AT42" s="478"/>
      <c r="AU42" s="477">
        <f>AU4*AU41</f>
        <v>0</v>
      </c>
      <c r="AV42" s="478"/>
      <c r="AW42" s="477">
        <f>AW4*AW41</f>
        <v>0</v>
      </c>
      <c r="AX42" s="478"/>
      <c r="AY42" s="477">
        <f>AY4*AY41</f>
        <v>0</v>
      </c>
      <c r="AZ42" s="478"/>
      <c r="BA42" s="477">
        <f>BA4*BA41</f>
        <v>241.50520404040401</v>
      </c>
      <c r="BB42" s="478"/>
      <c r="BC42" s="477">
        <f>BC4*BC41</f>
        <v>0</v>
      </c>
      <c r="BD42" s="478"/>
      <c r="BE42" s="477">
        <f>BE4*BE41</f>
        <v>0</v>
      </c>
      <c r="BF42" s="478"/>
    </row>
    <row r="43" spans="1:58" ht="15.75" thickBot="1" x14ac:dyDescent="0.3">
      <c r="A43" s="320" t="s">
        <v>72</v>
      </c>
      <c r="B43" s="330" t="str">
        <f>'REQUISIÇÃO DE SERVIÇOS '!D38</f>
        <v>Encadernação com grampo</v>
      </c>
      <c r="C43" s="121"/>
      <c r="D43" s="249"/>
      <c r="E43" s="121"/>
      <c r="F43" s="249"/>
      <c r="G43" s="121"/>
      <c r="H43" s="249"/>
      <c r="I43" s="121"/>
      <c r="J43" s="249"/>
      <c r="K43" s="121"/>
      <c r="L43" s="249"/>
      <c r="M43" s="121"/>
      <c r="N43" s="249"/>
      <c r="O43" s="121"/>
      <c r="P43" s="249"/>
      <c r="Q43" s="121"/>
      <c r="R43" s="249"/>
      <c r="S43" s="121"/>
      <c r="T43" s="249"/>
      <c r="U43" s="121"/>
      <c r="V43" s="249"/>
      <c r="W43" s="121"/>
      <c r="X43" s="249"/>
      <c r="Y43" s="121"/>
      <c r="Z43" s="249"/>
      <c r="AA43" s="121"/>
      <c r="AB43" s="249"/>
      <c r="AC43" s="121"/>
      <c r="AD43" s="249"/>
      <c r="AE43" s="121"/>
      <c r="AF43" s="249"/>
      <c r="AG43" s="121"/>
      <c r="AH43" s="249"/>
      <c r="AI43" s="121"/>
      <c r="AJ43" s="249"/>
      <c r="AK43" s="121"/>
      <c r="AL43" s="249"/>
      <c r="AM43" s="121"/>
      <c r="AN43" s="249"/>
      <c r="AO43" s="121"/>
      <c r="AP43" s="249"/>
      <c r="AQ43" s="121"/>
      <c r="AR43" s="249"/>
      <c r="AS43" s="121"/>
      <c r="AT43" s="249"/>
      <c r="AU43" s="121"/>
      <c r="AV43" s="249"/>
      <c r="AW43" s="121"/>
      <c r="AX43" s="249"/>
      <c r="AY43" s="121"/>
      <c r="AZ43" s="249"/>
      <c r="BA43" s="121"/>
      <c r="BB43" s="249"/>
      <c r="BC43" s="121"/>
      <c r="BD43" s="249"/>
      <c r="BE43" s="121"/>
      <c r="BF43" s="249"/>
    </row>
    <row r="44" spans="1:58" x14ac:dyDescent="0.25">
      <c r="A44" s="222"/>
      <c r="B44" s="229"/>
      <c r="C44" s="72" t="s">
        <v>160</v>
      </c>
      <c r="D44" s="95">
        <f>C42</f>
        <v>36.225780606060603</v>
      </c>
      <c r="E44" s="72" t="s">
        <v>160</v>
      </c>
      <c r="F44" s="95">
        <f>E42</f>
        <v>0</v>
      </c>
      <c r="G44" s="72" t="s">
        <v>160</v>
      </c>
      <c r="H44" s="95">
        <f>G42</f>
        <v>0</v>
      </c>
      <c r="I44" s="72" t="s">
        <v>160</v>
      </c>
      <c r="J44" s="95">
        <f>I42</f>
        <v>241.50520404040401</v>
      </c>
      <c r="K44" s="72" t="s">
        <v>160</v>
      </c>
      <c r="L44" s="95">
        <f>K42</f>
        <v>0</v>
      </c>
      <c r="M44" s="72" t="s">
        <v>160</v>
      </c>
      <c r="N44" s="95">
        <f>M42</f>
        <v>0</v>
      </c>
      <c r="O44" s="72" t="s">
        <v>160</v>
      </c>
      <c r="P44" s="95">
        <f>O42</f>
        <v>0</v>
      </c>
      <c r="Q44" s="72" t="s">
        <v>160</v>
      </c>
      <c r="R44" s="95">
        <f>Q42</f>
        <v>724.51561212121203</v>
      </c>
      <c r="S44" s="72" t="s">
        <v>160</v>
      </c>
      <c r="T44" s="95">
        <f>S42</f>
        <v>0</v>
      </c>
      <c r="U44" s="72" t="s">
        <v>160</v>
      </c>
      <c r="V44" s="95">
        <f>U42</f>
        <v>0</v>
      </c>
      <c r="W44" s="72" t="s">
        <v>160</v>
      </c>
      <c r="X44" s="95">
        <f>W42</f>
        <v>0</v>
      </c>
      <c r="Y44" s="72" t="s">
        <v>160</v>
      </c>
      <c r="Z44" s="95">
        <f>Y42</f>
        <v>0</v>
      </c>
      <c r="AA44" s="72" t="s">
        <v>160</v>
      </c>
      <c r="AB44" s="95">
        <f>AA42</f>
        <v>0</v>
      </c>
      <c r="AC44" s="72" t="s">
        <v>160</v>
      </c>
      <c r="AD44" s="95">
        <f>AC42</f>
        <v>0</v>
      </c>
      <c r="AE44" s="72" t="s">
        <v>160</v>
      </c>
      <c r="AF44" s="95">
        <f>AE42</f>
        <v>0</v>
      </c>
      <c r="AG44" s="72" t="s">
        <v>160</v>
      </c>
      <c r="AH44" s="95">
        <f>AG42</f>
        <v>0</v>
      </c>
      <c r="AI44" s="72" t="s">
        <v>160</v>
      </c>
      <c r="AJ44" s="95">
        <f>AI42</f>
        <v>0</v>
      </c>
      <c r="AK44" s="72" t="s">
        <v>160</v>
      </c>
      <c r="AL44" s="95">
        <f>AK42</f>
        <v>0</v>
      </c>
      <c r="AM44" s="72" t="s">
        <v>160</v>
      </c>
      <c r="AN44" s="95">
        <f>AM42</f>
        <v>0</v>
      </c>
      <c r="AO44" s="72" t="s">
        <v>160</v>
      </c>
      <c r="AP44" s="95">
        <f>AO42</f>
        <v>0</v>
      </c>
      <c r="AQ44" s="72" t="s">
        <v>160</v>
      </c>
      <c r="AR44" s="95">
        <f>AQ42</f>
        <v>72.451561212121206</v>
      </c>
      <c r="AS44" s="72" t="s">
        <v>160</v>
      </c>
      <c r="AT44" s="95">
        <f>AS42</f>
        <v>0</v>
      </c>
      <c r="AU44" s="72" t="s">
        <v>160</v>
      </c>
      <c r="AV44" s="95">
        <f>AU42</f>
        <v>0</v>
      </c>
      <c r="AW44" s="72" t="s">
        <v>160</v>
      </c>
      <c r="AX44" s="95">
        <f>AW42</f>
        <v>0</v>
      </c>
      <c r="AY44" s="72" t="s">
        <v>160</v>
      </c>
      <c r="AZ44" s="95">
        <f>AY42</f>
        <v>0</v>
      </c>
      <c r="BA44" s="72" t="s">
        <v>160</v>
      </c>
      <c r="BB44" s="95">
        <f>BA42</f>
        <v>241.50520404040401</v>
      </c>
      <c r="BC44" s="72" t="s">
        <v>160</v>
      </c>
      <c r="BD44" s="95">
        <f>BC42</f>
        <v>0</v>
      </c>
      <c r="BE44" s="72" t="s">
        <v>160</v>
      </c>
      <c r="BF44" s="95">
        <f>BE42</f>
        <v>0</v>
      </c>
    </row>
    <row r="45" spans="1:58" x14ac:dyDescent="0.25">
      <c r="A45" s="224"/>
      <c r="B45" s="120"/>
      <c r="C45" s="72" t="s">
        <v>111</v>
      </c>
      <c r="D45" s="73">
        <f>IF(OR(C7=Tabelas!$F$14,C7=Tabelas!$F$16),SUM(D27:D31),SUM(D27:D31)*87.5%)</f>
        <v>135.53438606060604</v>
      </c>
      <c r="E45" s="72" t="s">
        <v>111</v>
      </c>
      <c r="F45" s="73">
        <f>IF(OR(E7=Tabelas!$F$14,E7=Tabelas!$F$16),SUM(F27:F31),SUM(F27:F31)*87.5%)</f>
        <v>0</v>
      </c>
      <c r="G45" s="72" t="s">
        <v>111</v>
      </c>
      <c r="H45" s="73">
        <f>IF(OR(G7=Tabelas!$F$14,G7=Tabelas!$F$16),SUM(H27:H31),SUM(H27:H31)*87.5%)</f>
        <v>0</v>
      </c>
      <c r="I45" s="72" t="s">
        <v>111</v>
      </c>
      <c r="J45" s="73">
        <f>IF(OR(I7=Tabelas!$F$14,I7=Tabelas!$F$16),SUM(J27:J31),SUM(J27:J31)*87.5%)</f>
        <v>718.33224612121205</v>
      </c>
      <c r="K45" s="72" t="s">
        <v>111</v>
      </c>
      <c r="L45" s="73">
        <f>IF(OR(K7=Tabelas!$F$14,K7=Tabelas!$F$16),SUM(L27:L31),SUM(L27:L31)*87.5%)</f>
        <v>0</v>
      </c>
      <c r="M45" s="72" t="s">
        <v>111</v>
      </c>
      <c r="N45" s="73">
        <f>IF(OR(M7=Tabelas!$F$14,M7=Tabelas!$F$16),SUM(N27:N31),SUM(N27:N31)*87.5%)</f>
        <v>0</v>
      </c>
      <c r="O45" s="72" t="s">
        <v>111</v>
      </c>
      <c r="P45" s="73">
        <f>IF(OR(O7=Tabelas!$F$14,O7=Tabelas!$F$16),SUM(P27:P31),SUM(P27:P31)*87.5%)</f>
        <v>0</v>
      </c>
      <c r="Q45" s="72" t="s">
        <v>111</v>
      </c>
      <c r="R45" s="73">
        <f>IF(OR(Q7=Tabelas!$F$14,Q7=Tabelas!$F$16),SUM(R27:R31),SUM(R27:R31)*87.5%)</f>
        <v>1784.5360831313128</v>
      </c>
      <c r="S45" s="72" t="s">
        <v>111</v>
      </c>
      <c r="T45" s="73">
        <f>IF(OR(S7=Tabelas!$F$14,S7=Tabelas!$F$16),SUM(T27:T31),SUM(T27:T31)*87.5%)</f>
        <v>0</v>
      </c>
      <c r="U45" s="72" t="s">
        <v>111</v>
      </c>
      <c r="V45" s="73">
        <f>IF(OR(U7=Tabelas!$F$14,U7=Tabelas!$F$16),SUM(V27:V31),SUM(V27:V31)*87.5%)</f>
        <v>0</v>
      </c>
      <c r="W45" s="72" t="s">
        <v>111</v>
      </c>
      <c r="X45" s="73">
        <f>IF(OR(W7=Tabelas!$F$14,W7=Tabelas!$F$16),SUM(X27:X31),SUM(X27:X31)*87.5%)</f>
        <v>0</v>
      </c>
      <c r="Y45" s="72" t="s">
        <v>111</v>
      </c>
      <c r="Z45" s="73">
        <f>IF(OR(Y7=Tabelas!$F$14,Y7=Tabelas!$F$16),SUM(Z27:Z31),SUM(Z27:Z31)*87.5%)</f>
        <v>0</v>
      </c>
      <c r="AA45" s="72" t="s">
        <v>111</v>
      </c>
      <c r="AB45" s="73">
        <f>IF(OR(AA7=Tabelas!$F$14,AA7=Tabelas!$F$16),SUM(AB27:AB31),SUM(AB27:AB31)*87.5%)</f>
        <v>0</v>
      </c>
      <c r="AC45" s="72" t="s">
        <v>111</v>
      </c>
      <c r="AD45" s="73">
        <f>IF(OR(AC7=Tabelas!$F$14,AC7=Tabelas!$F$16),SUM(AD27:AD31),SUM(AD27:AD31)*87.5%)</f>
        <v>0</v>
      </c>
      <c r="AE45" s="72" t="s">
        <v>111</v>
      </c>
      <c r="AF45" s="73">
        <f>IF(OR(AE7=Tabelas!$F$14,AE7=Tabelas!$F$16),SUM(AF27:AF31),SUM(AF27:AF31)*87.5%)</f>
        <v>0</v>
      </c>
      <c r="AG45" s="72" t="s">
        <v>111</v>
      </c>
      <c r="AH45" s="73">
        <f>IF(OR(AG7=Tabelas!$F$14,AG7=Tabelas!$F$16),SUM(AH27:AH31),SUM(AH27:AH31)*87.5%)</f>
        <v>0</v>
      </c>
      <c r="AI45" s="72" t="s">
        <v>111</v>
      </c>
      <c r="AJ45" s="73">
        <f>IF(OR(AI7=Tabelas!$F$14,AI7=Tabelas!$F$16),SUM(AJ27:AJ31),SUM(AJ27:AJ31)*87.5%)</f>
        <v>0</v>
      </c>
      <c r="AK45" s="72" t="s">
        <v>111</v>
      </c>
      <c r="AL45" s="73">
        <f>IF(OR(AK7=Tabelas!$F$14,AK7=Tabelas!$F$16),SUM(AL27:AL31),SUM(AL27:AL31)*87.5%)</f>
        <v>0</v>
      </c>
      <c r="AM45" s="72" t="s">
        <v>111</v>
      </c>
      <c r="AN45" s="73">
        <f>IF(OR(AM7=Tabelas!$F$14,AM7=Tabelas!$F$16),SUM(AN27:AN31),SUM(AN27:AN31)*87.5%)</f>
        <v>0</v>
      </c>
      <c r="AO45" s="72" t="s">
        <v>111</v>
      </c>
      <c r="AP45" s="73">
        <f>IF(OR(AO7=Tabelas!$F$14,AO7=Tabelas!$F$16),SUM(AP27:AP31),SUM(AP27:AP31)*87.5%)</f>
        <v>0</v>
      </c>
      <c r="AQ45" s="72" t="s">
        <v>111</v>
      </c>
      <c r="AR45" s="73">
        <f>IF(OR(AQ7=Tabelas!$F$14,AQ7=Tabelas!$F$16),SUM(AR27:AR31),SUM(AR27:AR31)*87.5%)</f>
        <v>271.06877212121208</v>
      </c>
      <c r="AS45" s="72" t="s">
        <v>111</v>
      </c>
      <c r="AT45" s="73">
        <f>IF(OR(AS7=Tabelas!$F$14,AS7=Tabelas!$F$16),SUM(AT27:AT31),SUM(AT27:AT31)*87.5%)</f>
        <v>0</v>
      </c>
      <c r="AU45" s="72" t="s">
        <v>111</v>
      </c>
      <c r="AV45" s="73">
        <f>IF(OR(AU7=Tabelas!$F$14,AU7=Tabelas!$F$16),SUM(AV27:AV31),SUM(AV27:AV31)*87.5%)</f>
        <v>0</v>
      </c>
      <c r="AW45" s="72" t="s">
        <v>111</v>
      </c>
      <c r="AX45" s="73">
        <f>IF(OR(AW7=Tabelas!$F$14,AW7=Tabelas!$F$16),SUM(AX27:AX31),SUM(AX27:AX31)*87.5%)</f>
        <v>0</v>
      </c>
      <c r="AY45" s="72" t="s">
        <v>111</v>
      </c>
      <c r="AZ45" s="73">
        <f>IF(OR(AY7=Tabelas!$F$14,AY7=Tabelas!$F$16),SUM(AZ27:AZ31),SUM(AZ27:AZ31)*87.5%)</f>
        <v>0</v>
      </c>
      <c r="BA45" s="72" t="s">
        <v>111</v>
      </c>
      <c r="BB45" s="73">
        <f>IF(OR(BA7=Tabelas!$F$14,BA7=Tabelas!$F$16),SUM(BB27:BB31),SUM(BB27:BB31)*87.5%)</f>
        <v>718.33224612121205</v>
      </c>
      <c r="BC45" s="72" t="s">
        <v>111</v>
      </c>
      <c r="BD45" s="73">
        <f>IF(OR(BC7=Tabelas!$F$14,BC7=Tabelas!$F$16),SUM(BD27:BD31),SUM(BD27:BD31)*87.5%)</f>
        <v>0</v>
      </c>
      <c r="BE45" s="72" t="s">
        <v>111</v>
      </c>
      <c r="BF45" s="73">
        <f>IF(OR(BE7=Tabelas!$F$14,BE7=Tabelas!$F$16),SUM(BF27:BF31),SUM(BF27:BF31)*87.5%)</f>
        <v>0</v>
      </c>
    </row>
    <row r="46" spans="1:58" x14ac:dyDescent="0.25">
      <c r="A46" s="224"/>
      <c r="B46" s="120"/>
      <c r="C46" s="72" t="s">
        <v>112</v>
      </c>
      <c r="D46" s="73">
        <f>IF(OR(C13=Tabelas!$F$14,C13=Tabelas!$F$16),SUM(D34:D38),SUM(D34:D38)*87.5%)</f>
        <v>1853.2141255303031</v>
      </c>
      <c r="E46" s="72" t="s">
        <v>112</v>
      </c>
      <c r="F46" s="73">
        <f>IF(OR(E13=Tabelas!$F$14,E13=Tabelas!$F$16),SUM(F34:F38),SUM(F34:F38)*87.5%)</f>
        <v>0</v>
      </c>
      <c r="G46" s="72" t="s">
        <v>112</v>
      </c>
      <c r="H46" s="73">
        <f>IF(OR(G13=Tabelas!$F$14,G13=Tabelas!$F$16),SUM(H34:H38),SUM(H34:H38)*87.5%)</f>
        <v>0</v>
      </c>
      <c r="I46" s="72" t="s">
        <v>112</v>
      </c>
      <c r="J46" s="73">
        <f>IF(OR(I13=Tabelas!$F$14,I13=Tabelas!$F$16),SUM(J34:J38),SUM(J34:J38)*87.5%)</f>
        <v>9998.3935200757551</v>
      </c>
      <c r="K46" s="72" t="s">
        <v>112</v>
      </c>
      <c r="L46" s="73">
        <f>IF(OR(K13=Tabelas!$F$14,K13=Tabelas!$F$16),SUM(L34:L38),SUM(L34:L38)*87.5%)</f>
        <v>0</v>
      </c>
      <c r="M46" s="72" t="s">
        <v>112</v>
      </c>
      <c r="N46" s="73">
        <f>IF(OR(M13=Tabelas!$F$14,M13=Tabelas!$F$16),SUM(N34:N38),SUM(N34:N38)*87.5%)</f>
        <v>0</v>
      </c>
      <c r="O46" s="72" t="s">
        <v>112</v>
      </c>
      <c r="P46" s="73">
        <f>IF(OR(O13=Tabelas!$F$14,O13=Tabelas!$F$16),SUM(P34:P38),SUM(P34:P38)*87.5%)</f>
        <v>0</v>
      </c>
      <c r="Q46" s="72" t="s">
        <v>112</v>
      </c>
      <c r="R46" s="73">
        <f>IF(OR(Q13=Tabelas!$F$14,Q13=Tabelas!$F$16),SUM(R34:R38),SUM(R34:R38)*87.5%)</f>
        <v>18753.47765189394</v>
      </c>
      <c r="S46" s="72" t="s">
        <v>112</v>
      </c>
      <c r="T46" s="73">
        <f>IF(OR(S13=Tabelas!$F$14,S13=Tabelas!$F$16),SUM(T34:T38),SUM(T34:T38)*87.5%)</f>
        <v>0</v>
      </c>
      <c r="U46" s="72" t="s">
        <v>112</v>
      </c>
      <c r="V46" s="73">
        <f>IF(OR(U13=Tabelas!$F$14,U13=Tabelas!$F$16),SUM(V34:V38),SUM(V34:V38)*87.5%)</f>
        <v>0</v>
      </c>
      <c r="W46" s="72" t="s">
        <v>112</v>
      </c>
      <c r="X46" s="73">
        <f>IF(OR(W13=Tabelas!$F$14,W13=Tabelas!$F$16),SUM(X34:X38),SUM(X34:X38)*87.5%)</f>
        <v>0</v>
      </c>
      <c r="Y46" s="72" t="s">
        <v>112</v>
      </c>
      <c r="Z46" s="73">
        <f>IF(OR(Y13=Tabelas!$F$14,Y13=Tabelas!$F$16),SUM(Z34:Z38),SUM(Z34:Z38)*87.5%)</f>
        <v>0</v>
      </c>
      <c r="AA46" s="72" t="s">
        <v>112</v>
      </c>
      <c r="AB46" s="73">
        <f>IF(OR(AA13=Tabelas!$F$14,AA13=Tabelas!$F$16),SUM(AB34:AB38),SUM(AB34:AB38)*87.5%)</f>
        <v>0</v>
      </c>
      <c r="AC46" s="72" t="s">
        <v>112</v>
      </c>
      <c r="AD46" s="73">
        <f>IF(OR(AC13=Tabelas!$F$14,AC13=Tabelas!$F$16),SUM(AD34:AD38),SUM(AD34:AD38)*87.5%)</f>
        <v>0</v>
      </c>
      <c r="AE46" s="72" t="s">
        <v>112</v>
      </c>
      <c r="AF46" s="73">
        <f>IF(OR(AE13=Tabelas!$F$14,AE13=Tabelas!$F$16),SUM(AF34:AF38),SUM(AF34:AF38)*87.5%)</f>
        <v>0</v>
      </c>
      <c r="AG46" s="72" t="s">
        <v>112</v>
      </c>
      <c r="AH46" s="73">
        <f>IF(OR(AG13=Tabelas!$F$14,AG13=Tabelas!$F$16),SUM(AH34:AH38),SUM(AH34:AH38)*87.5%)</f>
        <v>0</v>
      </c>
      <c r="AI46" s="72" t="s">
        <v>112</v>
      </c>
      <c r="AJ46" s="73">
        <f>IF(OR(AI13=Tabelas!$F$14,AI13=Tabelas!$F$16),SUM(AJ34:AJ38),SUM(AJ34:AJ38)*87.5%)</f>
        <v>0</v>
      </c>
      <c r="AK46" s="72" t="s">
        <v>112</v>
      </c>
      <c r="AL46" s="73">
        <f>IF(OR(AK13=Tabelas!$F$14,AK13=Tabelas!$F$16),SUM(AL34:AL38),SUM(AL34:AL38)*87.5%)</f>
        <v>0</v>
      </c>
      <c r="AM46" s="72" t="s">
        <v>112</v>
      </c>
      <c r="AN46" s="73">
        <f>IF(OR(AM13=Tabelas!$F$14,AM13=Tabelas!$F$16),SUM(AN34:AN38),SUM(AN34:AN38)*87.5%)</f>
        <v>0</v>
      </c>
      <c r="AO46" s="72" t="s">
        <v>112</v>
      </c>
      <c r="AP46" s="73">
        <f>IF(OR(AO13=Tabelas!$F$14,AO13=Tabelas!$F$16),SUM(AP34:AP38),SUM(AP34:AP38)*87.5%)</f>
        <v>0</v>
      </c>
      <c r="AQ46" s="72" t="s">
        <v>112</v>
      </c>
      <c r="AR46" s="73">
        <f>IF(OR(AQ13=Tabelas!$F$14,AQ13=Tabelas!$F$16),SUM(AR34:AR38),SUM(AR34:AR38)*87.5%)</f>
        <v>3594.3937787121213</v>
      </c>
      <c r="AS46" s="72" t="s">
        <v>112</v>
      </c>
      <c r="AT46" s="73">
        <f>IF(OR(AS13=Tabelas!$F$14,AS13=Tabelas!$F$16),SUM(AT34:AT38),SUM(AT34:AT38)*87.5%)</f>
        <v>0</v>
      </c>
      <c r="AU46" s="72" t="s">
        <v>112</v>
      </c>
      <c r="AV46" s="73">
        <f>IF(OR(AU13=Tabelas!$F$14,AU13=Tabelas!$F$16),SUM(AV34:AV38),SUM(AV34:AV38)*87.5%)</f>
        <v>0</v>
      </c>
      <c r="AW46" s="72" t="s">
        <v>112</v>
      </c>
      <c r="AX46" s="73">
        <f>IF(OR(AW13=Tabelas!$F$14,AW13=Tabelas!$F$16),SUM(AX34:AX38),SUM(AX34:AX38)*87.5%)</f>
        <v>0</v>
      </c>
      <c r="AY46" s="72" t="s">
        <v>112</v>
      </c>
      <c r="AZ46" s="73">
        <f>IF(OR(AY13=Tabelas!$F$14,AY13=Tabelas!$F$16),SUM(AZ34:AZ38),SUM(AZ34:AZ38)*87.5%)</f>
        <v>0</v>
      </c>
      <c r="BA46" s="72" t="s">
        <v>112</v>
      </c>
      <c r="BB46" s="73">
        <f>IF(OR(BA13=Tabelas!$F$14,BA13=Tabelas!$F$16),SUM(BB34:BB38),SUM(BB34:BB38)*87.5%)</f>
        <v>9998.3935200757551</v>
      </c>
      <c r="BC46" s="72" t="s">
        <v>112</v>
      </c>
      <c r="BD46" s="73">
        <f>IF(OR(BC13=Tabelas!$F$14,BC13=Tabelas!$F$16),SUM(BD34:BD38),SUM(BD34:BD38)*87.5%)</f>
        <v>0</v>
      </c>
      <c r="BE46" s="72" t="s">
        <v>112</v>
      </c>
      <c r="BF46" s="73">
        <f>IF(OR(BE13=Tabelas!$F$14,BE13=Tabelas!$F$16),SUM(BF34:BF38),SUM(BF34:BF38)*87.5%)</f>
        <v>0</v>
      </c>
    </row>
    <row r="47" spans="1:58" x14ac:dyDescent="0.25">
      <c r="A47" s="224"/>
      <c r="B47" s="120"/>
      <c r="C47" s="51" t="s">
        <v>96</v>
      </c>
      <c r="D47" s="74">
        <f>D44+D45+D46</f>
        <v>2024.9742921969698</v>
      </c>
      <c r="E47" s="51" t="s">
        <v>96</v>
      </c>
      <c r="F47" s="74">
        <f>F44+F45+F46</f>
        <v>0</v>
      </c>
      <c r="G47" s="51" t="s">
        <v>96</v>
      </c>
      <c r="H47" s="74">
        <f>H44+H45+H46</f>
        <v>0</v>
      </c>
      <c r="I47" s="51" t="s">
        <v>96</v>
      </c>
      <c r="J47" s="74">
        <f>J44+J45+J46</f>
        <v>10958.230970237371</v>
      </c>
      <c r="K47" s="51" t="s">
        <v>96</v>
      </c>
      <c r="L47" s="74">
        <f>L44+L45+L46</f>
        <v>0</v>
      </c>
      <c r="M47" s="51" t="s">
        <v>96</v>
      </c>
      <c r="N47" s="74">
        <f>N44+N45+N46</f>
        <v>0</v>
      </c>
      <c r="O47" s="51" t="s">
        <v>96</v>
      </c>
      <c r="P47" s="74">
        <f>P44+P45+P46</f>
        <v>0</v>
      </c>
      <c r="Q47" s="51" t="s">
        <v>96</v>
      </c>
      <c r="R47" s="74">
        <f>R44+R45+R46</f>
        <v>21262.529347146465</v>
      </c>
      <c r="S47" s="51" t="s">
        <v>96</v>
      </c>
      <c r="T47" s="74">
        <f>T44+T45+T46</f>
        <v>0</v>
      </c>
      <c r="U47" s="51" t="s">
        <v>96</v>
      </c>
      <c r="V47" s="74">
        <f>V44+V45+V46</f>
        <v>0</v>
      </c>
      <c r="W47" s="51" t="s">
        <v>96</v>
      </c>
      <c r="X47" s="74">
        <f>X44+X45+X46</f>
        <v>0</v>
      </c>
      <c r="Y47" s="51" t="s">
        <v>96</v>
      </c>
      <c r="Z47" s="74">
        <f>Z44+Z45+Z46</f>
        <v>0</v>
      </c>
      <c r="AA47" s="51" t="s">
        <v>96</v>
      </c>
      <c r="AB47" s="74">
        <f>AB44+AB45+AB46</f>
        <v>0</v>
      </c>
      <c r="AC47" s="51" t="s">
        <v>96</v>
      </c>
      <c r="AD47" s="74">
        <f>AD44+AD45+AD46</f>
        <v>0</v>
      </c>
      <c r="AE47" s="51" t="s">
        <v>96</v>
      </c>
      <c r="AF47" s="74">
        <f>AF44+AF45+AF46</f>
        <v>0</v>
      </c>
      <c r="AG47" s="51" t="s">
        <v>96</v>
      </c>
      <c r="AH47" s="74">
        <f>AH44+AH45+AH46</f>
        <v>0</v>
      </c>
      <c r="AI47" s="51" t="s">
        <v>96</v>
      </c>
      <c r="AJ47" s="74">
        <f>AJ44+AJ45+AJ46</f>
        <v>0</v>
      </c>
      <c r="AK47" s="51" t="s">
        <v>96</v>
      </c>
      <c r="AL47" s="74">
        <f>AL44+AL45+AL46</f>
        <v>0</v>
      </c>
      <c r="AM47" s="51" t="s">
        <v>96</v>
      </c>
      <c r="AN47" s="74">
        <f>AN44+AN45+AN46</f>
        <v>0</v>
      </c>
      <c r="AO47" s="51" t="s">
        <v>96</v>
      </c>
      <c r="AP47" s="74">
        <f>AP44+AP45+AP46</f>
        <v>0</v>
      </c>
      <c r="AQ47" s="51" t="s">
        <v>96</v>
      </c>
      <c r="AR47" s="74">
        <f>AR44+AR45+AR46</f>
        <v>3937.9141120454547</v>
      </c>
      <c r="AS47" s="51" t="s">
        <v>96</v>
      </c>
      <c r="AT47" s="74">
        <f>AT44+AT45+AT46</f>
        <v>0</v>
      </c>
      <c r="AU47" s="51" t="s">
        <v>96</v>
      </c>
      <c r="AV47" s="74">
        <f>AV44+AV45+AV46</f>
        <v>0</v>
      </c>
      <c r="AW47" s="51" t="s">
        <v>96</v>
      </c>
      <c r="AX47" s="74">
        <f>AX44+AX45+AX46</f>
        <v>0</v>
      </c>
      <c r="AY47" s="51" t="s">
        <v>96</v>
      </c>
      <c r="AZ47" s="74">
        <f>AZ44+AZ45+AZ46</f>
        <v>0</v>
      </c>
      <c r="BA47" s="51" t="s">
        <v>96</v>
      </c>
      <c r="BB47" s="74">
        <f>BB44+BB45+BB46</f>
        <v>10958.230970237371</v>
      </c>
      <c r="BC47" s="51" t="s">
        <v>96</v>
      </c>
      <c r="BD47" s="74">
        <f>BD44+BD45+BD46</f>
        <v>0</v>
      </c>
      <c r="BE47" s="51" t="s">
        <v>96</v>
      </c>
      <c r="BF47" s="74">
        <f>BF44+BF45+BF46</f>
        <v>0</v>
      </c>
    </row>
    <row r="48" spans="1:58" x14ac:dyDescent="0.25">
      <c r="A48" s="224"/>
      <c r="B48" s="120"/>
      <c r="C48" s="51" t="s">
        <v>97</v>
      </c>
      <c r="D48" s="79">
        <f>D47/C4</f>
        <v>13.499828614646466</v>
      </c>
      <c r="E48" s="51" t="s">
        <v>97</v>
      </c>
      <c r="F48" s="79" t="e">
        <f>F47/E4</f>
        <v>#DIV/0!</v>
      </c>
      <c r="G48" s="51" t="s">
        <v>97</v>
      </c>
      <c r="H48" s="79" t="e">
        <f>H47/G4</f>
        <v>#DIV/0!</v>
      </c>
      <c r="I48" s="51" t="s">
        <v>97</v>
      </c>
      <c r="J48" s="79">
        <f>J47/I4</f>
        <v>10.958230970237372</v>
      </c>
      <c r="K48" s="51" t="s">
        <v>97</v>
      </c>
      <c r="L48" s="79" t="e">
        <f>L47/K4</f>
        <v>#DIV/0!</v>
      </c>
      <c r="M48" s="51" t="s">
        <v>97</v>
      </c>
      <c r="N48" s="79" t="e">
        <f>N47/M4</f>
        <v>#DIV/0!</v>
      </c>
      <c r="O48" s="51" t="s">
        <v>97</v>
      </c>
      <c r="P48" s="79" t="e">
        <f>P47/O4</f>
        <v>#DIV/0!</v>
      </c>
      <c r="Q48" s="51" t="s">
        <v>97</v>
      </c>
      <c r="R48" s="79">
        <f>R47/Q4</f>
        <v>7.0875097823821553</v>
      </c>
      <c r="S48" s="51" t="s">
        <v>97</v>
      </c>
      <c r="T48" s="79" t="e">
        <f>T47/S4</f>
        <v>#DIV/0!</v>
      </c>
      <c r="U48" s="51" t="s">
        <v>97</v>
      </c>
      <c r="V48" s="79" t="e">
        <f>V47/U4</f>
        <v>#DIV/0!</v>
      </c>
      <c r="W48" s="51" t="s">
        <v>97</v>
      </c>
      <c r="X48" s="79" t="e">
        <f>X47/W4</f>
        <v>#DIV/0!</v>
      </c>
      <c r="Y48" s="51" t="s">
        <v>97</v>
      </c>
      <c r="Z48" s="79" t="e">
        <f>Z47/Y4</f>
        <v>#DIV/0!</v>
      </c>
      <c r="AA48" s="51" t="s">
        <v>97</v>
      </c>
      <c r="AB48" s="79" t="e">
        <f>AB47/AA4</f>
        <v>#DIV/0!</v>
      </c>
      <c r="AC48" s="51" t="s">
        <v>97</v>
      </c>
      <c r="AD48" s="79" t="e">
        <f>AD47/AC4</f>
        <v>#DIV/0!</v>
      </c>
      <c r="AE48" s="51" t="s">
        <v>97</v>
      </c>
      <c r="AF48" s="79" t="e">
        <f>AF47/AE4</f>
        <v>#DIV/0!</v>
      </c>
      <c r="AG48" s="51" t="s">
        <v>97</v>
      </c>
      <c r="AH48" s="79" t="e">
        <f>AH47/AG4</f>
        <v>#DIV/0!</v>
      </c>
      <c r="AI48" s="51" t="s">
        <v>97</v>
      </c>
      <c r="AJ48" s="79" t="e">
        <f>AJ47/AI4</f>
        <v>#DIV/0!</v>
      </c>
      <c r="AK48" s="51" t="s">
        <v>97</v>
      </c>
      <c r="AL48" s="79" t="e">
        <f>AL47/AK4</f>
        <v>#DIV/0!</v>
      </c>
      <c r="AM48" s="51" t="s">
        <v>97</v>
      </c>
      <c r="AN48" s="79" t="e">
        <f>AN47/AM4</f>
        <v>#DIV/0!</v>
      </c>
      <c r="AO48" s="51" t="s">
        <v>97</v>
      </c>
      <c r="AP48" s="79" t="e">
        <f>AP47/AO4</f>
        <v>#DIV/0!</v>
      </c>
      <c r="AQ48" s="51" t="s">
        <v>97</v>
      </c>
      <c r="AR48" s="79">
        <f>AR47/AQ4</f>
        <v>13.126380373484849</v>
      </c>
      <c r="AS48" s="51" t="s">
        <v>97</v>
      </c>
      <c r="AT48" s="79" t="e">
        <f>AT47/AS4</f>
        <v>#DIV/0!</v>
      </c>
      <c r="AU48" s="51" t="s">
        <v>97</v>
      </c>
      <c r="AV48" s="79" t="e">
        <f>AV47/AU4</f>
        <v>#DIV/0!</v>
      </c>
      <c r="AW48" s="51" t="s">
        <v>97</v>
      </c>
      <c r="AX48" s="79" t="e">
        <f>AX47/AW4</f>
        <v>#DIV/0!</v>
      </c>
      <c r="AY48" s="51" t="s">
        <v>97</v>
      </c>
      <c r="AZ48" s="79" t="e">
        <f>AZ47/AY4</f>
        <v>#DIV/0!</v>
      </c>
      <c r="BA48" s="51" t="s">
        <v>97</v>
      </c>
      <c r="BB48" s="79">
        <f>BB47/BA4</f>
        <v>10.958230970237372</v>
      </c>
      <c r="BC48" s="51" t="s">
        <v>97</v>
      </c>
      <c r="BD48" s="79" t="e">
        <f>BD47/BC4</f>
        <v>#DIV/0!</v>
      </c>
      <c r="BE48" s="51" t="s">
        <v>97</v>
      </c>
      <c r="BF48" s="79" t="e">
        <f>BF47/BE4</f>
        <v>#DIV/0!</v>
      </c>
    </row>
    <row r="49" spans="1:58" ht="15.75" thickBot="1" x14ac:dyDescent="0.3">
      <c r="A49" s="224"/>
      <c r="B49" s="12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row>
    <row r="50" spans="1:58" x14ac:dyDescent="0.25">
      <c r="A50" s="224"/>
      <c r="B50" s="120"/>
      <c r="C50" s="428" t="s">
        <v>98</v>
      </c>
      <c r="D50" s="429"/>
      <c r="E50" s="428" t="s">
        <v>98</v>
      </c>
      <c r="F50" s="429"/>
      <c r="G50" s="428" t="s">
        <v>98</v>
      </c>
      <c r="H50" s="429"/>
      <c r="I50" s="428" t="s">
        <v>98</v>
      </c>
      <c r="J50" s="429"/>
      <c r="K50" s="428" t="s">
        <v>98</v>
      </c>
      <c r="L50" s="429"/>
      <c r="M50" s="428" t="s">
        <v>98</v>
      </c>
      <c r="N50" s="429"/>
      <c r="O50" s="428" t="s">
        <v>98</v>
      </c>
      <c r="P50" s="429"/>
      <c r="Q50" s="428" t="s">
        <v>98</v>
      </c>
      <c r="R50" s="429"/>
      <c r="S50" s="428" t="s">
        <v>98</v>
      </c>
      <c r="T50" s="429"/>
      <c r="U50" s="428" t="s">
        <v>98</v>
      </c>
      <c r="V50" s="429"/>
      <c r="W50" s="428" t="s">
        <v>98</v>
      </c>
      <c r="X50" s="429"/>
      <c r="Y50" s="428" t="s">
        <v>98</v>
      </c>
      <c r="Z50" s="429"/>
      <c r="AA50" s="428" t="s">
        <v>98</v>
      </c>
      <c r="AB50" s="429"/>
      <c r="AC50" s="428" t="s">
        <v>98</v>
      </c>
      <c r="AD50" s="429"/>
      <c r="AE50" s="428" t="s">
        <v>98</v>
      </c>
      <c r="AF50" s="429"/>
      <c r="AG50" s="428" t="s">
        <v>98</v>
      </c>
      <c r="AH50" s="429"/>
      <c r="AI50" s="428" t="s">
        <v>98</v>
      </c>
      <c r="AJ50" s="429"/>
      <c r="AK50" s="428" t="s">
        <v>98</v>
      </c>
      <c r="AL50" s="429"/>
      <c r="AM50" s="428" t="s">
        <v>98</v>
      </c>
      <c r="AN50" s="429"/>
      <c r="AO50" s="428" t="s">
        <v>98</v>
      </c>
      <c r="AP50" s="429"/>
      <c r="AQ50" s="428" t="s">
        <v>98</v>
      </c>
      <c r="AR50" s="429"/>
      <c r="AS50" s="428" t="s">
        <v>98</v>
      </c>
      <c r="AT50" s="429"/>
      <c r="AU50" s="428" t="s">
        <v>98</v>
      </c>
      <c r="AV50" s="429"/>
      <c r="AW50" s="428" t="s">
        <v>98</v>
      </c>
      <c r="AX50" s="429"/>
      <c r="AY50" s="428" t="s">
        <v>98</v>
      </c>
      <c r="AZ50" s="429"/>
      <c r="BA50" s="428" t="s">
        <v>98</v>
      </c>
      <c r="BB50" s="429"/>
      <c r="BC50" s="428" t="s">
        <v>98</v>
      </c>
      <c r="BD50" s="429"/>
      <c r="BE50" s="428" t="s">
        <v>98</v>
      </c>
      <c r="BF50" s="429"/>
    </row>
    <row r="51" spans="1:58" x14ac:dyDescent="0.25">
      <c r="A51" s="224"/>
      <c r="B51" s="120"/>
      <c r="C51" s="54" t="s">
        <v>99</v>
      </c>
      <c r="D51" s="118">
        <f>D52*C4</f>
        <v>2025</v>
      </c>
      <c r="E51" s="54" t="s">
        <v>99</v>
      </c>
      <c r="F51" s="118" t="e">
        <f>F52*E4</f>
        <v>#DIV/0!</v>
      </c>
      <c r="G51" s="54" t="s">
        <v>99</v>
      </c>
      <c r="H51" s="118" t="e">
        <f>H52*G4</f>
        <v>#DIV/0!</v>
      </c>
      <c r="I51" s="54" t="s">
        <v>99</v>
      </c>
      <c r="J51" s="118">
        <f>J52*I4</f>
        <v>10960</v>
      </c>
      <c r="K51" s="54" t="s">
        <v>99</v>
      </c>
      <c r="L51" s="118" t="e">
        <f>L52*K4</f>
        <v>#DIV/0!</v>
      </c>
      <c r="M51" s="54" t="s">
        <v>99</v>
      </c>
      <c r="N51" s="118" t="e">
        <f>N52*M4</f>
        <v>#DIV/0!</v>
      </c>
      <c r="O51" s="54" t="s">
        <v>99</v>
      </c>
      <c r="P51" s="118" t="e">
        <f>P52*O4</f>
        <v>#DIV/0!</v>
      </c>
      <c r="Q51" s="54" t="s">
        <v>99</v>
      </c>
      <c r="R51" s="118">
        <f>R52*Q4</f>
        <v>21270</v>
      </c>
      <c r="S51" s="54" t="s">
        <v>99</v>
      </c>
      <c r="T51" s="118" t="e">
        <f>T52*S4</f>
        <v>#DIV/0!</v>
      </c>
      <c r="U51" s="54" t="s">
        <v>99</v>
      </c>
      <c r="V51" s="118" t="e">
        <f>V52*U4</f>
        <v>#DIV/0!</v>
      </c>
      <c r="W51" s="54" t="s">
        <v>99</v>
      </c>
      <c r="X51" s="118" t="e">
        <f>X52*W4</f>
        <v>#DIV/0!</v>
      </c>
      <c r="Y51" s="54" t="s">
        <v>99</v>
      </c>
      <c r="Z51" s="118" t="e">
        <f>Z52*Y4</f>
        <v>#DIV/0!</v>
      </c>
      <c r="AA51" s="54" t="s">
        <v>99</v>
      </c>
      <c r="AB51" s="118" t="e">
        <f>AB52*AA4</f>
        <v>#DIV/0!</v>
      </c>
      <c r="AC51" s="54" t="s">
        <v>99</v>
      </c>
      <c r="AD51" s="118" t="e">
        <f>AD52*AC4</f>
        <v>#DIV/0!</v>
      </c>
      <c r="AE51" s="54" t="s">
        <v>99</v>
      </c>
      <c r="AF51" s="118" t="e">
        <f>AF52*AE4</f>
        <v>#DIV/0!</v>
      </c>
      <c r="AG51" s="54" t="s">
        <v>99</v>
      </c>
      <c r="AH51" s="118" t="e">
        <f>AH52*AG4</f>
        <v>#DIV/0!</v>
      </c>
      <c r="AI51" s="54" t="s">
        <v>99</v>
      </c>
      <c r="AJ51" s="118" t="e">
        <f>AJ52*AI4</f>
        <v>#DIV/0!</v>
      </c>
      <c r="AK51" s="54" t="s">
        <v>99</v>
      </c>
      <c r="AL51" s="118" t="e">
        <f>AL52*AK4</f>
        <v>#DIV/0!</v>
      </c>
      <c r="AM51" s="54" t="s">
        <v>99</v>
      </c>
      <c r="AN51" s="118" t="e">
        <f>AN52*AM4</f>
        <v>#DIV/0!</v>
      </c>
      <c r="AO51" s="54" t="s">
        <v>99</v>
      </c>
      <c r="AP51" s="118" t="e">
        <f>AP52*AO4</f>
        <v>#DIV/0!</v>
      </c>
      <c r="AQ51" s="54" t="s">
        <v>99</v>
      </c>
      <c r="AR51" s="118">
        <f>AR52*AQ4</f>
        <v>3939.0000000000005</v>
      </c>
      <c r="AS51" s="54" t="s">
        <v>99</v>
      </c>
      <c r="AT51" s="118" t="e">
        <f>AT52*AS4</f>
        <v>#DIV/0!</v>
      </c>
      <c r="AU51" s="54" t="s">
        <v>99</v>
      </c>
      <c r="AV51" s="118" t="e">
        <f>AV52*AU4</f>
        <v>#DIV/0!</v>
      </c>
      <c r="AW51" s="54" t="s">
        <v>99</v>
      </c>
      <c r="AX51" s="118" t="e">
        <f>AX52*AW4</f>
        <v>#DIV/0!</v>
      </c>
      <c r="AY51" s="54" t="s">
        <v>99</v>
      </c>
      <c r="AZ51" s="118" t="e">
        <f>AZ52*AY4</f>
        <v>#DIV/0!</v>
      </c>
      <c r="BA51" s="54" t="s">
        <v>99</v>
      </c>
      <c r="BB51" s="118">
        <f>BB52*BA4</f>
        <v>10960</v>
      </c>
      <c r="BC51" s="54" t="s">
        <v>99</v>
      </c>
      <c r="BD51" s="118" t="e">
        <f>BD52*BC4</f>
        <v>#DIV/0!</v>
      </c>
      <c r="BE51" s="54" t="s">
        <v>99</v>
      </c>
      <c r="BF51" s="118" t="e">
        <f>BF52*BE4</f>
        <v>#DIV/0!</v>
      </c>
    </row>
    <row r="52" spans="1:58" ht="15.75" thickBot="1" x14ac:dyDescent="0.3">
      <c r="A52" s="224"/>
      <c r="B52" s="120"/>
      <c r="C52" s="56" t="s">
        <v>97</v>
      </c>
      <c r="D52" s="77">
        <f>ROUND(D48,2)</f>
        <v>13.5</v>
      </c>
      <c r="E52" s="56" t="s">
        <v>97</v>
      </c>
      <c r="F52" s="77" t="e">
        <f>ROUND(F48,2)</f>
        <v>#DIV/0!</v>
      </c>
      <c r="G52" s="56" t="s">
        <v>97</v>
      </c>
      <c r="H52" s="77" t="e">
        <f>ROUND(H48,2)</f>
        <v>#DIV/0!</v>
      </c>
      <c r="I52" s="56" t="s">
        <v>97</v>
      </c>
      <c r="J52" s="77">
        <f>ROUND(J48,2)</f>
        <v>10.96</v>
      </c>
      <c r="K52" s="56" t="s">
        <v>97</v>
      </c>
      <c r="L52" s="77" t="e">
        <f>ROUND(L48,2)</f>
        <v>#DIV/0!</v>
      </c>
      <c r="M52" s="56" t="s">
        <v>97</v>
      </c>
      <c r="N52" s="77" t="e">
        <f>ROUND(N48,2)</f>
        <v>#DIV/0!</v>
      </c>
      <c r="O52" s="56" t="s">
        <v>97</v>
      </c>
      <c r="P52" s="77" t="e">
        <f>ROUND(P48,2)</f>
        <v>#DIV/0!</v>
      </c>
      <c r="Q52" s="56" t="s">
        <v>97</v>
      </c>
      <c r="R52" s="77">
        <f>ROUND(R48,2)</f>
        <v>7.09</v>
      </c>
      <c r="S52" s="56" t="s">
        <v>97</v>
      </c>
      <c r="T52" s="77" t="e">
        <f>ROUND(T48,2)</f>
        <v>#DIV/0!</v>
      </c>
      <c r="U52" s="56" t="s">
        <v>97</v>
      </c>
      <c r="V52" s="77" t="e">
        <f>ROUND(V48,2)</f>
        <v>#DIV/0!</v>
      </c>
      <c r="W52" s="56" t="s">
        <v>97</v>
      </c>
      <c r="X52" s="77" t="e">
        <f>ROUND(X48,2)</f>
        <v>#DIV/0!</v>
      </c>
      <c r="Y52" s="56" t="s">
        <v>97</v>
      </c>
      <c r="Z52" s="77" t="e">
        <f>ROUND(Z48,2)</f>
        <v>#DIV/0!</v>
      </c>
      <c r="AA52" s="56" t="s">
        <v>97</v>
      </c>
      <c r="AB52" s="77" t="e">
        <f>ROUND(AB48,2)</f>
        <v>#DIV/0!</v>
      </c>
      <c r="AC52" s="56" t="s">
        <v>97</v>
      </c>
      <c r="AD52" s="77" t="e">
        <f>ROUND(AD48,2)</f>
        <v>#DIV/0!</v>
      </c>
      <c r="AE52" s="56" t="s">
        <v>97</v>
      </c>
      <c r="AF52" s="77" t="e">
        <f>ROUND(AF48,2)</f>
        <v>#DIV/0!</v>
      </c>
      <c r="AG52" s="56" t="s">
        <v>97</v>
      </c>
      <c r="AH52" s="77" t="e">
        <f>ROUND(AH48,2)</f>
        <v>#DIV/0!</v>
      </c>
      <c r="AI52" s="56" t="s">
        <v>97</v>
      </c>
      <c r="AJ52" s="77" t="e">
        <f>ROUND(AJ48,2)</f>
        <v>#DIV/0!</v>
      </c>
      <c r="AK52" s="56" t="s">
        <v>97</v>
      </c>
      <c r="AL52" s="77" t="e">
        <f>ROUND(AL48,2)</f>
        <v>#DIV/0!</v>
      </c>
      <c r="AM52" s="56" t="s">
        <v>97</v>
      </c>
      <c r="AN52" s="77" t="e">
        <f>ROUND(AN48,2)</f>
        <v>#DIV/0!</v>
      </c>
      <c r="AO52" s="56" t="s">
        <v>97</v>
      </c>
      <c r="AP52" s="77" t="e">
        <f>ROUND(AP48,2)</f>
        <v>#DIV/0!</v>
      </c>
      <c r="AQ52" s="56" t="s">
        <v>97</v>
      </c>
      <c r="AR52" s="77">
        <f>ROUND(AR48,2)</f>
        <v>13.13</v>
      </c>
      <c r="AS52" s="56" t="s">
        <v>97</v>
      </c>
      <c r="AT52" s="77" t="e">
        <f>ROUND(AT48,2)</f>
        <v>#DIV/0!</v>
      </c>
      <c r="AU52" s="56" t="s">
        <v>97</v>
      </c>
      <c r="AV52" s="77" t="e">
        <f>ROUND(AV48,2)</f>
        <v>#DIV/0!</v>
      </c>
      <c r="AW52" s="56" t="s">
        <v>97</v>
      </c>
      <c r="AX52" s="77" t="e">
        <f>ROUND(AX48,2)</f>
        <v>#DIV/0!</v>
      </c>
      <c r="AY52" s="56" t="s">
        <v>97</v>
      </c>
      <c r="AZ52" s="77" t="e">
        <f>ROUND(AZ48,2)</f>
        <v>#DIV/0!</v>
      </c>
      <c r="BA52" s="56" t="s">
        <v>97</v>
      </c>
      <c r="BB52" s="77">
        <f>ROUND(BB48,2)</f>
        <v>10.96</v>
      </c>
      <c r="BC52" s="56" t="s">
        <v>97</v>
      </c>
      <c r="BD52" s="77" t="e">
        <f>ROUND(BD48,2)</f>
        <v>#DIV/0!</v>
      </c>
      <c r="BE52" s="56" t="s">
        <v>97</v>
      </c>
      <c r="BF52" s="77" t="e">
        <f>ROUND(BF48,2)</f>
        <v>#DIV/0!</v>
      </c>
    </row>
  </sheetData>
  <sheetProtection password="D886" sheet="1" objects="1" scenarios="1"/>
  <mergeCells count="681">
    <mergeCell ref="AI42:AJ42"/>
    <mergeCell ref="AK42:AL42"/>
    <mergeCell ref="AM42:AN42"/>
    <mergeCell ref="AO42:AP42"/>
    <mergeCell ref="AQ42:AR42"/>
    <mergeCell ref="AS42:AT42"/>
    <mergeCell ref="AU42:AV42"/>
    <mergeCell ref="AW42:AX42"/>
    <mergeCell ref="AI50:AJ50"/>
    <mergeCell ref="AK50:AL50"/>
    <mergeCell ref="AM50:AN50"/>
    <mergeCell ref="AO50:AP50"/>
    <mergeCell ref="AQ50:AR50"/>
    <mergeCell ref="AS50:AT50"/>
    <mergeCell ref="AU50:AV50"/>
    <mergeCell ref="AW50:AX50"/>
    <mergeCell ref="AI40:AJ40"/>
    <mergeCell ref="AK40:AL40"/>
    <mergeCell ref="AM40:AN40"/>
    <mergeCell ref="AO40:AP40"/>
    <mergeCell ref="AQ40:AR40"/>
    <mergeCell ref="AS40:AT40"/>
    <mergeCell ref="AU40:AV40"/>
    <mergeCell ref="AW40:AX40"/>
    <mergeCell ref="AI41:AJ41"/>
    <mergeCell ref="AK41:AL41"/>
    <mergeCell ref="AM41:AN41"/>
    <mergeCell ref="AO41:AP41"/>
    <mergeCell ref="AQ41:AR41"/>
    <mergeCell ref="AS41:AT41"/>
    <mergeCell ref="AU41:AV41"/>
    <mergeCell ref="AW41:AX41"/>
    <mergeCell ref="AI32:AJ32"/>
    <mergeCell ref="AK32:AL32"/>
    <mergeCell ref="AM32:AN32"/>
    <mergeCell ref="AO32:AP32"/>
    <mergeCell ref="AQ32:AR32"/>
    <mergeCell ref="AS32:AT32"/>
    <mergeCell ref="AU32:AV32"/>
    <mergeCell ref="AW32:AX32"/>
    <mergeCell ref="AI33:AJ33"/>
    <mergeCell ref="AK33:AL33"/>
    <mergeCell ref="AM33:AN33"/>
    <mergeCell ref="AO33:AP33"/>
    <mergeCell ref="AQ33:AR33"/>
    <mergeCell ref="AS33:AT33"/>
    <mergeCell ref="AU33:AV33"/>
    <mergeCell ref="AW33:AX33"/>
    <mergeCell ref="AI25:AJ25"/>
    <mergeCell ref="AK25:AL25"/>
    <mergeCell ref="AM25:AN25"/>
    <mergeCell ref="AO25:AP25"/>
    <mergeCell ref="AQ25:AR25"/>
    <mergeCell ref="AS25:AT25"/>
    <mergeCell ref="AU25:AV25"/>
    <mergeCell ref="AW25:AX25"/>
    <mergeCell ref="AI26:AJ26"/>
    <mergeCell ref="AK26:AL26"/>
    <mergeCell ref="AM26:AN26"/>
    <mergeCell ref="AO26:AP26"/>
    <mergeCell ref="AQ26:AR26"/>
    <mergeCell ref="AS26:AT26"/>
    <mergeCell ref="AU26:AV26"/>
    <mergeCell ref="AW26:AX26"/>
    <mergeCell ref="AI21:AJ21"/>
    <mergeCell ref="AK21:AL21"/>
    <mergeCell ref="AM21:AN21"/>
    <mergeCell ref="AO21:AP21"/>
    <mergeCell ref="AQ21:AR21"/>
    <mergeCell ref="AS21:AT21"/>
    <mergeCell ref="AU21:AV21"/>
    <mergeCell ref="AW21:AX21"/>
    <mergeCell ref="AI22:AJ22"/>
    <mergeCell ref="AK22:AL22"/>
    <mergeCell ref="AM22:AN22"/>
    <mergeCell ref="AO22:AP22"/>
    <mergeCell ref="AQ22:AR22"/>
    <mergeCell ref="AS22:AT22"/>
    <mergeCell ref="AU22:AV22"/>
    <mergeCell ref="AW22:AX22"/>
    <mergeCell ref="AI19:AJ19"/>
    <mergeCell ref="AK19:AL19"/>
    <mergeCell ref="AM19:AN19"/>
    <mergeCell ref="AO19:AP19"/>
    <mergeCell ref="AQ19:AR19"/>
    <mergeCell ref="AS19:AT19"/>
    <mergeCell ref="AU19:AV19"/>
    <mergeCell ref="AW19:AX19"/>
    <mergeCell ref="AI20:AJ20"/>
    <mergeCell ref="AK20:AL20"/>
    <mergeCell ref="AM20:AN20"/>
    <mergeCell ref="AO20:AP20"/>
    <mergeCell ref="AQ20:AR20"/>
    <mergeCell ref="AS20:AT20"/>
    <mergeCell ref="AU20:AV20"/>
    <mergeCell ref="AW20:AX20"/>
    <mergeCell ref="AI16:AJ16"/>
    <mergeCell ref="AK16:AL16"/>
    <mergeCell ref="AM16:AN16"/>
    <mergeCell ref="AO16:AP16"/>
    <mergeCell ref="AQ16:AR16"/>
    <mergeCell ref="AS16:AT16"/>
    <mergeCell ref="AU16:AV16"/>
    <mergeCell ref="AW16:AX16"/>
    <mergeCell ref="AI17:AJ17"/>
    <mergeCell ref="AK17:AL17"/>
    <mergeCell ref="AM17:AN17"/>
    <mergeCell ref="AO17:AP17"/>
    <mergeCell ref="AQ17:AR17"/>
    <mergeCell ref="AS17:AT17"/>
    <mergeCell ref="AU17:AV17"/>
    <mergeCell ref="AW17:AX17"/>
    <mergeCell ref="AI13:AJ13"/>
    <mergeCell ref="AK13:AL13"/>
    <mergeCell ref="AM13:AN13"/>
    <mergeCell ref="AO13:AP13"/>
    <mergeCell ref="AQ13:AR13"/>
    <mergeCell ref="AS13:AT13"/>
    <mergeCell ref="AU13:AV13"/>
    <mergeCell ref="AW13:AX13"/>
    <mergeCell ref="AI14:AJ14"/>
    <mergeCell ref="AK14:AL14"/>
    <mergeCell ref="AM14:AN14"/>
    <mergeCell ref="AO14:AP14"/>
    <mergeCell ref="AQ14:AR14"/>
    <mergeCell ref="AS14:AT14"/>
    <mergeCell ref="AU14:AV14"/>
    <mergeCell ref="AW14:AX14"/>
    <mergeCell ref="AI11:AJ11"/>
    <mergeCell ref="AK11:AL11"/>
    <mergeCell ref="AM11:AN11"/>
    <mergeCell ref="AO11:AP11"/>
    <mergeCell ref="AQ11:AR11"/>
    <mergeCell ref="AS11:AT11"/>
    <mergeCell ref="AU11:AV11"/>
    <mergeCell ref="AW11:AX11"/>
    <mergeCell ref="AI12:AJ12"/>
    <mergeCell ref="AK12:AL12"/>
    <mergeCell ref="AM12:AN12"/>
    <mergeCell ref="AO12:AP12"/>
    <mergeCell ref="AQ12:AR12"/>
    <mergeCell ref="AS12:AT12"/>
    <mergeCell ref="AU12:AV12"/>
    <mergeCell ref="AW12:AX12"/>
    <mergeCell ref="AI8:AJ8"/>
    <mergeCell ref="AK8:AL8"/>
    <mergeCell ref="AM8:AN8"/>
    <mergeCell ref="AO8:AP8"/>
    <mergeCell ref="AQ8:AR8"/>
    <mergeCell ref="AS8:AT8"/>
    <mergeCell ref="AU8:AV8"/>
    <mergeCell ref="AW8:AX8"/>
    <mergeCell ref="AI10:AJ10"/>
    <mergeCell ref="AK10:AL10"/>
    <mergeCell ref="AM10:AN10"/>
    <mergeCell ref="AO10:AP10"/>
    <mergeCell ref="AQ10:AR10"/>
    <mergeCell ref="AS10:AT10"/>
    <mergeCell ref="AU10:AV10"/>
    <mergeCell ref="AW10:AX10"/>
    <mergeCell ref="AI6:AJ6"/>
    <mergeCell ref="AK6:AL6"/>
    <mergeCell ref="AM6:AN6"/>
    <mergeCell ref="AO6:AP6"/>
    <mergeCell ref="AQ6:AR6"/>
    <mergeCell ref="AS6:AT6"/>
    <mergeCell ref="AU6:AV6"/>
    <mergeCell ref="AW6:AX6"/>
    <mergeCell ref="AI7:AJ7"/>
    <mergeCell ref="AK7:AL7"/>
    <mergeCell ref="AM7:AN7"/>
    <mergeCell ref="AO7:AP7"/>
    <mergeCell ref="AQ7:AR7"/>
    <mergeCell ref="AS7:AT7"/>
    <mergeCell ref="AU7:AV7"/>
    <mergeCell ref="AW7:AX7"/>
    <mergeCell ref="AI4:AJ4"/>
    <mergeCell ref="AK4:AL4"/>
    <mergeCell ref="AM4:AN4"/>
    <mergeCell ref="AO4:AP4"/>
    <mergeCell ref="AQ4:AR4"/>
    <mergeCell ref="AS4:AT4"/>
    <mergeCell ref="AU4:AV4"/>
    <mergeCell ref="AW4:AX4"/>
    <mergeCell ref="AI5:AJ5"/>
    <mergeCell ref="AK5:AL5"/>
    <mergeCell ref="AM5:AN5"/>
    <mergeCell ref="AO5:AP5"/>
    <mergeCell ref="AQ5:AR5"/>
    <mergeCell ref="AS5:AT5"/>
    <mergeCell ref="AU5:AV5"/>
    <mergeCell ref="AW5:AX5"/>
    <mergeCell ref="C50:D50"/>
    <mergeCell ref="A25:A31"/>
    <mergeCell ref="C25:D25"/>
    <mergeCell ref="C26:D26"/>
    <mergeCell ref="A32:A38"/>
    <mergeCell ref="C32:D32"/>
    <mergeCell ref="C33:D33"/>
    <mergeCell ref="A40:A42"/>
    <mergeCell ref="C40:D40"/>
    <mergeCell ref="C41:D41"/>
    <mergeCell ref="C42:D42"/>
    <mergeCell ref="A5:A9"/>
    <mergeCell ref="C5:D5"/>
    <mergeCell ref="C6:D6"/>
    <mergeCell ref="C7:D7"/>
    <mergeCell ref="C8:D8"/>
    <mergeCell ref="A21:A22"/>
    <mergeCell ref="C21:D21"/>
    <mergeCell ref="C22:D22"/>
    <mergeCell ref="A10:A14"/>
    <mergeCell ref="C10:D10"/>
    <mergeCell ref="C11:D11"/>
    <mergeCell ref="C12:D12"/>
    <mergeCell ref="C13:D13"/>
    <mergeCell ref="C14:D14"/>
    <mergeCell ref="C16:D16"/>
    <mergeCell ref="C17:D17"/>
    <mergeCell ref="A19:A20"/>
    <mergeCell ref="C19:D19"/>
    <mergeCell ref="C20:D20"/>
    <mergeCell ref="E12:F12"/>
    <mergeCell ref="E13:F13"/>
    <mergeCell ref="E14:F14"/>
    <mergeCell ref="E4:F4"/>
    <mergeCell ref="E5:F5"/>
    <mergeCell ref="E6:F6"/>
    <mergeCell ref="E7:F7"/>
    <mergeCell ref="E8:F8"/>
    <mergeCell ref="B1:C1"/>
    <mergeCell ref="B2:D2"/>
    <mergeCell ref="C4:D4"/>
    <mergeCell ref="E40:F40"/>
    <mergeCell ref="E41:F41"/>
    <mergeCell ref="E42:F42"/>
    <mergeCell ref="E50:F50"/>
    <mergeCell ref="G4:H4"/>
    <mergeCell ref="G7:H7"/>
    <mergeCell ref="G11:H11"/>
    <mergeCell ref="G14:H14"/>
    <mergeCell ref="G19:H19"/>
    <mergeCell ref="G22:H22"/>
    <mergeCell ref="G32:H32"/>
    <mergeCell ref="G41:H41"/>
    <mergeCell ref="E22:F22"/>
    <mergeCell ref="E25:F25"/>
    <mergeCell ref="E26:F26"/>
    <mergeCell ref="E32:F32"/>
    <mergeCell ref="E33:F33"/>
    <mergeCell ref="E16:F16"/>
    <mergeCell ref="E17:F17"/>
    <mergeCell ref="E19:F19"/>
    <mergeCell ref="E20:F20"/>
    <mergeCell ref="E21:F21"/>
    <mergeCell ref="E10:F10"/>
    <mergeCell ref="E11:F11"/>
    <mergeCell ref="I7:J7"/>
    <mergeCell ref="G8:H8"/>
    <mergeCell ref="I8:J8"/>
    <mergeCell ref="G10:H10"/>
    <mergeCell ref="I10:J10"/>
    <mergeCell ref="I4:J4"/>
    <mergeCell ref="G5:H5"/>
    <mergeCell ref="I5:J5"/>
    <mergeCell ref="G6:H6"/>
    <mergeCell ref="I6:J6"/>
    <mergeCell ref="I14:J14"/>
    <mergeCell ref="G16:H16"/>
    <mergeCell ref="I16:J16"/>
    <mergeCell ref="G17:H17"/>
    <mergeCell ref="I17:J17"/>
    <mergeCell ref="I11:J11"/>
    <mergeCell ref="G12:H12"/>
    <mergeCell ref="I12:J12"/>
    <mergeCell ref="G13:H13"/>
    <mergeCell ref="I13:J13"/>
    <mergeCell ref="I22:J22"/>
    <mergeCell ref="G25:H25"/>
    <mergeCell ref="I25:J25"/>
    <mergeCell ref="G26:H26"/>
    <mergeCell ref="I26:J26"/>
    <mergeCell ref="I19:J19"/>
    <mergeCell ref="G20:H20"/>
    <mergeCell ref="I20:J20"/>
    <mergeCell ref="G21:H21"/>
    <mergeCell ref="I21:J21"/>
    <mergeCell ref="I41:J41"/>
    <mergeCell ref="G42:H42"/>
    <mergeCell ref="I42:J42"/>
    <mergeCell ref="G50:H50"/>
    <mergeCell ref="I50:J50"/>
    <mergeCell ref="I32:J32"/>
    <mergeCell ref="G33:H33"/>
    <mergeCell ref="I33:J33"/>
    <mergeCell ref="G40:H40"/>
    <mergeCell ref="I40:J40"/>
    <mergeCell ref="K4:L4"/>
    <mergeCell ref="M4:N4"/>
    <mergeCell ref="O4:P4"/>
    <mergeCell ref="Q4:R4"/>
    <mergeCell ref="K5:L5"/>
    <mergeCell ref="M5:N5"/>
    <mergeCell ref="O5:P5"/>
    <mergeCell ref="Q5:R5"/>
    <mergeCell ref="K6:L6"/>
    <mergeCell ref="M6:N6"/>
    <mergeCell ref="O6:P6"/>
    <mergeCell ref="Q6:R6"/>
    <mergeCell ref="K7:L7"/>
    <mergeCell ref="M7:N7"/>
    <mergeCell ref="O7:P7"/>
    <mergeCell ref="Q7:R7"/>
    <mergeCell ref="K8:L8"/>
    <mergeCell ref="M8:N8"/>
    <mergeCell ref="O8:P8"/>
    <mergeCell ref="Q8:R8"/>
    <mergeCell ref="K10:L10"/>
    <mergeCell ref="M10:N10"/>
    <mergeCell ref="O10:P10"/>
    <mergeCell ref="Q10:R10"/>
    <mergeCell ref="K11:L11"/>
    <mergeCell ref="M11:N11"/>
    <mergeCell ref="O11:P11"/>
    <mergeCell ref="Q11:R11"/>
    <mergeCell ref="K12:L12"/>
    <mergeCell ref="M12:N12"/>
    <mergeCell ref="O12:P12"/>
    <mergeCell ref="Q12:R12"/>
    <mergeCell ref="K13:L13"/>
    <mergeCell ref="M13:N13"/>
    <mergeCell ref="O13:P13"/>
    <mergeCell ref="Q13:R13"/>
    <mergeCell ref="K14:L14"/>
    <mergeCell ref="M14:N14"/>
    <mergeCell ref="O14:P14"/>
    <mergeCell ref="Q14:R14"/>
    <mergeCell ref="K16:L16"/>
    <mergeCell ref="M16:N16"/>
    <mergeCell ref="O16:P16"/>
    <mergeCell ref="Q16:R16"/>
    <mergeCell ref="K17:L17"/>
    <mergeCell ref="M17:N17"/>
    <mergeCell ref="O17:P17"/>
    <mergeCell ref="Q17:R17"/>
    <mergeCell ref="K19:L19"/>
    <mergeCell ref="M19:N19"/>
    <mergeCell ref="O19:P19"/>
    <mergeCell ref="Q19:R19"/>
    <mergeCell ref="K20:L20"/>
    <mergeCell ref="M20:N20"/>
    <mergeCell ref="O20:P20"/>
    <mergeCell ref="Q20:R20"/>
    <mergeCell ref="K21:L21"/>
    <mergeCell ref="M21:N21"/>
    <mergeCell ref="O21:P21"/>
    <mergeCell ref="Q21:R21"/>
    <mergeCell ref="K22:L22"/>
    <mergeCell ref="M22:N22"/>
    <mergeCell ref="O22:P22"/>
    <mergeCell ref="Q22:R22"/>
    <mergeCell ref="K25:L25"/>
    <mergeCell ref="M25:N25"/>
    <mergeCell ref="O25:P25"/>
    <mergeCell ref="Q25:R25"/>
    <mergeCell ref="K26:L26"/>
    <mergeCell ref="M26:N26"/>
    <mergeCell ref="O26:P26"/>
    <mergeCell ref="Q26:R26"/>
    <mergeCell ref="K32:L32"/>
    <mergeCell ref="M32:N32"/>
    <mergeCell ref="O32:P32"/>
    <mergeCell ref="Q32:R32"/>
    <mergeCell ref="K33:L33"/>
    <mergeCell ref="M33:N33"/>
    <mergeCell ref="O33:P33"/>
    <mergeCell ref="Q33:R33"/>
    <mergeCell ref="K40:L40"/>
    <mergeCell ref="M40:N40"/>
    <mergeCell ref="O40:P40"/>
    <mergeCell ref="Q40:R40"/>
    <mergeCell ref="K41:L41"/>
    <mergeCell ref="M41:N41"/>
    <mergeCell ref="O41:P41"/>
    <mergeCell ref="Q41:R41"/>
    <mergeCell ref="K42:L42"/>
    <mergeCell ref="M42:N42"/>
    <mergeCell ref="O42:P42"/>
    <mergeCell ref="Q42:R42"/>
    <mergeCell ref="K50:L50"/>
    <mergeCell ref="M50:N50"/>
    <mergeCell ref="O50:P50"/>
    <mergeCell ref="Q50:R50"/>
    <mergeCell ref="S4:T4"/>
    <mergeCell ref="U4:V4"/>
    <mergeCell ref="W4:X4"/>
    <mergeCell ref="Y4:Z4"/>
    <mergeCell ref="AA4:AB4"/>
    <mergeCell ref="AC4:AD4"/>
    <mergeCell ref="AE4:AF4"/>
    <mergeCell ref="AG4:AH4"/>
    <mergeCell ref="S5:T5"/>
    <mergeCell ref="U5:V5"/>
    <mergeCell ref="W5:X5"/>
    <mergeCell ref="Y5:Z5"/>
    <mergeCell ref="AA5:AB5"/>
    <mergeCell ref="AC5:AD5"/>
    <mergeCell ref="AE5:AF5"/>
    <mergeCell ref="AG5:AH5"/>
    <mergeCell ref="S6:T6"/>
    <mergeCell ref="U6:V6"/>
    <mergeCell ref="W6:X6"/>
    <mergeCell ref="Y6:Z6"/>
    <mergeCell ref="AA6:AB6"/>
    <mergeCell ref="AC6:AD6"/>
    <mergeCell ref="AE6:AF6"/>
    <mergeCell ref="AG6:AH6"/>
    <mergeCell ref="S7:T7"/>
    <mergeCell ref="U7:V7"/>
    <mergeCell ref="W7:X7"/>
    <mergeCell ref="Y7:Z7"/>
    <mergeCell ref="AA7:AB7"/>
    <mergeCell ref="AC7:AD7"/>
    <mergeCell ref="AE7:AF7"/>
    <mergeCell ref="AG7:AH7"/>
    <mergeCell ref="S8:T8"/>
    <mergeCell ref="U8:V8"/>
    <mergeCell ref="W8:X8"/>
    <mergeCell ref="Y8:Z8"/>
    <mergeCell ref="AA8:AB8"/>
    <mergeCell ref="AC8:AD8"/>
    <mergeCell ref="AE8:AF8"/>
    <mergeCell ref="AG8:AH8"/>
    <mergeCell ref="S10:T10"/>
    <mergeCell ref="U10:V10"/>
    <mergeCell ref="W10:X10"/>
    <mergeCell ref="Y10:Z10"/>
    <mergeCell ref="AA10:AB10"/>
    <mergeCell ref="AC10:AD10"/>
    <mergeCell ref="AE10:AF10"/>
    <mergeCell ref="AG10:AH10"/>
    <mergeCell ref="S11:T11"/>
    <mergeCell ref="U11:V11"/>
    <mergeCell ref="W11:X11"/>
    <mergeCell ref="Y11:Z11"/>
    <mergeCell ref="AA11:AB11"/>
    <mergeCell ref="AC11:AD11"/>
    <mergeCell ref="AE11:AF11"/>
    <mergeCell ref="AG11:AH11"/>
    <mergeCell ref="S12:T12"/>
    <mergeCell ref="U12:V12"/>
    <mergeCell ref="W12:X12"/>
    <mergeCell ref="Y12:Z12"/>
    <mergeCell ref="AA12:AB12"/>
    <mergeCell ref="AC12:AD12"/>
    <mergeCell ref="AE12:AF12"/>
    <mergeCell ref="AG12:AH12"/>
    <mergeCell ref="S13:T13"/>
    <mergeCell ref="U13:V13"/>
    <mergeCell ref="W13:X13"/>
    <mergeCell ref="Y13:Z13"/>
    <mergeCell ref="AA13:AB13"/>
    <mergeCell ref="AC13:AD13"/>
    <mergeCell ref="AE13:AF13"/>
    <mergeCell ref="AG13:AH13"/>
    <mergeCell ref="S14:T14"/>
    <mergeCell ref="U14:V14"/>
    <mergeCell ref="W14:X14"/>
    <mergeCell ref="Y14:Z14"/>
    <mergeCell ref="AA14:AB14"/>
    <mergeCell ref="AC14:AD14"/>
    <mergeCell ref="AE14:AF14"/>
    <mergeCell ref="AG14:AH14"/>
    <mergeCell ref="S16:T16"/>
    <mergeCell ref="U16:V16"/>
    <mergeCell ref="W16:X16"/>
    <mergeCell ref="Y16:Z16"/>
    <mergeCell ref="AA16:AB16"/>
    <mergeCell ref="AC16:AD16"/>
    <mergeCell ref="AE16:AF16"/>
    <mergeCell ref="AG16:AH16"/>
    <mergeCell ref="S17:T17"/>
    <mergeCell ref="U17:V17"/>
    <mergeCell ref="W17:X17"/>
    <mergeCell ref="Y17:Z17"/>
    <mergeCell ref="AA17:AB17"/>
    <mergeCell ref="AC17:AD17"/>
    <mergeCell ref="AE17:AF17"/>
    <mergeCell ref="AG17:AH17"/>
    <mergeCell ref="S19:T19"/>
    <mergeCell ref="U19:V19"/>
    <mergeCell ref="W19:X19"/>
    <mergeCell ref="Y19:Z19"/>
    <mergeCell ref="AA19:AB19"/>
    <mergeCell ref="AC19:AD19"/>
    <mergeCell ref="AE19:AF19"/>
    <mergeCell ref="AG19:AH19"/>
    <mergeCell ref="S20:T20"/>
    <mergeCell ref="U20:V20"/>
    <mergeCell ref="W20:X20"/>
    <mergeCell ref="Y20:Z20"/>
    <mergeCell ref="AA20:AB20"/>
    <mergeCell ref="AC20:AD20"/>
    <mergeCell ref="AE20:AF20"/>
    <mergeCell ref="AG20:AH20"/>
    <mergeCell ref="S21:T21"/>
    <mergeCell ref="U21:V21"/>
    <mergeCell ref="W21:X21"/>
    <mergeCell ref="Y21:Z21"/>
    <mergeCell ref="AA21:AB21"/>
    <mergeCell ref="AC21:AD21"/>
    <mergeCell ref="AE21:AF21"/>
    <mergeCell ref="AG21:AH21"/>
    <mergeCell ref="S22:T22"/>
    <mergeCell ref="U22:V22"/>
    <mergeCell ref="W22:X22"/>
    <mergeCell ref="Y22:Z22"/>
    <mergeCell ref="AA22:AB22"/>
    <mergeCell ref="AC22:AD22"/>
    <mergeCell ref="AE22:AF22"/>
    <mergeCell ref="AG22:AH22"/>
    <mergeCell ref="S25:T25"/>
    <mergeCell ref="U25:V25"/>
    <mergeCell ref="W25:X25"/>
    <mergeCell ref="Y25:Z25"/>
    <mergeCell ref="AA25:AB25"/>
    <mergeCell ref="AC25:AD25"/>
    <mergeCell ref="AE25:AF25"/>
    <mergeCell ref="AG25:AH25"/>
    <mergeCell ref="S26:T26"/>
    <mergeCell ref="U26:V26"/>
    <mergeCell ref="W26:X26"/>
    <mergeCell ref="Y26:Z26"/>
    <mergeCell ref="AA26:AB26"/>
    <mergeCell ref="AC26:AD26"/>
    <mergeCell ref="AE26:AF26"/>
    <mergeCell ref="AG26:AH26"/>
    <mergeCell ref="S32:T32"/>
    <mergeCell ref="U32:V32"/>
    <mergeCell ref="W32:X32"/>
    <mergeCell ref="Y32:Z32"/>
    <mergeCell ref="AA32:AB32"/>
    <mergeCell ref="AC32:AD32"/>
    <mergeCell ref="AE32:AF32"/>
    <mergeCell ref="AG32:AH32"/>
    <mergeCell ref="S33:T33"/>
    <mergeCell ref="U33:V33"/>
    <mergeCell ref="W33:X33"/>
    <mergeCell ref="Y33:Z33"/>
    <mergeCell ref="AA33:AB33"/>
    <mergeCell ref="AC33:AD33"/>
    <mergeCell ref="AE33:AF33"/>
    <mergeCell ref="AG33:AH33"/>
    <mergeCell ref="S40:T40"/>
    <mergeCell ref="U40:V40"/>
    <mergeCell ref="W40:X40"/>
    <mergeCell ref="Y40:Z40"/>
    <mergeCell ref="AA40:AB40"/>
    <mergeCell ref="AC40:AD40"/>
    <mergeCell ref="AE40:AF40"/>
    <mergeCell ref="AG40:AH40"/>
    <mergeCell ref="S41:T41"/>
    <mergeCell ref="U41:V41"/>
    <mergeCell ref="W41:X41"/>
    <mergeCell ref="Y41:Z41"/>
    <mergeCell ref="AA41:AB41"/>
    <mergeCell ref="AC41:AD41"/>
    <mergeCell ref="AE41:AF41"/>
    <mergeCell ref="AG41:AH41"/>
    <mergeCell ref="S42:T42"/>
    <mergeCell ref="U42:V42"/>
    <mergeCell ref="W42:X42"/>
    <mergeCell ref="Y42:Z42"/>
    <mergeCell ref="AA42:AB42"/>
    <mergeCell ref="AC42:AD42"/>
    <mergeCell ref="AE42:AF42"/>
    <mergeCell ref="AG42:AH42"/>
    <mergeCell ref="S50:T50"/>
    <mergeCell ref="U50:V50"/>
    <mergeCell ref="W50:X50"/>
    <mergeCell ref="Y50:Z50"/>
    <mergeCell ref="AA50:AB50"/>
    <mergeCell ref="AC50:AD50"/>
    <mergeCell ref="AE50:AF50"/>
    <mergeCell ref="AG50:AH50"/>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10:AZ10"/>
    <mergeCell ref="BA10:BB10"/>
    <mergeCell ref="BC10:BD10"/>
    <mergeCell ref="AY11:AZ11"/>
    <mergeCell ref="BA11:BB11"/>
    <mergeCell ref="BC11:BD11"/>
    <mergeCell ref="AY12:AZ12"/>
    <mergeCell ref="BA12:BB12"/>
    <mergeCell ref="BC12:BD12"/>
    <mergeCell ref="AY13:AZ13"/>
    <mergeCell ref="BA13:BB13"/>
    <mergeCell ref="BC13:BD13"/>
    <mergeCell ref="AY14:AZ14"/>
    <mergeCell ref="BA14:BB14"/>
    <mergeCell ref="BC14:BD14"/>
    <mergeCell ref="AY16:AZ16"/>
    <mergeCell ref="BA16:BB16"/>
    <mergeCell ref="BC16:BD16"/>
    <mergeCell ref="AY17:AZ17"/>
    <mergeCell ref="BA17:BB17"/>
    <mergeCell ref="BC17:BD17"/>
    <mergeCell ref="AY19:AZ19"/>
    <mergeCell ref="BA19:BB19"/>
    <mergeCell ref="BC19:BD19"/>
    <mergeCell ref="AY20:AZ20"/>
    <mergeCell ref="BA20:BB20"/>
    <mergeCell ref="BC20:BD20"/>
    <mergeCell ref="AY21:AZ21"/>
    <mergeCell ref="BA21:BB21"/>
    <mergeCell ref="BC21:BD21"/>
    <mergeCell ref="AY22:AZ22"/>
    <mergeCell ref="BA22:BB22"/>
    <mergeCell ref="BC22:BD22"/>
    <mergeCell ref="AY25:AZ25"/>
    <mergeCell ref="BA25:BB25"/>
    <mergeCell ref="BC25:BD25"/>
    <mergeCell ref="AY26:AZ26"/>
    <mergeCell ref="BA26:BB26"/>
    <mergeCell ref="BC26:BD26"/>
    <mergeCell ref="AY32:AZ32"/>
    <mergeCell ref="BA32:BB32"/>
    <mergeCell ref="BC32:BD32"/>
    <mergeCell ref="AY33:AZ33"/>
    <mergeCell ref="BA33:BB33"/>
    <mergeCell ref="BC33:BD33"/>
    <mergeCell ref="AY40:AZ40"/>
    <mergeCell ref="BA40:BB40"/>
    <mergeCell ref="BC40:BD40"/>
    <mergeCell ref="AY41:AZ41"/>
    <mergeCell ref="BA41:BB41"/>
    <mergeCell ref="BC41:BD41"/>
    <mergeCell ref="AY42:AZ42"/>
    <mergeCell ref="BA42:BB42"/>
    <mergeCell ref="BC42:BD42"/>
    <mergeCell ref="AY50:AZ50"/>
    <mergeCell ref="BA50:BB50"/>
    <mergeCell ref="BC50:BD50"/>
    <mergeCell ref="BE4:BF4"/>
    <mergeCell ref="BE5:BF5"/>
    <mergeCell ref="BE6:BF6"/>
    <mergeCell ref="BE7:BF7"/>
    <mergeCell ref="BE8:BF8"/>
    <mergeCell ref="BE10:BF10"/>
    <mergeCell ref="BE11:BF11"/>
    <mergeCell ref="BE12:BF12"/>
    <mergeCell ref="BE13:BF13"/>
    <mergeCell ref="BE32:BF32"/>
    <mergeCell ref="BE33:BF33"/>
    <mergeCell ref="BE40:BF40"/>
    <mergeCell ref="BE41:BF41"/>
    <mergeCell ref="BE42:BF42"/>
    <mergeCell ref="BE50:BF50"/>
    <mergeCell ref="BE14:BF14"/>
    <mergeCell ref="BE16:BF16"/>
    <mergeCell ref="BE17:BF17"/>
    <mergeCell ref="BE19:BF19"/>
    <mergeCell ref="BE20:BF20"/>
    <mergeCell ref="BE21:BF21"/>
    <mergeCell ref="BE22:BF22"/>
    <mergeCell ref="BE25:BF25"/>
    <mergeCell ref="BE26:BF26"/>
  </mergeCells>
  <dataValidations count="3">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7:BF7 C13:BF13">
      <formula1>tipoimpressao</formula1>
    </dataValidation>
    <dataValidation type="list" allowBlank="1" showInputMessage="1" showErrorMessage="1" sqref="C8:BF8 C14:BF14">
      <formula1>tipopapeis</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H54"/>
  <sheetViews>
    <sheetView showGridLines="0" workbookViewId="0">
      <selection activeCell="E10" sqref="E10"/>
    </sheetView>
  </sheetViews>
  <sheetFormatPr defaultRowHeight="15" x14ac:dyDescent="0.25"/>
  <cols>
    <col min="1" max="1" width="4.7109375" style="217" customWidth="1"/>
    <col min="2" max="2" width="54" style="217" customWidth="1"/>
    <col min="3" max="3" width="19.5703125" style="217" customWidth="1"/>
    <col min="4" max="4" width="25.85546875" style="217" customWidth="1"/>
    <col min="5" max="5" width="12.28515625" style="217" customWidth="1"/>
    <col min="6" max="6" width="100.28515625" style="217" bestFit="1" customWidth="1"/>
    <col min="7" max="7" width="23.85546875" style="217" customWidth="1"/>
    <col min="8" max="8" width="19" style="217" customWidth="1"/>
    <col min="9" max="16384" width="9.140625" style="217"/>
  </cols>
  <sheetData>
    <row r="1" spans="1:8" x14ac:dyDescent="0.25">
      <c r="A1" s="413" t="s">
        <v>0</v>
      </c>
      <c r="B1" s="414"/>
      <c r="C1" s="414"/>
      <c r="D1" s="415"/>
      <c r="E1" s="25"/>
      <c r="F1" s="413" t="s">
        <v>1</v>
      </c>
      <c r="G1" s="414"/>
      <c r="H1" s="415"/>
    </row>
    <row r="2" spans="1:8" ht="15.75" x14ac:dyDescent="0.25">
      <c r="A2" s="416" t="s">
        <v>2</v>
      </c>
      <c r="B2" s="416" t="s">
        <v>3</v>
      </c>
      <c r="C2" s="418" t="s">
        <v>4</v>
      </c>
      <c r="D2" s="419"/>
      <c r="E2" s="25"/>
      <c r="F2" s="26" t="s">
        <v>5</v>
      </c>
      <c r="G2" s="309" t="s">
        <v>6</v>
      </c>
      <c r="H2" s="309" t="s">
        <v>7</v>
      </c>
    </row>
    <row r="3" spans="1:8" ht="15.75" x14ac:dyDescent="0.25">
      <c r="A3" s="417"/>
      <c r="B3" s="417"/>
      <c r="C3" s="27" t="s">
        <v>8</v>
      </c>
      <c r="D3" s="28" t="s">
        <v>9</v>
      </c>
      <c r="E3" s="25"/>
      <c r="F3" s="408" t="s">
        <v>10</v>
      </c>
      <c r="G3" s="29" t="s">
        <v>11</v>
      </c>
      <c r="H3" s="30">
        <v>0.68</v>
      </c>
    </row>
    <row r="4" spans="1:8" ht="15.75" x14ac:dyDescent="0.25">
      <c r="A4" s="31">
        <v>0</v>
      </c>
      <c r="B4" s="32" t="s">
        <v>12</v>
      </c>
      <c r="C4" s="33">
        <v>0</v>
      </c>
      <c r="D4" s="33">
        <v>0</v>
      </c>
      <c r="E4" s="25"/>
      <c r="F4" s="409"/>
      <c r="G4" s="34" t="s">
        <v>13</v>
      </c>
      <c r="H4" s="30">
        <v>0.54</v>
      </c>
    </row>
    <row r="5" spans="1:8" ht="15.75" x14ac:dyDescent="0.25">
      <c r="A5" s="28">
        <v>1</v>
      </c>
      <c r="B5" s="29" t="s">
        <v>14</v>
      </c>
      <c r="C5" s="35">
        <v>0.9</v>
      </c>
      <c r="D5" s="35">
        <v>1.67</v>
      </c>
      <c r="E5" s="25"/>
      <c r="F5" s="409"/>
      <c r="G5" s="29" t="s">
        <v>15</v>
      </c>
      <c r="H5" s="30">
        <v>0.28999999999999998</v>
      </c>
    </row>
    <row r="6" spans="1:8" ht="15.75" x14ac:dyDescent="0.25">
      <c r="A6" s="28">
        <v>2</v>
      </c>
      <c r="B6" s="29" t="s">
        <v>16</v>
      </c>
      <c r="C6" s="35">
        <v>1</v>
      </c>
      <c r="D6" s="35">
        <v>2.54</v>
      </c>
      <c r="E6" s="37"/>
      <c r="F6" s="410"/>
      <c r="G6" s="29" t="s">
        <v>17</v>
      </c>
      <c r="H6" s="30">
        <v>0.17</v>
      </c>
    </row>
    <row r="7" spans="1:8" ht="15.75" x14ac:dyDescent="0.25">
      <c r="A7" s="28">
        <v>3</v>
      </c>
      <c r="B7" s="29" t="s">
        <v>18</v>
      </c>
      <c r="C7" s="35">
        <v>1.25</v>
      </c>
      <c r="D7" s="35">
        <v>2.9</v>
      </c>
      <c r="E7" s="25"/>
      <c r="F7" s="408" t="s">
        <v>19</v>
      </c>
      <c r="G7" s="29" t="s">
        <v>11</v>
      </c>
      <c r="H7" s="30">
        <v>0.59</v>
      </c>
    </row>
    <row r="8" spans="1:8" ht="15.75" x14ac:dyDescent="0.25">
      <c r="A8" s="28">
        <v>4</v>
      </c>
      <c r="B8" s="29" t="s">
        <v>20</v>
      </c>
      <c r="C8" s="35">
        <v>1.33</v>
      </c>
      <c r="D8" s="35">
        <v>3</v>
      </c>
      <c r="E8" s="37"/>
      <c r="F8" s="409"/>
      <c r="G8" s="34" t="s">
        <v>13</v>
      </c>
      <c r="H8" s="30">
        <v>0.44</v>
      </c>
    </row>
    <row r="9" spans="1:8" ht="15.75" x14ac:dyDescent="0.25">
      <c r="A9" s="28">
        <v>5</v>
      </c>
      <c r="B9" s="29" t="s">
        <v>21</v>
      </c>
      <c r="C9" s="35">
        <v>1.45</v>
      </c>
      <c r="D9" s="35">
        <v>3.15</v>
      </c>
      <c r="E9" s="25"/>
      <c r="F9" s="409"/>
      <c r="G9" s="29" t="s">
        <v>15</v>
      </c>
      <c r="H9" s="30">
        <v>0.17</v>
      </c>
    </row>
    <row r="10" spans="1:8" ht="15.75" x14ac:dyDescent="0.25">
      <c r="A10" s="28">
        <v>6</v>
      </c>
      <c r="B10" s="29" t="s">
        <v>22</v>
      </c>
      <c r="C10" s="35">
        <v>1.81</v>
      </c>
      <c r="D10" s="35">
        <v>3.57</v>
      </c>
      <c r="E10" s="25"/>
      <c r="F10" s="410"/>
      <c r="G10" s="29" t="s">
        <v>17</v>
      </c>
      <c r="H10" s="30">
        <v>0.09</v>
      </c>
    </row>
    <row r="11" spans="1:8" ht="15.75" x14ac:dyDescent="0.25">
      <c r="A11" s="28">
        <v>7</v>
      </c>
      <c r="B11" s="29" t="s">
        <v>23</v>
      </c>
      <c r="C11" s="35">
        <v>2.2799999999999998</v>
      </c>
      <c r="D11" s="35">
        <v>4.13</v>
      </c>
      <c r="E11" s="25"/>
      <c r="F11" s="25"/>
      <c r="G11" s="25"/>
      <c r="H11" s="25"/>
    </row>
    <row r="12" spans="1:8" ht="15.75" x14ac:dyDescent="0.25">
      <c r="A12" s="28">
        <v>8</v>
      </c>
      <c r="B12" s="29" t="s">
        <v>24</v>
      </c>
      <c r="C12" s="35">
        <v>2.64</v>
      </c>
      <c r="D12" s="35">
        <v>4.37</v>
      </c>
      <c r="E12" s="25"/>
      <c r="F12" s="36" t="s">
        <v>25</v>
      </c>
      <c r="G12" s="25"/>
      <c r="H12" s="25"/>
    </row>
    <row r="13" spans="1:8" ht="15.75" x14ac:dyDescent="0.25">
      <c r="A13" s="28">
        <v>9</v>
      </c>
      <c r="B13" s="29" t="s">
        <v>26</v>
      </c>
      <c r="C13" s="35">
        <v>2.77</v>
      </c>
      <c r="D13" s="35">
        <v>4.8099999999999996</v>
      </c>
      <c r="E13" s="25"/>
      <c r="F13" s="1" t="s">
        <v>12</v>
      </c>
      <c r="G13" s="25"/>
      <c r="H13" s="25"/>
    </row>
    <row r="14" spans="1:8" ht="15.75" x14ac:dyDescent="0.25">
      <c r="A14" s="28">
        <v>10</v>
      </c>
      <c r="B14" s="29" t="s">
        <v>27</v>
      </c>
      <c r="C14" s="35">
        <v>2.9</v>
      </c>
      <c r="D14" s="35">
        <v>5.08</v>
      </c>
      <c r="E14" s="25"/>
      <c r="F14" s="1" t="s">
        <v>28</v>
      </c>
      <c r="G14" s="25"/>
      <c r="H14" s="25"/>
    </row>
    <row r="15" spans="1:8" ht="15.75" x14ac:dyDescent="0.25">
      <c r="A15" s="28">
        <v>11</v>
      </c>
      <c r="B15" s="29" t="s">
        <v>29</v>
      </c>
      <c r="C15" s="35">
        <v>1.81</v>
      </c>
      <c r="D15" s="35">
        <v>3.57</v>
      </c>
      <c r="E15" s="37"/>
      <c r="F15" s="1" t="s">
        <v>30</v>
      </c>
      <c r="G15" s="25"/>
      <c r="H15" s="37"/>
    </row>
    <row r="16" spans="1:8" ht="15.75" x14ac:dyDescent="0.25">
      <c r="A16" s="28">
        <v>12</v>
      </c>
      <c r="B16" s="29" t="s">
        <v>31</v>
      </c>
      <c r="C16" s="35">
        <v>2.54</v>
      </c>
      <c r="D16" s="35">
        <v>4.37</v>
      </c>
      <c r="E16" s="25"/>
      <c r="F16" s="1" t="s">
        <v>32</v>
      </c>
      <c r="G16" s="25"/>
      <c r="H16" s="25"/>
    </row>
    <row r="17" spans="1:8" ht="15.75" x14ac:dyDescent="0.25">
      <c r="A17" s="28">
        <v>13</v>
      </c>
      <c r="B17" s="29" t="s">
        <v>33</v>
      </c>
      <c r="C17" s="35">
        <v>1.56</v>
      </c>
      <c r="D17" s="35">
        <v>3.2</v>
      </c>
      <c r="E17" s="25"/>
      <c r="F17" s="1" t="s">
        <v>34</v>
      </c>
      <c r="G17" s="25"/>
      <c r="H17" s="25"/>
    </row>
    <row r="18" spans="1:8" ht="15.75" x14ac:dyDescent="0.25">
      <c r="A18" s="28">
        <v>14</v>
      </c>
      <c r="B18" s="29" t="s">
        <v>35</v>
      </c>
      <c r="C18" s="35">
        <v>1.9</v>
      </c>
      <c r="D18" s="35">
        <v>3.85</v>
      </c>
      <c r="E18" s="25"/>
      <c r="F18" s="1" t="s">
        <v>36</v>
      </c>
      <c r="G18" s="25"/>
      <c r="H18" s="25"/>
    </row>
    <row r="19" spans="1:8" ht="15.75" x14ac:dyDescent="0.25">
      <c r="A19" s="28">
        <v>15</v>
      </c>
      <c r="B19" s="29" t="s">
        <v>37</v>
      </c>
      <c r="C19" s="35">
        <v>2.1</v>
      </c>
      <c r="D19" s="35">
        <v>4.34</v>
      </c>
      <c r="E19" s="25"/>
      <c r="F19" s="25"/>
      <c r="G19" s="25"/>
      <c r="H19" s="25"/>
    </row>
    <row r="20" spans="1:8" ht="15.75" x14ac:dyDescent="0.25">
      <c r="A20" s="28">
        <v>16</v>
      </c>
      <c r="B20" s="29" t="s">
        <v>38</v>
      </c>
      <c r="C20" s="35">
        <v>2.5</v>
      </c>
      <c r="D20" s="35">
        <v>4.71</v>
      </c>
      <c r="E20" s="25"/>
      <c r="F20" s="36" t="s">
        <v>39</v>
      </c>
      <c r="G20" s="25"/>
      <c r="H20" s="25"/>
    </row>
    <row r="21" spans="1:8" ht="15.75" x14ac:dyDescent="0.25">
      <c r="A21" s="28">
        <v>17</v>
      </c>
      <c r="B21" s="29" t="s">
        <v>40</v>
      </c>
      <c r="C21" s="35">
        <v>2.7</v>
      </c>
      <c r="D21" s="35">
        <v>4.96</v>
      </c>
      <c r="E21" s="25"/>
      <c r="F21" s="1" t="s">
        <v>12</v>
      </c>
      <c r="G21" s="25"/>
      <c r="H21" s="25"/>
    </row>
    <row r="22" spans="1:8" ht="15.75" x14ac:dyDescent="0.25">
      <c r="A22" s="28">
        <v>18</v>
      </c>
      <c r="B22" s="29" t="s">
        <v>41</v>
      </c>
      <c r="C22" s="35">
        <v>3.08</v>
      </c>
      <c r="D22" s="35">
        <v>5.16</v>
      </c>
      <c r="E22" s="25"/>
      <c r="F22" s="38" t="s">
        <v>42</v>
      </c>
      <c r="G22" s="25"/>
      <c r="H22" s="25"/>
    </row>
    <row r="23" spans="1:8" ht="15.75" x14ac:dyDescent="0.25">
      <c r="A23" s="28">
        <v>19</v>
      </c>
      <c r="B23" s="29" t="s">
        <v>43</v>
      </c>
      <c r="C23" s="35">
        <v>1.1000000000000001</v>
      </c>
      <c r="D23" s="35">
        <v>2.78</v>
      </c>
      <c r="E23" s="25"/>
      <c r="F23" s="38" t="s">
        <v>44</v>
      </c>
      <c r="G23" s="25"/>
      <c r="H23" s="25"/>
    </row>
    <row r="24" spans="1:8" ht="15.75" x14ac:dyDescent="0.25">
      <c r="A24" s="28">
        <v>20</v>
      </c>
      <c r="B24" s="29" t="s">
        <v>45</v>
      </c>
      <c r="C24" s="35">
        <v>1.36</v>
      </c>
      <c r="D24" s="35">
        <v>3.18</v>
      </c>
      <c r="E24" s="25"/>
      <c r="F24" s="25"/>
      <c r="G24" s="25"/>
      <c r="H24" s="25"/>
    </row>
    <row r="25" spans="1:8" ht="15.75" x14ac:dyDescent="0.25">
      <c r="A25" s="28">
        <v>21</v>
      </c>
      <c r="B25" s="29" t="s">
        <v>46</v>
      </c>
      <c r="C25" s="35">
        <v>1.45</v>
      </c>
      <c r="D25" s="35">
        <v>3.29</v>
      </c>
      <c r="E25" s="25"/>
      <c r="F25" s="411" t="s">
        <v>47</v>
      </c>
      <c r="G25" s="412"/>
      <c r="H25" s="25"/>
    </row>
    <row r="26" spans="1:8" ht="15.75" x14ac:dyDescent="0.25">
      <c r="A26" s="28">
        <v>22</v>
      </c>
      <c r="B26" s="29" t="s">
        <v>48</v>
      </c>
      <c r="C26" s="35">
        <v>1.58</v>
      </c>
      <c r="D26" s="35">
        <v>3.45</v>
      </c>
      <c r="E26" s="25"/>
      <c r="F26" s="1" t="s">
        <v>49</v>
      </c>
      <c r="G26" s="2">
        <v>100</v>
      </c>
      <c r="H26" s="25"/>
    </row>
    <row r="27" spans="1:8" ht="15.75" x14ac:dyDescent="0.25">
      <c r="A27" s="28">
        <v>23</v>
      </c>
      <c r="B27" s="29" t="s">
        <v>50</v>
      </c>
      <c r="C27" s="35">
        <v>1.98</v>
      </c>
      <c r="D27" s="35">
        <v>3.91</v>
      </c>
      <c r="E27" s="25"/>
      <c r="F27" s="1" t="s">
        <v>51</v>
      </c>
      <c r="G27" s="3">
        <f>G26/792</f>
        <v>0.12626262626262627</v>
      </c>
      <c r="H27" s="25"/>
    </row>
    <row r="28" spans="1:8" ht="15.75" x14ac:dyDescent="0.25">
      <c r="A28" s="28">
        <v>24</v>
      </c>
      <c r="B28" s="29" t="s">
        <v>52</v>
      </c>
      <c r="C28" s="35">
        <v>2.89</v>
      </c>
      <c r="D28" s="35">
        <v>4.79</v>
      </c>
      <c r="E28" s="25"/>
      <c r="F28" s="25"/>
      <c r="G28" s="25"/>
      <c r="H28" s="25"/>
    </row>
    <row r="29" spans="1:8" ht="15.75" x14ac:dyDescent="0.25">
      <c r="A29" s="28">
        <v>25</v>
      </c>
      <c r="B29" s="29" t="s">
        <v>53</v>
      </c>
      <c r="C29" s="35">
        <v>4.0999999999999996</v>
      </c>
      <c r="D29" s="35">
        <v>6.96</v>
      </c>
      <c r="E29" s="25"/>
      <c r="F29" s="25"/>
      <c r="G29" s="25"/>
      <c r="H29" s="25"/>
    </row>
    <row r="30" spans="1:8" x14ac:dyDescent="0.25">
      <c r="A30" s="25"/>
      <c r="B30" s="25"/>
      <c r="C30" s="25"/>
      <c r="D30" s="25"/>
      <c r="E30" s="25"/>
      <c r="F30" s="25"/>
      <c r="G30" s="25"/>
      <c r="H30" s="25"/>
    </row>
    <row r="31" spans="1:8" x14ac:dyDescent="0.25">
      <c r="A31" s="413" t="s">
        <v>54</v>
      </c>
      <c r="B31" s="414"/>
      <c r="C31" s="414"/>
      <c r="D31" s="415"/>
      <c r="E31" s="25"/>
      <c r="F31" s="421" t="s">
        <v>152</v>
      </c>
      <c r="G31" s="422"/>
      <c r="H31" s="25"/>
    </row>
    <row r="32" spans="1:8" ht="15.75" x14ac:dyDescent="0.25">
      <c r="A32" s="416" t="s">
        <v>2</v>
      </c>
      <c r="B32" s="416" t="s">
        <v>3</v>
      </c>
      <c r="C32" s="418" t="s">
        <v>4</v>
      </c>
      <c r="D32" s="419"/>
      <c r="E32" s="25"/>
      <c r="F32" s="1" t="s">
        <v>145</v>
      </c>
      <c r="G32" s="35">
        <v>1.2</v>
      </c>
      <c r="H32" s="25"/>
    </row>
    <row r="33" spans="1:8" ht="15.75" x14ac:dyDescent="0.25">
      <c r="A33" s="417"/>
      <c r="B33" s="417"/>
      <c r="C33" s="27" t="s">
        <v>8</v>
      </c>
      <c r="D33" s="28" t="s">
        <v>9</v>
      </c>
      <c r="E33" s="37" t="s">
        <v>144</v>
      </c>
      <c r="F33" s="1" t="s">
        <v>146</v>
      </c>
      <c r="G33" s="35">
        <v>4.04</v>
      </c>
      <c r="H33" s="25"/>
    </row>
    <row r="34" spans="1:8" ht="15.75" x14ac:dyDescent="0.25">
      <c r="A34" s="39"/>
      <c r="B34" s="40" t="s">
        <v>12</v>
      </c>
      <c r="C34" s="308">
        <v>0</v>
      </c>
      <c r="D34" s="41">
        <v>0</v>
      </c>
      <c r="E34" s="25"/>
      <c r="F34" s="1" t="s">
        <v>147</v>
      </c>
      <c r="G34" s="35">
        <v>7.57</v>
      </c>
      <c r="H34" s="25"/>
    </row>
    <row r="35" spans="1:8" ht="15.75" x14ac:dyDescent="0.25">
      <c r="A35" s="28">
        <v>26</v>
      </c>
      <c r="B35" s="29" t="s">
        <v>55</v>
      </c>
      <c r="C35" s="35">
        <v>1.9</v>
      </c>
      <c r="D35" s="35">
        <v>2.9</v>
      </c>
      <c r="E35" s="25"/>
      <c r="F35" s="1" t="s">
        <v>148</v>
      </c>
      <c r="G35" s="35">
        <v>7.44</v>
      </c>
      <c r="H35" s="25"/>
    </row>
    <row r="36" spans="1:8" ht="15.75" x14ac:dyDescent="0.25">
      <c r="A36" s="28">
        <v>27</v>
      </c>
      <c r="B36" s="29" t="s">
        <v>56</v>
      </c>
      <c r="C36" s="35">
        <v>2.2200000000000002</v>
      </c>
      <c r="D36" s="35">
        <v>3.5</v>
      </c>
      <c r="E36" s="25"/>
      <c r="F36" s="1" t="s">
        <v>149</v>
      </c>
      <c r="G36" s="35">
        <v>2.3199999999999998</v>
      </c>
      <c r="H36" s="25"/>
    </row>
    <row r="37" spans="1:8" ht="15.75" x14ac:dyDescent="0.25">
      <c r="A37" s="28">
        <v>28</v>
      </c>
      <c r="B37" s="29" t="s">
        <v>57</v>
      </c>
      <c r="C37" s="35">
        <v>2.0499999999999998</v>
      </c>
      <c r="D37" s="35">
        <v>0</v>
      </c>
      <c r="E37" s="25"/>
      <c r="F37" s="1" t="s">
        <v>158</v>
      </c>
      <c r="G37" s="35">
        <v>1.89</v>
      </c>
      <c r="H37" s="25"/>
    </row>
    <row r="38" spans="1:8" ht="15.75" x14ac:dyDescent="0.25">
      <c r="A38" s="25"/>
      <c r="B38" s="25"/>
      <c r="C38" s="25"/>
      <c r="D38" s="25"/>
      <c r="E38" s="25"/>
      <c r="F38" s="1" t="s">
        <v>150</v>
      </c>
      <c r="G38" s="35">
        <v>4.37</v>
      </c>
      <c r="H38" s="25"/>
    </row>
    <row r="39" spans="1:8" ht="15.75" x14ac:dyDescent="0.25">
      <c r="A39" s="28" t="s">
        <v>58</v>
      </c>
      <c r="B39" s="29" t="s">
        <v>59</v>
      </c>
      <c r="C39" s="30">
        <v>4</v>
      </c>
      <c r="D39" s="25"/>
      <c r="E39" s="25"/>
      <c r="F39" s="25"/>
      <c r="G39" s="25"/>
      <c r="H39" s="25"/>
    </row>
    <row r="40" spans="1:8" ht="15.75" x14ac:dyDescent="0.25">
      <c r="A40" s="25"/>
      <c r="B40" s="25"/>
      <c r="C40" s="25"/>
      <c r="D40" s="42"/>
      <c r="E40" s="25"/>
      <c r="F40" s="25"/>
      <c r="G40" s="25"/>
      <c r="H40" s="25"/>
    </row>
    <row r="41" spans="1:8" x14ac:dyDescent="0.25">
      <c r="A41" s="413" t="s">
        <v>60</v>
      </c>
      <c r="B41" s="414"/>
      <c r="C41" s="414"/>
      <c r="D41" s="415"/>
      <c r="E41" s="25"/>
      <c r="F41" s="37" t="s">
        <v>151</v>
      </c>
      <c r="G41" s="25"/>
      <c r="H41" s="25"/>
    </row>
    <row r="42" spans="1:8" ht="15.75" x14ac:dyDescent="0.25">
      <c r="A42" s="416" t="s">
        <v>2</v>
      </c>
      <c r="B42" s="416" t="s">
        <v>3</v>
      </c>
      <c r="C42" s="418" t="s">
        <v>4</v>
      </c>
      <c r="D42" s="419"/>
      <c r="E42" s="25"/>
      <c r="F42" s="37" t="s">
        <v>144</v>
      </c>
      <c r="G42" s="25"/>
      <c r="H42" s="25"/>
    </row>
    <row r="43" spans="1:8" ht="15.75" x14ac:dyDescent="0.25">
      <c r="A43" s="417"/>
      <c r="B43" s="417"/>
      <c r="C43" s="418" t="s">
        <v>8</v>
      </c>
      <c r="D43" s="420"/>
      <c r="E43" s="25"/>
      <c r="F43" s="25"/>
      <c r="G43" s="25"/>
      <c r="H43" s="25"/>
    </row>
    <row r="44" spans="1:8" ht="15.75" x14ac:dyDescent="0.25">
      <c r="A44" s="39"/>
      <c r="B44" s="43" t="s">
        <v>12</v>
      </c>
      <c r="C44" s="406">
        <v>0</v>
      </c>
      <c r="D44" s="407"/>
      <c r="E44" s="25"/>
      <c r="F44" s="25"/>
      <c r="G44" s="25"/>
      <c r="H44" s="25"/>
    </row>
    <row r="45" spans="1:8" ht="15.75" x14ac:dyDescent="0.25">
      <c r="A45" s="28">
        <v>31</v>
      </c>
      <c r="B45" s="44" t="s">
        <v>61</v>
      </c>
      <c r="C45" s="404">
        <v>2.25</v>
      </c>
      <c r="D45" s="405"/>
      <c r="E45" s="25"/>
      <c r="F45" s="25"/>
      <c r="G45" s="25"/>
      <c r="H45" s="25"/>
    </row>
    <row r="46" spans="1:8" ht="15.75" x14ac:dyDescent="0.25">
      <c r="A46" s="28">
        <v>32</v>
      </c>
      <c r="B46" s="44" t="s">
        <v>62</v>
      </c>
      <c r="C46" s="404">
        <v>2.8</v>
      </c>
      <c r="D46" s="405"/>
      <c r="E46" s="25"/>
      <c r="F46" s="25"/>
      <c r="G46" s="25"/>
      <c r="H46" s="25"/>
    </row>
    <row r="47" spans="1:8" ht="15.75" x14ac:dyDescent="0.25">
      <c r="A47" s="28">
        <v>33</v>
      </c>
      <c r="B47" s="44" t="s">
        <v>63</v>
      </c>
      <c r="C47" s="404">
        <v>3.3</v>
      </c>
      <c r="D47" s="405"/>
      <c r="E47" s="25"/>
      <c r="F47" s="25"/>
      <c r="G47" s="25"/>
      <c r="H47" s="25"/>
    </row>
    <row r="48" spans="1:8" ht="15.75" x14ac:dyDescent="0.25">
      <c r="A48" s="28">
        <v>34</v>
      </c>
      <c r="B48" s="44" t="s">
        <v>64</v>
      </c>
      <c r="C48" s="404">
        <v>3.9</v>
      </c>
      <c r="D48" s="405"/>
      <c r="E48" s="25"/>
      <c r="F48" s="45" t="s">
        <v>174</v>
      </c>
      <c r="G48" s="25"/>
      <c r="H48" s="25"/>
    </row>
    <row r="49" spans="1:8" ht="15.75" x14ac:dyDescent="0.25">
      <c r="A49" s="28">
        <v>35</v>
      </c>
      <c r="B49" s="44" t="s">
        <v>65</v>
      </c>
      <c r="C49" s="404">
        <v>2.7</v>
      </c>
      <c r="D49" s="405"/>
      <c r="E49" s="25"/>
      <c r="F49" s="25"/>
      <c r="G49" s="25"/>
      <c r="H49" s="25"/>
    </row>
    <row r="50" spans="1:8" ht="15.75" x14ac:dyDescent="0.25">
      <c r="A50" s="28">
        <v>36</v>
      </c>
      <c r="B50" s="44" t="s">
        <v>66</v>
      </c>
      <c r="C50" s="402">
        <v>3.35</v>
      </c>
      <c r="D50" s="403"/>
      <c r="E50" s="25"/>
      <c r="F50" s="25"/>
      <c r="G50" s="25"/>
      <c r="H50" s="25"/>
    </row>
    <row r="51" spans="1:8" ht="15.75" x14ac:dyDescent="0.25">
      <c r="A51" s="28">
        <v>37</v>
      </c>
      <c r="B51" s="44" t="s">
        <v>67</v>
      </c>
      <c r="C51" s="402">
        <v>4.6500000000000004</v>
      </c>
      <c r="D51" s="403"/>
      <c r="E51" s="25"/>
      <c r="F51" s="25"/>
      <c r="G51" s="25"/>
      <c r="H51" s="25"/>
    </row>
    <row r="52" spans="1:8" ht="15.75" x14ac:dyDescent="0.25">
      <c r="A52" s="28">
        <v>38</v>
      </c>
      <c r="B52" s="44" t="s">
        <v>68</v>
      </c>
      <c r="C52" s="402">
        <v>2</v>
      </c>
      <c r="D52" s="403"/>
      <c r="E52" s="25"/>
      <c r="F52" s="25"/>
      <c r="G52" s="25"/>
      <c r="H52" s="25"/>
    </row>
    <row r="53" spans="1:8" ht="15.75" x14ac:dyDescent="0.25">
      <c r="A53" s="28">
        <v>39</v>
      </c>
      <c r="B53" s="44" t="s">
        <v>69</v>
      </c>
      <c r="C53" s="402">
        <v>3.5</v>
      </c>
      <c r="D53" s="403"/>
      <c r="E53" s="25"/>
      <c r="F53" s="25"/>
      <c r="G53" s="25"/>
      <c r="H53" s="25"/>
    </row>
    <row r="54" spans="1:8" ht="15.75" x14ac:dyDescent="0.25">
      <c r="A54" s="28">
        <v>40</v>
      </c>
      <c r="B54" s="44" t="s">
        <v>70</v>
      </c>
      <c r="C54" s="402">
        <v>1.3</v>
      </c>
      <c r="D54" s="403"/>
      <c r="E54" s="25"/>
      <c r="F54" s="25"/>
      <c r="G54" s="25"/>
      <c r="H54" s="25"/>
    </row>
  </sheetData>
  <sheetProtection password="D886" sheet="1" objects="1" scenarios="1"/>
  <mergeCells count="29">
    <mergeCell ref="A1:D1"/>
    <mergeCell ref="F1:H1"/>
    <mergeCell ref="A2:A3"/>
    <mergeCell ref="B2:B3"/>
    <mergeCell ref="C2:D2"/>
    <mergeCell ref="F3:F6"/>
    <mergeCell ref="C44:D44"/>
    <mergeCell ref="F7:F10"/>
    <mergeCell ref="F25:G25"/>
    <mergeCell ref="A31:D31"/>
    <mergeCell ref="A32:A33"/>
    <mergeCell ref="B32:B33"/>
    <mergeCell ref="C32:D32"/>
    <mergeCell ref="A41:D41"/>
    <mergeCell ref="A42:A43"/>
    <mergeCell ref="B42:B43"/>
    <mergeCell ref="C42:D42"/>
    <mergeCell ref="C43:D43"/>
    <mergeCell ref="F31:G31"/>
    <mergeCell ref="C51:D51"/>
    <mergeCell ref="C52:D52"/>
    <mergeCell ref="C53:D53"/>
    <mergeCell ref="C54:D54"/>
    <mergeCell ref="C45:D45"/>
    <mergeCell ref="C46:D46"/>
    <mergeCell ref="C47:D47"/>
    <mergeCell ref="C48:D48"/>
    <mergeCell ref="C49:D49"/>
    <mergeCell ref="C50:D50"/>
  </mergeCells>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dimension ref="A1:BF31"/>
  <sheetViews>
    <sheetView showGridLines="0" workbookViewId="0">
      <selection sqref="A1:D2"/>
    </sheetView>
  </sheetViews>
  <sheetFormatPr defaultRowHeight="15" x14ac:dyDescent="0.25"/>
  <cols>
    <col min="1" max="1" width="13.42578125" style="217" bestFit="1"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'!B39</f>
        <v>Certificado</v>
      </c>
      <c r="C2" s="452"/>
      <c r="D2" s="453"/>
    </row>
    <row r="3" spans="1:58" x14ac:dyDescent="0.25">
      <c r="A3" s="218"/>
      <c r="B3" s="219"/>
      <c r="C3" s="220" t="s">
        <v>198</v>
      </c>
      <c r="D3" s="220"/>
      <c r="E3" s="220" t="s">
        <v>199</v>
      </c>
      <c r="F3" s="220"/>
      <c r="G3" s="220" t="s">
        <v>202</v>
      </c>
      <c r="H3" s="220"/>
      <c r="I3" s="220" t="s">
        <v>203</v>
      </c>
      <c r="J3" s="220"/>
      <c r="K3" s="220" t="s">
        <v>204</v>
      </c>
      <c r="L3" s="220"/>
      <c r="M3" s="220" t="s">
        <v>205</v>
      </c>
      <c r="N3" s="220"/>
      <c r="O3" s="220" t="s">
        <v>208</v>
      </c>
      <c r="P3" s="220"/>
      <c r="Q3" s="220" t="s">
        <v>209</v>
      </c>
      <c r="R3" s="220"/>
      <c r="S3" s="220" t="s">
        <v>210</v>
      </c>
      <c r="T3" s="220"/>
      <c r="U3" s="217" t="s">
        <v>211</v>
      </c>
      <c r="W3" s="220" t="s">
        <v>212</v>
      </c>
      <c r="X3" s="220"/>
      <c r="Y3" s="217" t="s">
        <v>214</v>
      </c>
      <c r="Z3" s="220"/>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X3" s="220"/>
      <c r="AY3" s="217" t="s">
        <v>227</v>
      </c>
      <c r="BA3" s="220" t="s">
        <v>228</v>
      </c>
      <c r="BB3" s="220"/>
      <c r="BC3" s="217" t="s">
        <v>229</v>
      </c>
      <c r="BE3" s="217" t="s">
        <v>238</v>
      </c>
    </row>
    <row r="4" spans="1:58" ht="15.75" thickBot="1" x14ac:dyDescent="0.3">
      <c r="A4" s="221"/>
      <c r="B4" s="46" t="s">
        <v>76</v>
      </c>
      <c r="C4" s="430">
        <v>0</v>
      </c>
      <c r="D4" s="430"/>
      <c r="E4" s="430">
        <v>1500</v>
      </c>
      <c r="F4" s="430"/>
      <c r="G4" s="430">
        <v>200</v>
      </c>
      <c r="H4" s="430"/>
      <c r="I4" s="430">
        <v>0</v>
      </c>
      <c r="J4" s="430"/>
      <c r="K4" s="430">
        <v>0</v>
      </c>
      <c r="L4" s="430"/>
      <c r="M4" s="430">
        <v>250</v>
      </c>
      <c r="N4" s="430"/>
      <c r="O4" s="430">
        <v>0</v>
      </c>
      <c r="P4" s="430"/>
      <c r="Q4" s="430">
        <v>0</v>
      </c>
      <c r="R4" s="430"/>
      <c r="S4" s="430">
        <v>0</v>
      </c>
      <c r="T4" s="430"/>
      <c r="U4" s="430">
        <v>300</v>
      </c>
      <c r="V4" s="430"/>
      <c r="W4" s="430">
        <v>0</v>
      </c>
      <c r="X4" s="430"/>
      <c r="Y4" s="430">
        <v>2000</v>
      </c>
      <c r="Z4" s="430"/>
      <c r="AA4" s="430">
        <v>0</v>
      </c>
      <c r="AB4" s="430"/>
      <c r="AC4" s="430">
        <v>0</v>
      </c>
      <c r="AD4" s="430"/>
      <c r="AE4" s="430">
        <v>0</v>
      </c>
      <c r="AF4" s="430"/>
      <c r="AG4" s="430">
        <v>150</v>
      </c>
      <c r="AH4" s="430"/>
      <c r="AI4" s="430">
        <v>0</v>
      </c>
      <c r="AJ4" s="430"/>
      <c r="AK4" s="430">
        <v>1000</v>
      </c>
      <c r="AL4" s="430"/>
      <c r="AM4" s="430">
        <v>0</v>
      </c>
      <c r="AN4" s="430"/>
      <c r="AO4" s="430">
        <v>0</v>
      </c>
      <c r="AP4" s="430"/>
      <c r="AQ4" s="430">
        <v>500</v>
      </c>
      <c r="AR4" s="430"/>
      <c r="AS4" s="430">
        <v>0</v>
      </c>
      <c r="AT4" s="430"/>
      <c r="AU4" s="430">
        <v>0</v>
      </c>
      <c r="AV4" s="430"/>
      <c r="AW4" s="430">
        <v>0</v>
      </c>
      <c r="AX4" s="430"/>
      <c r="AY4" s="430">
        <v>0</v>
      </c>
      <c r="AZ4" s="430"/>
      <c r="BA4" s="430">
        <v>0</v>
      </c>
      <c r="BB4" s="430"/>
      <c r="BC4" s="430">
        <v>300</v>
      </c>
      <c r="BD4" s="430"/>
      <c r="BE4" s="430">
        <v>0</v>
      </c>
      <c r="BF4" s="430"/>
    </row>
    <row r="5" spans="1:58" x14ac:dyDescent="0.25">
      <c r="A5" s="444" t="s">
        <v>77</v>
      </c>
      <c r="B5" s="47" t="s">
        <v>78</v>
      </c>
      <c r="C5" s="431">
        <v>21</v>
      </c>
      <c r="D5" s="432"/>
      <c r="E5" s="431">
        <v>21</v>
      </c>
      <c r="F5" s="432"/>
      <c r="G5" s="431">
        <v>21</v>
      </c>
      <c r="H5" s="432"/>
      <c r="I5" s="431">
        <v>21</v>
      </c>
      <c r="J5" s="432"/>
      <c r="K5" s="431">
        <v>21</v>
      </c>
      <c r="L5" s="432"/>
      <c r="M5" s="431">
        <v>21</v>
      </c>
      <c r="N5" s="432"/>
      <c r="O5" s="431">
        <v>21</v>
      </c>
      <c r="P5" s="432"/>
      <c r="Q5" s="431">
        <v>21</v>
      </c>
      <c r="R5" s="432"/>
      <c r="S5" s="431">
        <v>21</v>
      </c>
      <c r="T5" s="432"/>
      <c r="U5" s="431">
        <v>21</v>
      </c>
      <c r="V5" s="432"/>
      <c r="W5" s="431">
        <v>21</v>
      </c>
      <c r="X5" s="432"/>
      <c r="Y5" s="431">
        <v>21</v>
      </c>
      <c r="Z5" s="432"/>
      <c r="AA5" s="431">
        <v>21</v>
      </c>
      <c r="AB5" s="432"/>
      <c r="AC5" s="431">
        <v>21</v>
      </c>
      <c r="AD5" s="432"/>
      <c r="AE5" s="431">
        <v>21</v>
      </c>
      <c r="AF5" s="432"/>
      <c r="AG5" s="431">
        <v>21</v>
      </c>
      <c r="AH5" s="432"/>
      <c r="AI5" s="431">
        <v>21</v>
      </c>
      <c r="AJ5" s="432"/>
      <c r="AK5" s="431">
        <v>21</v>
      </c>
      <c r="AL5" s="432"/>
      <c r="AM5" s="431">
        <v>21</v>
      </c>
      <c r="AN5" s="432"/>
      <c r="AO5" s="431">
        <v>21</v>
      </c>
      <c r="AP5" s="432"/>
      <c r="AQ5" s="431">
        <v>21</v>
      </c>
      <c r="AR5" s="432"/>
      <c r="AS5" s="431">
        <v>21</v>
      </c>
      <c r="AT5" s="432"/>
      <c r="AU5" s="431">
        <v>21</v>
      </c>
      <c r="AV5" s="432"/>
      <c r="AW5" s="431">
        <v>21</v>
      </c>
      <c r="AX5" s="432"/>
      <c r="AY5" s="431">
        <v>21</v>
      </c>
      <c r="AZ5" s="432"/>
      <c r="BA5" s="431">
        <v>21</v>
      </c>
      <c r="BB5" s="432"/>
      <c r="BC5" s="431">
        <v>21</v>
      </c>
      <c r="BD5" s="432"/>
      <c r="BE5" s="431">
        <v>21</v>
      </c>
      <c r="BF5" s="432"/>
    </row>
    <row r="6" spans="1:58" x14ac:dyDescent="0.25">
      <c r="A6" s="447"/>
      <c r="B6" s="48" t="s">
        <v>79</v>
      </c>
      <c r="C6" s="433">
        <v>29.7</v>
      </c>
      <c r="D6" s="434"/>
      <c r="E6" s="433">
        <v>29.7</v>
      </c>
      <c r="F6" s="434"/>
      <c r="G6" s="433">
        <v>29.7</v>
      </c>
      <c r="H6" s="434"/>
      <c r="I6" s="433">
        <v>29.7</v>
      </c>
      <c r="J6" s="434"/>
      <c r="K6" s="433">
        <v>29.7</v>
      </c>
      <c r="L6" s="434"/>
      <c r="M6" s="433">
        <v>29.7</v>
      </c>
      <c r="N6" s="434"/>
      <c r="O6" s="433">
        <v>29.7</v>
      </c>
      <c r="P6" s="434"/>
      <c r="Q6" s="433">
        <v>29.7</v>
      </c>
      <c r="R6" s="434"/>
      <c r="S6" s="433">
        <v>29.7</v>
      </c>
      <c r="T6" s="434"/>
      <c r="U6" s="433">
        <v>29.7</v>
      </c>
      <c r="V6" s="434"/>
      <c r="W6" s="433">
        <v>29.7</v>
      </c>
      <c r="X6" s="434"/>
      <c r="Y6" s="433">
        <v>29.7</v>
      </c>
      <c r="Z6" s="434"/>
      <c r="AA6" s="433">
        <v>29.7</v>
      </c>
      <c r="AB6" s="434"/>
      <c r="AC6" s="433">
        <v>29.7</v>
      </c>
      <c r="AD6" s="434"/>
      <c r="AE6" s="433">
        <v>29.7</v>
      </c>
      <c r="AF6" s="434"/>
      <c r="AG6" s="433">
        <v>29.7</v>
      </c>
      <c r="AH6" s="434"/>
      <c r="AI6" s="433">
        <v>29.7</v>
      </c>
      <c r="AJ6" s="434"/>
      <c r="AK6" s="433">
        <v>29.7</v>
      </c>
      <c r="AL6" s="434"/>
      <c r="AM6" s="433">
        <v>29.7</v>
      </c>
      <c r="AN6" s="434"/>
      <c r="AO6" s="433">
        <v>29.7</v>
      </c>
      <c r="AP6" s="434"/>
      <c r="AQ6" s="433">
        <v>29.7</v>
      </c>
      <c r="AR6" s="434"/>
      <c r="AS6" s="433">
        <v>29.7</v>
      </c>
      <c r="AT6" s="434"/>
      <c r="AU6" s="433">
        <v>29.7</v>
      </c>
      <c r="AV6" s="434"/>
      <c r="AW6" s="433">
        <v>29.7</v>
      </c>
      <c r="AX6" s="434"/>
      <c r="AY6" s="433">
        <v>29.7</v>
      </c>
      <c r="AZ6" s="434"/>
      <c r="BA6" s="433">
        <v>29.7</v>
      </c>
      <c r="BB6" s="434"/>
      <c r="BC6" s="433">
        <v>29.7</v>
      </c>
      <c r="BD6" s="434"/>
      <c r="BE6" s="433">
        <v>29.7</v>
      </c>
      <c r="BF6" s="434"/>
    </row>
    <row r="7" spans="1:58" ht="15.75" thickBot="1" x14ac:dyDescent="0.3">
      <c r="A7" s="448"/>
      <c r="B7" s="49" t="s">
        <v>80</v>
      </c>
      <c r="C7" s="505">
        <v>1</v>
      </c>
      <c r="D7" s="506"/>
      <c r="E7" s="505">
        <v>1</v>
      </c>
      <c r="F7" s="506"/>
      <c r="G7" s="505">
        <v>1</v>
      </c>
      <c r="H7" s="506"/>
      <c r="I7" s="505">
        <v>1</v>
      </c>
      <c r="J7" s="506"/>
      <c r="K7" s="505">
        <v>1</v>
      </c>
      <c r="L7" s="506"/>
      <c r="M7" s="505">
        <v>1</v>
      </c>
      <c r="N7" s="506"/>
      <c r="O7" s="505">
        <v>1</v>
      </c>
      <c r="P7" s="506"/>
      <c r="Q7" s="505">
        <v>1</v>
      </c>
      <c r="R7" s="506"/>
      <c r="S7" s="505">
        <v>1</v>
      </c>
      <c r="T7" s="506"/>
      <c r="U7" s="505">
        <v>1</v>
      </c>
      <c r="V7" s="506"/>
      <c r="W7" s="505">
        <v>1</v>
      </c>
      <c r="X7" s="506"/>
      <c r="Y7" s="505">
        <v>1</v>
      </c>
      <c r="Z7" s="506"/>
      <c r="AA7" s="505">
        <v>1</v>
      </c>
      <c r="AB7" s="506"/>
      <c r="AC7" s="505">
        <v>1</v>
      </c>
      <c r="AD7" s="506"/>
      <c r="AE7" s="505">
        <v>1</v>
      </c>
      <c r="AF7" s="506"/>
      <c r="AG7" s="505">
        <v>1</v>
      </c>
      <c r="AH7" s="506"/>
      <c r="AI7" s="505">
        <v>1</v>
      </c>
      <c r="AJ7" s="506"/>
      <c r="AK7" s="505">
        <v>1</v>
      </c>
      <c r="AL7" s="506"/>
      <c r="AM7" s="505">
        <v>1</v>
      </c>
      <c r="AN7" s="506"/>
      <c r="AO7" s="505">
        <v>1</v>
      </c>
      <c r="AP7" s="506"/>
      <c r="AQ7" s="505">
        <v>1</v>
      </c>
      <c r="AR7" s="506"/>
      <c r="AS7" s="505">
        <v>1</v>
      </c>
      <c r="AT7" s="506"/>
      <c r="AU7" s="505">
        <v>1</v>
      </c>
      <c r="AV7" s="506"/>
      <c r="AW7" s="505">
        <v>1</v>
      </c>
      <c r="AX7" s="506"/>
      <c r="AY7" s="505">
        <v>1</v>
      </c>
      <c r="AZ7" s="506"/>
      <c r="BA7" s="505">
        <v>1</v>
      </c>
      <c r="BB7" s="506"/>
      <c r="BC7" s="505">
        <v>1</v>
      </c>
      <c r="BD7" s="506"/>
      <c r="BE7" s="505">
        <v>1</v>
      </c>
      <c r="BF7" s="506"/>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48" t="s">
        <v>83</v>
      </c>
      <c r="C9" s="439" t="s">
        <v>33</v>
      </c>
      <c r="D9" s="440"/>
      <c r="E9" s="439" t="s">
        <v>33</v>
      </c>
      <c r="F9" s="440"/>
      <c r="G9" s="439" t="s">
        <v>33</v>
      </c>
      <c r="H9" s="440"/>
      <c r="I9" s="439" t="s">
        <v>33</v>
      </c>
      <c r="J9" s="440"/>
      <c r="K9" s="439" t="s">
        <v>33</v>
      </c>
      <c r="L9" s="440"/>
      <c r="M9" s="439" t="s">
        <v>33</v>
      </c>
      <c r="N9" s="440"/>
      <c r="O9" s="439" t="s">
        <v>33</v>
      </c>
      <c r="P9" s="440"/>
      <c r="Q9" s="439" t="s">
        <v>33</v>
      </c>
      <c r="R9" s="440"/>
      <c r="S9" s="439" t="s">
        <v>33</v>
      </c>
      <c r="T9" s="440"/>
      <c r="U9" s="439" t="s">
        <v>33</v>
      </c>
      <c r="V9" s="440"/>
      <c r="W9" s="439" t="s">
        <v>33</v>
      </c>
      <c r="X9" s="440"/>
      <c r="Y9" s="439" t="s">
        <v>33</v>
      </c>
      <c r="Z9" s="440"/>
      <c r="AA9" s="439" t="s">
        <v>33</v>
      </c>
      <c r="AB9" s="440"/>
      <c r="AC9" s="439" t="s">
        <v>33</v>
      </c>
      <c r="AD9" s="440"/>
      <c r="AE9" s="439" t="s">
        <v>33</v>
      </c>
      <c r="AF9" s="440"/>
      <c r="AG9" s="439" t="s">
        <v>33</v>
      </c>
      <c r="AH9" s="440"/>
      <c r="AI9" s="439" t="s">
        <v>33</v>
      </c>
      <c r="AJ9" s="440"/>
      <c r="AK9" s="439" t="s">
        <v>33</v>
      </c>
      <c r="AL9" s="440"/>
      <c r="AM9" s="439" t="s">
        <v>33</v>
      </c>
      <c r="AN9" s="440"/>
      <c r="AO9" s="439" t="s">
        <v>33</v>
      </c>
      <c r="AP9" s="440"/>
      <c r="AQ9" s="439" t="s">
        <v>33</v>
      </c>
      <c r="AR9" s="440"/>
      <c r="AS9" s="439" t="s">
        <v>33</v>
      </c>
      <c r="AT9" s="440"/>
      <c r="AU9" s="439" t="s">
        <v>33</v>
      </c>
      <c r="AV9" s="440"/>
      <c r="AW9" s="439" t="s">
        <v>33</v>
      </c>
      <c r="AX9" s="440"/>
      <c r="AY9" s="439" t="s">
        <v>33</v>
      </c>
      <c r="AZ9" s="440"/>
      <c r="BA9" s="439" t="s">
        <v>33</v>
      </c>
      <c r="BB9" s="440"/>
      <c r="BC9" s="439" t="s">
        <v>33</v>
      </c>
      <c r="BD9" s="440"/>
      <c r="BE9" s="439" t="s">
        <v>33</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ht="15.75" thickBot="1" x14ac:dyDescent="0.3">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51"/>
      <c r="B15" s="47" t="s">
        <v>86</v>
      </c>
      <c r="C15" s="481">
        <f>C5*C6</f>
        <v>623.69999999999993</v>
      </c>
      <c r="D15" s="482"/>
      <c r="E15" s="481">
        <f>E5*E6</f>
        <v>623.69999999999993</v>
      </c>
      <c r="F15" s="482"/>
      <c r="G15" s="481">
        <f>G5*G6</f>
        <v>623.69999999999993</v>
      </c>
      <c r="H15" s="482"/>
      <c r="I15" s="481">
        <f>I5*I6</f>
        <v>623.69999999999993</v>
      </c>
      <c r="J15" s="482"/>
      <c r="K15" s="481">
        <f>K5*K6</f>
        <v>623.69999999999993</v>
      </c>
      <c r="L15" s="482"/>
      <c r="M15" s="481">
        <f>M5*M6</f>
        <v>623.69999999999993</v>
      </c>
      <c r="N15" s="482"/>
      <c r="O15" s="481">
        <f>O5*O6</f>
        <v>623.69999999999993</v>
      </c>
      <c r="P15" s="482"/>
      <c r="Q15" s="481">
        <f>Q5*Q6</f>
        <v>623.69999999999993</v>
      </c>
      <c r="R15" s="482"/>
      <c r="S15" s="481">
        <f>S5*S6</f>
        <v>623.69999999999993</v>
      </c>
      <c r="T15" s="482"/>
      <c r="U15" s="481">
        <f>U5*U6</f>
        <v>623.69999999999993</v>
      </c>
      <c r="V15" s="482"/>
      <c r="W15" s="481">
        <f>W5*W6</f>
        <v>623.69999999999993</v>
      </c>
      <c r="X15" s="482"/>
      <c r="Y15" s="481">
        <f>Y5*Y6</f>
        <v>623.69999999999993</v>
      </c>
      <c r="Z15" s="482"/>
      <c r="AA15" s="481">
        <f>AA5*AA6</f>
        <v>623.69999999999993</v>
      </c>
      <c r="AB15" s="482"/>
      <c r="AC15" s="481">
        <f>AC5*AC6</f>
        <v>623.69999999999993</v>
      </c>
      <c r="AD15" s="482"/>
      <c r="AE15" s="481">
        <f>AE5*AE6</f>
        <v>623.69999999999993</v>
      </c>
      <c r="AF15" s="482"/>
      <c r="AG15" s="481">
        <f>AG5*AG6</f>
        <v>623.69999999999993</v>
      </c>
      <c r="AH15" s="482"/>
      <c r="AI15" s="481">
        <f>AI5*AI6</f>
        <v>623.69999999999993</v>
      </c>
      <c r="AJ15" s="482"/>
      <c r="AK15" s="481">
        <f>AK5*AK6</f>
        <v>623.69999999999993</v>
      </c>
      <c r="AL15" s="482"/>
      <c r="AM15" s="481">
        <f>AM5*AM6</f>
        <v>623.69999999999993</v>
      </c>
      <c r="AN15" s="482"/>
      <c r="AO15" s="481">
        <f>AO5*AO6</f>
        <v>623.69999999999993</v>
      </c>
      <c r="AP15" s="482"/>
      <c r="AQ15" s="481">
        <f>AQ5*AQ6</f>
        <v>623.69999999999993</v>
      </c>
      <c r="AR15" s="482"/>
      <c r="AS15" s="481">
        <f>AS5*AS6</f>
        <v>623.69999999999993</v>
      </c>
      <c r="AT15" s="482"/>
      <c r="AU15" s="481">
        <f>AU5*AU6</f>
        <v>623.69999999999993</v>
      </c>
      <c r="AV15" s="482"/>
      <c r="AW15" s="481">
        <f>AW5*AW6</f>
        <v>623.69999999999993</v>
      </c>
      <c r="AX15" s="482"/>
      <c r="AY15" s="481">
        <f>AY5*AY6</f>
        <v>623.69999999999993</v>
      </c>
      <c r="AZ15" s="482"/>
      <c r="BA15" s="481">
        <f>BA5*BA6</f>
        <v>623.69999999999993</v>
      </c>
      <c r="BB15" s="482"/>
      <c r="BC15" s="481">
        <f>BC5*BC6</f>
        <v>623.69999999999993</v>
      </c>
      <c r="BD15" s="482"/>
      <c r="BE15" s="481">
        <f>BE5*BE6</f>
        <v>623.69999999999993</v>
      </c>
      <c r="BF15" s="482"/>
    </row>
    <row r="16" spans="1:58" x14ac:dyDescent="0.25">
      <c r="A16" s="223"/>
      <c r="B16" s="48" t="s">
        <v>87</v>
      </c>
      <c r="C16" s="504">
        <f>C13*C15</f>
        <v>208.89749999999998</v>
      </c>
      <c r="D16" s="544"/>
      <c r="E16" s="504">
        <f>E13*E15</f>
        <v>208.89749999999998</v>
      </c>
      <c r="F16" s="544"/>
      <c r="G16" s="504">
        <f>G13*G15</f>
        <v>208.89749999999998</v>
      </c>
      <c r="H16" s="544"/>
      <c r="I16" s="504">
        <f>I13*I15</f>
        <v>208.89749999999998</v>
      </c>
      <c r="J16" s="544"/>
      <c r="K16" s="504">
        <f>K13*K15</f>
        <v>208.89749999999998</v>
      </c>
      <c r="L16" s="544"/>
      <c r="M16" s="504">
        <f>M13*M15</f>
        <v>208.89749999999998</v>
      </c>
      <c r="N16" s="544"/>
      <c r="O16" s="504">
        <f>O13*O15</f>
        <v>208.89749999999998</v>
      </c>
      <c r="P16" s="544"/>
      <c r="Q16" s="504">
        <f>Q13*Q15</f>
        <v>208.89749999999998</v>
      </c>
      <c r="R16" s="544"/>
      <c r="S16" s="504">
        <f>S13*S15</f>
        <v>208.89749999999998</v>
      </c>
      <c r="T16" s="544"/>
      <c r="U16" s="504">
        <f>U13*U15</f>
        <v>208.89749999999998</v>
      </c>
      <c r="V16" s="544"/>
      <c r="W16" s="504">
        <f>W13*W15</f>
        <v>208.89749999999998</v>
      </c>
      <c r="X16" s="544"/>
      <c r="Y16" s="504">
        <f>Y13*Y15</f>
        <v>208.89749999999998</v>
      </c>
      <c r="Z16" s="544"/>
      <c r="AA16" s="504">
        <f>AA13*AA15</f>
        <v>208.89749999999998</v>
      </c>
      <c r="AB16" s="544"/>
      <c r="AC16" s="504">
        <f>AC13*AC15</f>
        <v>208.89749999999998</v>
      </c>
      <c r="AD16" s="544"/>
      <c r="AE16" s="504">
        <f>AE13*AE15</f>
        <v>208.89749999999998</v>
      </c>
      <c r="AF16" s="544"/>
      <c r="AG16" s="504">
        <f>AG13*AG15</f>
        <v>208.89749999999998</v>
      </c>
      <c r="AH16" s="544"/>
      <c r="AI16" s="504">
        <f>AI13*AI15</f>
        <v>208.89749999999998</v>
      </c>
      <c r="AJ16" s="544"/>
      <c r="AK16" s="504">
        <f>AK13*AK15</f>
        <v>208.89749999999998</v>
      </c>
      <c r="AL16" s="544"/>
      <c r="AM16" s="504">
        <f>AM13*AM15</f>
        <v>208.89749999999998</v>
      </c>
      <c r="AN16" s="544"/>
      <c r="AO16" s="504">
        <f>AO13*AO15</f>
        <v>208.89749999999998</v>
      </c>
      <c r="AP16" s="544"/>
      <c r="AQ16" s="504">
        <f>AQ13*AQ15</f>
        <v>208.89749999999998</v>
      </c>
      <c r="AR16" s="544"/>
      <c r="AS16" s="504">
        <f>AS13*AS15</f>
        <v>208.89749999999998</v>
      </c>
      <c r="AT16" s="544"/>
      <c r="AU16" s="504">
        <f>AU13*AU15</f>
        <v>208.89749999999998</v>
      </c>
      <c r="AV16" s="544"/>
      <c r="AW16" s="504">
        <f>AW13*AW15</f>
        <v>208.89749999999998</v>
      </c>
      <c r="AX16" s="544"/>
      <c r="AY16" s="504">
        <f>AY13*AY15</f>
        <v>208.89749999999998</v>
      </c>
      <c r="AZ16" s="544"/>
      <c r="BA16" s="504">
        <f>BA13*BA15</f>
        <v>208.89749999999998</v>
      </c>
      <c r="BB16" s="544"/>
      <c r="BC16" s="504">
        <f>BC13*BC15</f>
        <v>208.89749999999998</v>
      </c>
      <c r="BD16" s="544"/>
      <c r="BE16" s="504">
        <f>BE13*BE15</f>
        <v>208.89749999999998</v>
      </c>
      <c r="BF16" s="544"/>
    </row>
    <row r="17" spans="1:58" ht="15.75" thickBot="1" x14ac:dyDescent="0.3">
      <c r="A17" s="223"/>
      <c r="B17" s="121"/>
      <c r="C17" s="121"/>
      <c r="D17" s="252"/>
      <c r="E17" s="121"/>
      <c r="F17" s="252"/>
      <c r="G17" s="121"/>
      <c r="H17" s="252"/>
      <c r="I17" s="121"/>
      <c r="J17" s="252"/>
      <c r="K17" s="121"/>
      <c r="L17" s="252"/>
      <c r="M17" s="121"/>
      <c r="N17" s="252"/>
      <c r="O17" s="121"/>
      <c r="P17" s="252"/>
      <c r="Q17" s="121"/>
      <c r="R17" s="252"/>
      <c r="S17" s="121"/>
      <c r="T17" s="252"/>
      <c r="U17" s="121"/>
      <c r="V17" s="252"/>
      <c r="W17" s="121"/>
      <c r="X17" s="252"/>
      <c r="Y17" s="121"/>
      <c r="Z17" s="252"/>
      <c r="AA17" s="121"/>
      <c r="AB17" s="252"/>
      <c r="AC17" s="121"/>
      <c r="AD17" s="252"/>
      <c r="AE17" s="121"/>
      <c r="AF17" s="252"/>
      <c r="AG17" s="121"/>
      <c r="AH17" s="252"/>
      <c r="AI17" s="121"/>
      <c r="AJ17" s="252"/>
      <c r="AK17" s="121"/>
      <c r="AL17" s="252"/>
      <c r="AM17" s="121"/>
      <c r="AN17" s="252"/>
      <c r="AO17" s="121"/>
      <c r="AP17" s="252"/>
      <c r="AQ17" s="121"/>
      <c r="AR17" s="252"/>
      <c r="AS17" s="121"/>
      <c r="AT17" s="252"/>
      <c r="AU17" s="121"/>
      <c r="AV17" s="252"/>
      <c r="AW17" s="121"/>
      <c r="AX17" s="252"/>
      <c r="AY17" s="121"/>
      <c r="AZ17" s="252"/>
      <c r="BA17" s="121"/>
      <c r="BB17" s="252"/>
      <c r="BC17" s="121"/>
      <c r="BD17" s="252"/>
      <c r="BE17" s="121"/>
      <c r="BF17" s="252"/>
    </row>
    <row r="18" spans="1:58" x14ac:dyDescent="0.25">
      <c r="A18" s="444" t="s">
        <v>88</v>
      </c>
      <c r="B18" s="47" t="s">
        <v>89</v>
      </c>
      <c r="C18" s="469">
        <f>IF(OR(C8=Tabelas!$F$14,C8=Tabelas!$F$16),C4*C7,2*C4*C7)</f>
        <v>0</v>
      </c>
      <c r="D18" s="470"/>
      <c r="E18" s="469">
        <f>IF(OR(E8=Tabelas!$F$14,E8=Tabelas!$F$16),E4*E7,2*E4*E7)</f>
        <v>3000</v>
      </c>
      <c r="F18" s="470"/>
      <c r="G18" s="469">
        <f>IF(OR(G8=Tabelas!$F$14,G8=Tabelas!$F$16),G4*G7,2*G4*G7)</f>
        <v>400</v>
      </c>
      <c r="H18" s="470"/>
      <c r="I18" s="469">
        <f>IF(OR(I8=Tabelas!$F$14,I8=Tabelas!$F$16),I4*I7,2*I4*I7)</f>
        <v>0</v>
      </c>
      <c r="J18" s="470"/>
      <c r="K18" s="469">
        <f>IF(OR(K8=Tabelas!$F$14,K8=Tabelas!$F$16),K4*K7,2*K4*K7)</f>
        <v>0</v>
      </c>
      <c r="L18" s="470"/>
      <c r="M18" s="469">
        <f>IF(OR(M8=Tabelas!$F$14,M8=Tabelas!$F$16),M4*M7,2*M4*M7)</f>
        <v>500</v>
      </c>
      <c r="N18" s="470"/>
      <c r="O18" s="469">
        <f>IF(OR(O8=Tabelas!$F$14,O8=Tabelas!$F$16),O4*O7,2*O4*O7)</f>
        <v>0</v>
      </c>
      <c r="P18" s="470"/>
      <c r="Q18" s="469">
        <f>IF(OR(Q8=Tabelas!$F$14,Q8=Tabelas!$F$16),Q4*Q7,2*Q4*Q7)</f>
        <v>0</v>
      </c>
      <c r="R18" s="470"/>
      <c r="S18" s="469">
        <f>IF(OR(S8=Tabelas!$F$14,S8=Tabelas!$F$16),S4*S7,2*S4*S7)</f>
        <v>0</v>
      </c>
      <c r="T18" s="470"/>
      <c r="U18" s="469">
        <f>IF(OR(U8=Tabelas!$F$14,U8=Tabelas!$F$16),U4*U7,2*U4*U7)</f>
        <v>600</v>
      </c>
      <c r="V18" s="470"/>
      <c r="W18" s="469">
        <f>IF(OR(W8=Tabelas!$F$14,W8=Tabelas!$F$16),W4*W7,2*W4*W7)</f>
        <v>0</v>
      </c>
      <c r="X18" s="470"/>
      <c r="Y18" s="469">
        <f>IF(OR(Y8=Tabelas!$F$14,Y8=Tabelas!$F$16),Y4*Y7,2*Y4*Y7)</f>
        <v>4000</v>
      </c>
      <c r="Z18" s="470"/>
      <c r="AA18" s="469">
        <f>IF(OR(AA8=Tabelas!$F$14,AA8=Tabelas!$F$16),AA4*AA7,2*AA4*AA7)</f>
        <v>0</v>
      </c>
      <c r="AB18" s="470"/>
      <c r="AC18" s="469">
        <f>IF(OR(AC8=Tabelas!$F$14,AC8=Tabelas!$F$16),AC4*AC7,2*AC4*AC7)</f>
        <v>0</v>
      </c>
      <c r="AD18" s="470"/>
      <c r="AE18" s="469">
        <f>IF(OR(AE8=Tabelas!$F$14,AE8=Tabelas!$F$16),AE4*AE7,2*AE4*AE7)</f>
        <v>0</v>
      </c>
      <c r="AF18" s="470"/>
      <c r="AG18" s="469">
        <f>IF(OR(AG8=Tabelas!$F$14,AG8=Tabelas!$F$16),AG4*AG7,2*AG4*AG7)</f>
        <v>300</v>
      </c>
      <c r="AH18" s="470"/>
      <c r="AI18" s="469">
        <f>IF(OR(AI8=Tabelas!$F$14,AI8=Tabelas!$F$16),AI4*AI7,2*AI4*AI7)</f>
        <v>0</v>
      </c>
      <c r="AJ18" s="470"/>
      <c r="AK18" s="469">
        <f>IF(OR(AK8=Tabelas!$F$14,AK8=Tabelas!$F$16),AK4*AK7,2*AK4*AK7)</f>
        <v>2000</v>
      </c>
      <c r="AL18" s="470"/>
      <c r="AM18" s="469">
        <f>IF(OR(AM8=Tabelas!$F$14,AM8=Tabelas!$F$16),AM4*AM7,2*AM4*AM7)</f>
        <v>0</v>
      </c>
      <c r="AN18" s="470"/>
      <c r="AO18" s="469">
        <f>IF(OR(AO8=Tabelas!$F$14,AO8=Tabelas!$F$16),AO4*AO7,2*AO4*AO7)</f>
        <v>0</v>
      </c>
      <c r="AP18" s="470"/>
      <c r="AQ18" s="469">
        <f>IF(OR(AQ8=Tabelas!$F$14,AQ8=Tabelas!$F$16),AQ4*AQ7,2*AQ4*AQ7)</f>
        <v>1000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0</v>
      </c>
      <c r="BB18" s="470"/>
      <c r="BC18" s="469">
        <f>IF(OR(BC8=Tabelas!$F$14,BC8=Tabelas!$F$16),BC4*BC7,2*BC4*BC7)</f>
        <v>600</v>
      </c>
      <c r="BD18" s="470"/>
      <c r="BE18" s="469">
        <f>IF(OR(BE8=Tabelas!$F$14,BE8=Tabelas!$F$16),BE4*BE7,2*BE4*BE7)</f>
        <v>0</v>
      </c>
      <c r="BF18" s="470"/>
    </row>
    <row r="19" spans="1:58" x14ac:dyDescent="0.25">
      <c r="A19" s="445"/>
      <c r="B19" s="48" t="s">
        <v>90</v>
      </c>
      <c r="C19" s="471">
        <f>IF(C8=Tabelas!$B$4,0,IF(OR(C8=Tabelas!$F$14,C8=Tabelas!$F$15),VLOOKUP(C9,matrizpapel,2,0),VLOOKUP(C9,matrizpapel,3,0)))</f>
        <v>3.2</v>
      </c>
      <c r="D19" s="472"/>
      <c r="E19" s="471">
        <f>IF(E8=Tabelas!$B$4,0,IF(OR(E8=Tabelas!$F$14,E8=Tabelas!$F$15),VLOOKUP(E9,matrizpapel,2,0),VLOOKUP(E9,matrizpapel,3,0)))</f>
        <v>3.2</v>
      </c>
      <c r="F19" s="472"/>
      <c r="G19" s="471">
        <f>IF(G8=Tabelas!$B$4,0,IF(OR(G8=Tabelas!$F$14,G8=Tabelas!$F$15),VLOOKUP(G9,matrizpapel,2,0),VLOOKUP(G9,matrizpapel,3,0)))</f>
        <v>3.2</v>
      </c>
      <c r="H19" s="472"/>
      <c r="I19" s="471">
        <f>IF(I8=Tabelas!$B$4,0,IF(OR(I8=Tabelas!$F$14,I8=Tabelas!$F$15),VLOOKUP(I9,matrizpapel,2,0),VLOOKUP(I9,matrizpapel,3,0)))</f>
        <v>3.2</v>
      </c>
      <c r="J19" s="472"/>
      <c r="K19" s="471">
        <f>IF(K8=Tabelas!$B$4,0,IF(OR(K8=Tabelas!$F$14,K8=Tabelas!$F$15),VLOOKUP(K9,matrizpapel,2,0),VLOOKUP(K9,matrizpapel,3,0)))</f>
        <v>3.2</v>
      </c>
      <c r="L19" s="472"/>
      <c r="M19" s="471">
        <f>IF(M8=Tabelas!$B$4,0,IF(OR(M8=Tabelas!$F$14,M8=Tabelas!$F$15),VLOOKUP(M9,matrizpapel,2,0),VLOOKUP(M9,matrizpapel,3,0)))</f>
        <v>3.2</v>
      </c>
      <c r="N19" s="472"/>
      <c r="O19" s="471">
        <f>IF(O8=Tabelas!$B$4,0,IF(OR(O8=Tabelas!$F$14,O8=Tabelas!$F$15),VLOOKUP(O9,matrizpapel,2,0),VLOOKUP(O9,matrizpapel,3,0)))</f>
        <v>3.2</v>
      </c>
      <c r="P19" s="472"/>
      <c r="Q19" s="471">
        <f>IF(Q8=Tabelas!$B$4,0,IF(OR(Q8=Tabelas!$F$14,Q8=Tabelas!$F$15),VLOOKUP(Q9,matrizpapel,2,0),VLOOKUP(Q9,matrizpapel,3,0)))</f>
        <v>3.2</v>
      </c>
      <c r="R19" s="472"/>
      <c r="S19" s="471">
        <f>IF(S8=Tabelas!$B$4,0,IF(OR(S8=Tabelas!$F$14,S8=Tabelas!$F$15),VLOOKUP(S9,matrizpapel,2,0),VLOOKUP(S9,matrizpapel,3,0)))</f>
        <v>3.2</v>
      </c>
      <c r="T19" s="472"/>
      <c r="U19" s="471">
        <f>IF(U8=Tabelas!$B$4,0,IF(OR(U8=Tabelas!$F$14,U8=Tabelas!$F$15),VLOOKUP(U9,matrizpapel,2,0),VLOOKUP(U9,matrizpapel,3,0)))</f>
        <v>3.2</v>
      </c>
      <c r="V19" s="472"/>
      <c r="W19" s="471">
        <f>IF(W8=Tabelas!$B$4,0,IF(OR(W8=Tabelas!$F$14,W8=Tabelas!$F$15),VLOOKUP(W9,matrizpapel,2,0),VLOOKUP(W9,matrizpapel,3,0)))</f>
        <v>3.2</v>
      </c>
      <c r="X19" s="472"/>
      <c r="Y19" s="471">
        <f>IF(Y8=Tabelas!$B$4,0,IF(OR(Y8=Tabelas!$F$14,Y8=Tabelas!$F$15),VLOOKUP(Y9,matrizpapel,2,0),VLOOKUP(Y9,matrizpapel,3,0)))</f>
        <v>3.2</v>
      </c>
      <c r="Z19" s="472"/>
      <c r="AA19" s="471">
        <f>IF(AA8=Tabelas!$B$4,0,IF(OR(AA8=Tabelas!$F$14,AA8=Tabelas!$F$15),VLOOKUP(AA9,matrizpapel,2,0),VLOOKUP(AA9,matrizpapel,3,0)))</f>
        <v>3.2</v>
      </c>
      <c r="AB19" s="472"/>
      <c r="AC19" s="471">
        <f>IF(AC8=Tabelas!$B$4,0,IF(OR(AC8=Tabelas!$F$14,AC8=Tabelas!$F$15),VLOOKUP(AC9,matrizpapel,2,0),VLOOKUP(AC9,matrizpapel,3,0)))</f>
        <v>3.2</v>
      </c>
      <c r="AD19" s="472"/>
      <c r="AE19" s="471">
        <f>IF(AE8=Tabelas!$B$4,0,IF(OR(AE8=Tabelas!$F$14,AE8=Tabelas!$F$15),VLOOKUP(AE9,matrizpapel,2,0),VLOOKUP(AE9,matrizpapel,3,0)))</f>
        <v>3.2</v>
      </c>
      <c r="AF19" s="472"/>
      <c r="AG19" s="471">
        <f>IF(AG8=Tabelas!$B$4,0,IF(OR(AG8=Tabelas!$F$14,AG8=Tabelas!$F$15),VLOOKUP(AG9,matrizpapel,2,0),VLOOKUP(AG9,matrizpapel,3,0)))</f>
        <v>3.2</v>
      </c>
      <c r="AH19" s="472"/>
      <c r="AI19" s="471">
        <f>IF(AI8=Tabelas!$B$4,0,IF(OR(AI8=Tabelas!$F$14,AI8=Tabelas!$F$15),VLOOKUP(AI9,matrizpapel,2,0),VLOOKUP(AI9,matrizpapel,3,0)))</f>
        <v>3.2</v>
      </c>
      <c r="AJ19" s="472"/>
      <c r="AK19" s="471">
        <f>IF(AK8=Tabelas!$B$4,0,IF(OR(AK8=Tabelas!$F$14,AK8=Tabelas!$F$15),VLOOKUP(AK9,matrizpapel,2,0),VLOOKUP(AK9,matrizpapel,3,0)))</f>
        <v>3.2</v>
      </c>
      <c r="AL19" s="472"/>
      <c r="AM19" s="471">
        <f>IF(AM8=Tabelas!$B$4,0,IF(OR(AM8=Tabelas!$F$14,AM8=Tabelas!$F$15),VLOOKUP(AM9,matrizpapel,2,0),VLOOKUP(AM9,matrizpapel,3,0)))</f>
        <v>3.2</v>
      </c>
      <c r="AN19" s="472"/>
      <c r="AO19" s="471">
        <f>IF(AO8=Tabelas!$B$4,0,IF(OR(AO8=Tabelas!$F$14,AO8=Tabelas!$F$15),VLOOKUP(AO9,matrizpapel,2,0),VLOOKUP(AO9,matrizpapel,3,0)))</f>
        <v>3.2</v>
      </c>
      <c r="AP19" s="472"/>
      <c r="AQ19" s="471">
        <f>IF(AQ8=Tabelas!$B$4,0,IF(OR(AQ8=Tabelas!$F$14,AQ8=Tabelas!$F$15),VLOOKUP(AQ9,matrizpapel,2,0),VLOOKUP(AQ9,matrizpapel,3,0)))</f>
        <v>3.2</v>
      </c>
      <c r="AR19" s="472"/>
      <c r="AS19" s="471">
        <f>IF(AS8=Tabelas!$B$4,0,IF(OR(AS8=Tabelas!$F$14,AS8=Tabelas!$F$15),VLOOKUP(AS9,matrizpapel,2,0),VLOOKUP(AS9,matrizpapel,3,0)))</f>
        <v>3.2</v>
      </c>
      <c r="AT19" s="472"/>
      <c r="AU19" s="471">
        <f>IF(AU8=Tabelas!$B$4,0,IF(OR(AU8=Tabelas!$F$14,AU8=Tabelas!$F$15),VLOOKUP(AU9,matrizpapel,2,0),VLOOKUP(AU9,matrizpapel,3,0)))</f>
        <v>3.2</v>
      </c>
      <c r="AV19" s="472"/>
      <c r="AW19" s="471">
        <f>IF(AW8=Tabelas!$B$4,0,IF(OR(AW8=Tabelas!$F$14,AW8=Tabelas!$F$15),VLOOKUP(AW9,matrizpapel,2,0),VLOOKUP(AW9,matrizpapel,3,0)))</f>
        <v>3.2</v>
      </c>
      <c r="AX19" s="472"/>
      <c r="AY19" s="471">
        <f>IF(AY8=Tabelas!$B$4,0,IF(OR(AY8=Tabelas!$F$14,AY8=Tabelas!$F$15),VLOOKUP(AY9,matrizpapel,2,0),VLOOKUP(AY9,matrizpapel,3,0)))</f>
        <v>3.2</v>
      </c>
      <c r="AZ19" s="472"/>
      <c r="BA19" s="471">
        <f>IF(BA8=Tabelas!$B$4,0,IF(OR(BA8=Tabelas!$F$14,BA8=Tabelas!$F$15),VLOOKUP(BA9,matrizpapel,2,0),VLOOKUP(BA9,matrizpapel,3,0)))</f>
        <v>3.2</v>
      </c>
      <c r="BB19" s="472"/>
      <c r="BC19" s="471">
        <f>IF(BC8=Tabelas!$B$4,0,IF(OR(BC8=Tabelas!$F$14,BC8=Tabelas!$F$15),VLOOKUP(BC9,matrizpapel,2,0),VLOOKUP(BC9,matrizpapel,3,0)))</f>
        <v>3.2</v>
      </c>
      <c r="BD19" s="472"/>
      <c r="BE19" s="471">
        <f>IF(BE8=Tabelas!$B$4,0,IF(OR(BE8=Tabelas!$F$14,BE8=Tabelas!$F$15),VLOOKUP(BE9,matrizpapel,2,0),VLOOKUP(BE9,matrizpapel,3,0)))</f>
        <v>3.2</v>
      </c>
      <c r="BF19" s="472"/>
    </row>
    <row r="20" spans="1:58" x14ac:dyDescent="0.25">
      <c r="A20" s="445"/>
      <c r="B20" s="6" t="s">
        <v>91</v>
      </c>
      <c r="C20" s="48">
        <f>IF(C18&gt;1000,1,C18/1000)</f>
        <v>0</v>
      </c>
      <c r="D20" s="70">
        <f>IF(C10=Tabelas!$F$23,C16*C20*(C19+Tabelas!$C$39),C16*C20*C19)</f>
        <v>0</v>
      </c>
      <c r="E20" s="48">
        <f>IF(E18&gt;1000,1,E18/1000)</f>
        <v>1</v>
      </c>
      <c r="F20" s="70">
        <f>IF(E10=Tabelas!$F$23,E16*E20*(E19+Tabelas!$C$39),E16*E20*E19)</f>
        <v>668.47199999999998</v>
      </c>
      <c r="G20" s="48">
        <f>IF(G18&gt;1000,1,G18/1000)</f>
        <v>0.4</v>
      </c>
      <c r="H20" s="70">
        <f>IF(G10=Tabelas!$F$23,G16*G20*(G19+Tabelas!$C$39),G16*G20*G19)</f>
        <v>267.3888</v>
      </c>
      <c r="I20" s="48">
        <f>IF(I18&gt;1000,1,I18/1000)</f>
        <v>0</v>
      </c>
      <c r="J20" s="70">
        <f>IF(I10=Tabelas!$F$23,I16*I20*(I19+Tabelas!$C$39),I16*I20*I19)</f>
        <v>0</v>
      </c>
      <c r="K20" s="48">
        <f>IF(K18&gt;1000,1,K18/1000)</f>
        <v>0</v>
      </c>
      <c r="L20" s="70">
        <f>IF(K10=Tabelas!$F$23,K16*K20*(K19+Tabelas!$C$39),K16*K20*K19)</f>
        <v>0</v>
      </c>
      <c r="M20" s="48">
        <f>IF(M18&gt;1000,1,M18/1000)</f>
        <v>0.5</v>
      </c>
      <c r="N20" s="70">
        <f>IF(M10=Tabelas!$F$23,M16*M20*(M19+Tabelas!$C$39),M16*M20*M19)</f>
        <v>334.23599999999999</v>
      </c>
      <c r="O20" s="48">
        <f>IF(O18&gt;1000,1,O18/1000)</f>
        <v>0</v>
      </c>
      <c r="P20" s="70">
        <f>IF(O10=Tabelas!$F$23,O16*O20*(O19+Tabelas!$C$39),O16*O20*O19)</f>
        <v>0</v>
      </c>
      <c r="Q20" s="48">
        <f>IF(Q18&gt;1000,1,Q18/1000)</f>
        <v>0</v>
      </c>
      <c r="R20" s="70">
        <f>IF(Q10=Tabelas!$F$23,Q16*Q20*(Q19+Tabelas!$C$39),Q16*Q20*Q19)</f>
        <v>0</v>
      </c>
      <c r="S20" s="48">
        <f>IF(S18&gt;1000,1,S18/1000)</f>
        <v>0</v>
      </c>
      <c r="T20" s="70">
        <f>IF(S10=Tabelas!$F$23,S16*S20*(S19+Tabelas!$C$39),S16*S20*S19)</f>
        <v>0</v>
      </c>
      <c r="U20" s="48">
        <f>IF(U18&gt;1000,1,U18/1000)</f>
        <v>0.6</v>
      </c>
      <c r="V20" s="70">
        <f>IF(U10=Tabelas!$F$23,U16*U20*(U19+Tabelas!$C$39),U16*U20*U19)</f>
        <v>401.08319999999998</v>
      </c>
      <c r="W20" s="48">
        <f>IF(W18&gt;1000,1,W18/1000)</f>
        <v>0</v>
      </c>
      <c r="X20" s="70">
        <f>IF(W10=Tabelas!$F$23,W16*W20*(W19+Tabelas!$C$39),W16*W20*W19)</f>
        <v>0</v>
      </c>
      <c r="Y20" s="48">
        <f>IF(Y18&gt;1000,1,Y18/1000)</f>
        <v>1</v>
      </c>
      <c r="Z20" s="70">
        <f>IF(Y10=Tabelas!$F$23,Y16*Y20*(Y19+Tabelas!$C$39),Y16*Y20*Y19)</f>
        <v>668.47199999999998</v>
      </c>
      <c r="AA20" s="48">
        <f>IF(AA18&gt;1000,1,AA18/1000)</f>
        <v>0</v>
      </c>
      <c r="AB20" s="70">
        <f>IF(AA10=Tabelas!$F$23,AA16*AA20*(AA19+Tabelas!$C$39),AA16*AA20*AA19)</f>
        <v>0</v>
      </c>
      <c r="AC20" s="48">
        <f>IF(AC18&gt;1000,1,AC18/1000)</f>
        <v>0</v>
      </c>
      <c r="AD20" s="70">
        <f>IF(AC10=Tabelas!$F$23,AC16*AC20*(AC19+Tabelas!$C$39),AC16*AC20*AC19)</f>
        <v>0</v>
      </c>
      <c r="AE20" s="48">
        <f>IF(AE18&gt;1000,1,AE18/1000)</f>
        <v>0</v>
      </c>
      <c r="AF20" s="70">
        <f>IF(AE10=Tabelas!$F$23,AE16*AE20*(AE19+Tabelas!$C$39),AE16*AE20*AE19)</f>
        <v>0</v>
      </c>
      <c r="AG20" s="48">
        <f>IF(AG18&gt;1000,1,AG18/1000)</f>
        <v>0.3</v>
      </c>
      <c r="AH20" s="70">
        <f>IF(AG10=Tabelas!$F$23,AG16*AG20*(AG19+Tabelas!$C$39),AG16*AG20*AG19)</f>
        <v>200.54159999999999</v>
      </c>
      <c r="AI20" s="48">
        <f>IF(AI18&gt;1000,1,AI18/1000)</f>
        <v>0</v>
      </c>
      <c r="AJ20" s="70">
        <f>IF(AI10=Tabelas!$F$23,AI16*AI20*(AI19+Tabelas!$C$39),AI16*AI20*AI19)</f>
        <v>0</v>
      </c>
      <c r="AK20" s="48">
        <f>IF(AK18&gt;1000,1,AK18/1000)</f>
        <v>1</v>
      </c>
      <c r="AL20" s="70">
        <f>IF(AK10=Tabelas!$F$23,AK16*AK20*(AK19+Tabelas!$C$39),AK16*AK20*AK19)</f>
        <v>668.47199999999998</v>
      </c>
      <c r="AM20" s="48">
        <f>IF(AM18&gt;1000,1,AM18/1000)</f>
        <v>0</v>
      </c>
      <c r="AN20" s="70">
        <f>IF(AM10=Tabelas!$F$23,AM16*AM20*(AM19+Tabelas!$C$39),AM16*AM20*AM19)</f>
        <v>0</v>
      </c>
      <c r="AO20" s="48">
        <f>IF(AO18&gt;1000,1,AO18/1000)</f>
        <v>0</v>
      </c>
      <c r="AP20" s="70">
        <f>IF(AO10=Tabelas!$F$23,AO16*AO20*(AO19+Tabelas!$C$39),AO16*AO20*AO19)</f>
        <v>0</v>
      </c>
      <c r="AQ20" s="48">
        <f>IF(AQ18&gt;1000,1,AQ18/1000)</f>
        <v>1</v>
      </c>
      <c r="AR20" s="70">
        <f>IF(AQ10=Tabelas!$F$23,AQ16*AQ20*(AQ19+Tabelas!$C$39),AQ16*AQ20*AQ19)</f>
        <v>668.47199999999998</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0</v>
      </c>
      <c r="BB20" s="70">
        <f>IF(BA10=Tabelas!$F$23,BA16*BA20*(BA19+Tabelas!$C$39),BA16*BA20*BA19)</f>
        <v>0</v>
      </c>
      <c r="BC20" s="48">
        <f>IF(BC18&gt;1000,1,BC18/1000)</f>
        <v>0.6</v>
      </c>
      <c r="BD20" s="70">
        <f>IF(BC10=Tabelas!$F$23,BC16*BC20*(BC19+Tabelas!$C$39),BC16*BC20*BC19)</f>
        <v>401.08319999999998</v>
      </c>
      <c r="BE20" s="48">
        <f>IF(BE18&gt;1000,1,BE18/1000)</f>
        <v>0</v>
      </c>
      <c r="BF20" s="70">
        <f>IF(BE10=Tabelas!$F$23,BE16*BE20*(BE19+Tabelas!$C$39),BE16*BE20*BE19)</f>
        <v>0</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2</v>
      </c>
      <c r="F21" s="70">
        <f>IF(E10=Tabelas!$F$23,IF(OR(E8=Tabelas!$F$14,E8=Tabelas!$F$15),E16*E21*(E19+Tabelas!$C$39)*Tabelas!$H$3,E16*E21*(E19+Tabelas!$C$39)*Tabelas!$H$7),IF(OR(E8=Tabelas!$F$14,E8=Tabelas!$F$15),E16*E21*E19*Tabelas!$H$3,E16*E21*E19*Tabelas!$H$7))</f>
        <v>788.7969599999999</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0</v>
      </c>
      <c r="R21" s="70">
        <f>IF(Q10=Tabelas!$F$23,IF(OR(Q8=Tabelas!$F$14,Q8=Tabelas!$F$15),Q16*Q21*(Q19+Tabelas!$C$39)*Tabelas!$H$3,Q16*Q21*(Q19+Tabelas!$C$39)*Tabelas!$H$7),IF(OR(Q8=Tabelas!$F$14,Q8=Tabelas!$F$15),Q16*Q21*Q19*Tabelas!$H$3,Q16*Q21*Q19*Tabelas!$H$7))</f>
        <v>0</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3</v>
      </c>
      <c r="Z21" s="70">
        <f>IF(Y10=Tabelas!$F$23,IF(OR(Y8=Tabelas!$F$14,Y8=Tabelas!$F$15),Y16*Y21*(Y19+Tabelas!$C$39)*Tabelas!$H$3,Y16*Y21*(Y19+Tabelas!$C$39)*Tabelas!$H$7),IF(OR(Y8=Tabelas!$F$14,Y8=Tabelas!$F$15),Y16*Y21*Y19*Tabelas!$H$3,Y16*Y21*Y19*Tabelas!$H$7))</f>
        <v>1183.1954399999997</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1</v>
      </c>
      <c r="AL21" s="70">
        <f>IF(AK10=Tabelas!$F$23,IF(OR(AK8=Tabelas!$F$14,AK8=Tabelas!$F$15),AK16*AK21*(AK19+Tabelas!$C$39)*Tabelas!$H$3,AK16*AK21*(AK19+Tabelas!$C$39)*Tabelas!$H$7),IF(OR(AK8=Tabelas!$F$14,AK8=Tabelas!$F$15),AK16*AK21*AK19*Tabelas!$H$3,AK16*AK21*AK19*Tabelas!$H$7))</f>
        <v>394.39847999999995</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'!D39</f>
        <v>Refile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0</v>
      </c>
      <c r="E26" s="51" t="s">
        <v>96</v>
      </c>
      <c r="F26" s="52">
        <f>IF(OR(E8=Tabelas!$F$14,E8=Tabelas!$F$16),SUM(F20:F24),SUM(F20:F24)*87.5%)</f>
        <v>1275.11034</v>
      </c>
      <c r="G26" s="51" t="s">
        <v>96</v>
      </c>
      <c r="H26" s="52">
        <f>IF(OR(G8=Tabelas!$F$14,G8=Tabelas!$F$16),SUM(H20:H24),SUM(H20:H24)*87.5%)</f>
        <v>233.96520000000001</v>
      </c>
      <c r="I26" s="51" t="s">
        <v>96</v>
      </c>
      <c r="J26" s="52">
        <f>IF(OR(I8=Tabelas!$F$14,I8=Tabelas!$F$16),SUM(J20:J24),SUM(J20:J24)*87.5%)</f>
        <v>0</v>
      </c>
      <c r="K26" s="51" t="s">
        <v>96</v>
      </c>
      <c r="L26" s="52">
        <f>IF(OR(K8=Tabelas!$F$14,K8=Tabelas!$F$16),SUM(L20:L24),SUM(L20:L24)*87.5%)</f>
        <v>0</v>
      </c>
      <c r="M26" s="51" t="s">
        <v>96</v>
      </c>
      <c r="N26" s="52">
        <f>IF(OR(M8=Tabelas!$F$14,M8=Tabelas!$F$16),SUM(N20:N24),SUM(N20:N24)*87.5%)</f>
        <v>292.45650000000001</v>
      </c>
      <c r="O26" s="51" t="s">
        <v>96</v>
      </c>
      <c r="P26" s="52">
        <f>IF(OR(O8=Tabelas!$F$14,O8=Tabelas!$F$16),SUM(P20:P24),SUM(P20:P24)*87.5%)</f>
        <v>0</v>
      </c>
      <c r="Q26" s="51" t="s">
        <v>96</v>
      </c>
      <c r="R26" s="52">
        <f>IF(OR(Q8=Tabelas!$F$14,Q8=Tabelas!$F$16),SUM(R20:R24),SUM(R20:R24)*87.5%)</f>
        <v>0</v>
      </c>
      <c r="S26" s="51" t="s">
        <v>96</v>
      </c>
      <c r="T26" s="52">
        <f>IF(OR(S8=Tabelas!$F$14,S8=Tabelas!$F$16),SUM(T20:T24),SUM(T20:T24)*87.5%)</f>
        <v>0</v>
      </c>
      <c r="U26" s="51" t="s">
        <v>96</v>
      </c>
      <c r="V26" s="52">
        <f>IF(OR(U8=Tabelas!$F$14,U8=Tabelas!$F$16),SUM(V20:V24),SUM(V20:V24)*87.5%)</f>
        <v>350.94779999999997</v>
      </c>
      <c r="W26" s="51" t="s">
        <v>96</v>
      </c>
      <c r="X26" s="52">
        <f>IF(OR(W8=Tabelas!$F$14,W8=Tabelas!$F$16),SUM(X20:X24),SUM(X20:X24)*87.5%)</f>
        <v>0</v>
      </c>
      <c r="Y26" s="51" t="s">
        <v>96</v>
      </c>
      <c r="Z26" s="52">
        <f>IF(OR(Y8=Tabelas!$F$14,Y8=Tabelas!$F$16),SUM(Z20:Z24),SUM(Z20:Z24)*87.5%)</f>
        <v>1620.2090099999998</v>
      </c>
      <c r="AA26" s="51" t="s">
        <v>96</v>
      </c>
      <c r="AB26" s="52">
        <f>IF(OR(AA8=Tabelas!$F$14,AA8=Tabelas!$F$16),SUM(AB20:AB24),SUM(AB20:AB24)*87.5%)</f>
        <v>0</v>
      </c>
      <c r="AC26" s="51" t="s">
        <v>96</v>
      </c>
      <c r="AD26" s="52">
        <f>IF(OR(AC8=Tabelas!$F$14,AC8=Tabelas!$F$16),SUM(AD20:AD24),SUM(AD20:AD24)*87.5%)</f>
        <v>0</v>
      </c>
      <c r="AE26" s="51" t="s">
        <v>96</v>
      </c>
      <c r="AF26" s="52">
        <f>IF(OR(AE8=Tabelas!$F$14,AE8=Tabelas!$F$16),SUM(AF20:AF24),SUM(AF20:AF24)*87.5%)</f>
        <v>0</v>
      </c>
      <c r="AG26" s="51" t="s">
        <v>96</v>
      </c>
      <c r="AH26" s="52">
        <f>IF(OR(AG8=Tabelas!$F$14,AG8=Tabelas!$F$16),SUM(AH20:AH24),SUM(AH20:AH24)*87.5%)</f>
        <v>175.47389999999999</v>
      </c>
      <c r="AI26" s="51" t="s">
        <v>96</v>
      </c>
      <c r="AJ26" s="52">
        <f>IF(OR(AI8=Tabelas!$F$14,AI8=Tabelas!$F$16),SUM(AJ20:AJ24),SUM(AJ20:AJ24)*87.5%)</f>
        <v>0</v>
      </c>
      <c r="AK26" s="51" t="s">
        <v>96</v>
      </c>
      <c r="AL26" s="52">
        <f>IF(OR(AK8=Tabelas!$F$14,AK8=Tabelas!$F$16),SUM(AL20:AL24),SUM(AL20:AL24)*87.5%)</f>
        <v>930.01167000000009</v>
      </c>
      <c r="AM26" s="51" t="s">
        <v>96</v>
      </c>
      <c r="AN26" s="52">
        <f>IF(OR(AM8=Tabelas!$F$14,AM8=Tabelas!$F$16),SUM(AN20:AN24),SUM(AN20:AN24)*87.5%)</f>
        <v>0</v>
      </c>
      <c r="AO26" s="51" t="s">
        <v>96</v>
      </c>
      <c r="AP26" s="52">
        <f>IF(OR(AO8=Tabelas!$F$14,AO8=Tabelas!$F$16),SUM(AP20:AP24),SUM(AP20:AP24)*87.5%)</f>
        <v>0</v>
      </c>
      <c r="AQ26" s="51" t="s">
        <v>96</v>
      </c>
      <c r="AR26" s="52">
        <f>IF(OR(AQ8=Tabelas!$F$14,AQ8=Tabelas!$F$16),SUM(AR20:AR24),SUM(AR20:AR24)*87.5%)</f>
        <v>584.91300000000001</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0</v>
      </c>
      <c r="BC26" s="51" t="s">
        <v>96</v>
      </c>
      <c r="BD26" s="52">
        <f>IF(OR(BC8=Tabelas!$F$14,BC8=Tabelas!$F$16),SUM(BD20:BD24),SUM(BD20:BD24)*87.5%)</f>
        <v>350.94779999999997</v>
      </c>
      <c r="BE26" s="51" t="s">
        <v>96</v>
      </c>
      <c r="BF26" s="52">
        <f>IF(OR(BE8=Tabelas!$F$14,BE8=Tabelas!$F$16),SUM(BF20:BF24),SUM(BF20:BF24)*87.5%)</f>
        <v>0</v>
      </c>
    </row>
    <row r="27" spans="1:58" x14ac:dyDescent="0.25">
      <c r="A27" s="224"/>
      <c r="B27" s="120"/>
      <c r="C27" s="51" t="s">
        <v>97</v>
      </c>
      <c r="D27" s="53" t="e">
        <f>D26/C4</f>
        <v>#DIV/0!</v>
      </c>
      <c r="E27" s="51" t="s">
        <v>97</v>
      </c>
      <c r="F27" s="53">
        <f>F26/E4</f>
        <v>0.85007356000000001</v>
      </c>
      <c r="G27" s="51" t="s">
        <v>97</v>
      </c>
      <c r="H27" s="53">
        <f>H26/G4</f>
        <v>1.169826</v>
      </c>
      <c r="I27" s="51" t="s">
        <v>97</v>
      </c>
      <c r="J27" s="53" t="e">
        <f>J26/I4</f>
        <v>#DIV/0!</v>
      </c>
      <c r="K27" s="51" t="s">
        <v>97</v>
      </c>
      <c r="L27" s="53" t="e">
        <f>L26/K4</f>
        <v>#DIV/0!</v>
      </c>
      <c r="M27" s="51" t="s">
        <v>97</v>
      </c>
      <c r="N27" s="53">
        <f>N26/M4</f>
        <v>1.169826</v>
      </c>
      <c r="O27" s="51" t="s">
        <v>97</v>
      </c>
      <c r="P27" s="53" t="e">
        <f>P26/O4</f>
        <v>#DIV/0!</v>
      </c>
      <c r="Q27" s="51" t="s">
        <v>97</v>
      </c>
      <c r="R27" s="53" t="e">
        <f>R26/Q4</f>
        <v>#DIV/0!</v>
      </c>
      <c r="S27" s="51" t="s">
        <v>97</v>
      </c>
      <c r="T27" s="53" t="e">
        <f>T26/S4</f>
        <v>#DIV/0!</v>
      </c>
      <c r="U27" s="51" t="s">
        <v>97</v>
      </c>
      <c r="V27" s="53">
        <f>V26/U4</f>
        <v>1.1698259999999998</v>
      </c>
      <c r="W27" s="51" t="s">
        <v>97</v>
      </c>
      <c r="X27" s="53" t="e">
        <f>X26/W4</f>
        <v>#DIV/0!</v>
      </c>
      <c r="Y27" s="51" t="s">
        <v>97</v>
      </c>
      <c r="Z27" s="53">
        <f>Z26/Y4</f>
        <v>0.81010450499999986</v>
      </c>
      <c r="AA27" s="51" t="s">
        <v>97</v>
      </c>
      <c r="AB27" s="53" t="e">
        <f>AB26/AA4</f>
        <v>#DIV/0!</v>
      </c>
      <c r="AC27" s="51" t="s">
        <v>97</v>
      </c>
      <c r="AD27" s="53" t="e">
        <f>AD26/AC4</f>
        <v>#DIV/0!</v>
      </c>
      <c r="AE27" s="51" t="s">
        <v>97</v>
      </c>
      <c r="AF27" s="53" t="e">
        <f>AF26/AE4</f>
        <v>#DIV/0!</v>
      </c>
      <c r="AG27" s="51" t="s">
        <v>97</v>
      </c>
      <c r="AH27" s="53">
        <f>AH26/AG4</f>
        <v>1.1698259999999998</v>
      </c>
      <c r="AI27" s="51" t="s">
        <v>97</v>
      </c>
      <c r="AJ27" s="53" t="e">
        <f>AJ26/AI4</f>
        <v>#DIV/0!</v>
      </c>
      <c r="AK27" s="51" t="s">
        <v>97</v>
      </c>
      <c r="AL27" s="53">
        <f>AL26/AK4</f>
        <v>0.93001167000000007</v>
      </c>
      <c r="AM27" s="51" t="s">
        <v>97</v>
      </c>
      <c r="AN27" s="53" t="e">
        <f>AN26/AM4</f>
        <v>#DIV/0!</v>
      </c>
      <c r="AO27" s="51" t="s">
        <v>97</v>
      </c>
      <c r="AP27" s="53" t="e">
        <f>AP26/AO4</f>
        <v>#DIV/0!</v>
      </c>
      <c r="AQ27" s="51" t="s">
        <v>97</v>
      </c>
      <c r="AR27" s="53">
        <f>AR26/AQ4</f>
        <v>1.169826</v>
      </c>
      <c r="AS27" s="51" t="s">
        <v>97</v>
      </c>
      <c r="AT27" s="53" t="e">
        <f>AT26/AS4</f>
        <v>#DIV/0!</v>
      </c>
      <c r="AU27" s="51" t="s">
        <v>97</v>
      </c>
      <c r="AV27" s="53" t="e">
        <f>AV26/AU4</f>
        <v>#DIV/0!</v>
      </c>
      <c r="AW27" s="51" t="s">
        <v>97</v>
      </c>
      <c r="AX27" s="53" t="e">
        <f>AX26/AW4</f>
        <v>#DIV/0!</v>
      </c>
      <c r="AY27" s="51" t="s">
        <v>97</v>
      </c>
      <c r="AZ27" s="53" t="e">
        <f>AZ26/AY4</f>
        <v>#DIV/0!</v>
      </c>
      <c r="BA27" s="51" t="s">
        <v>97</v>
      </c>
      <c r="BB27" s="53" t="e">
        <f>BB26/BA4</f>
        <v>#DIV/0!</v>
      </c>
      <c r="BC27" s="51" t="s">
        <v>97</v>
      </c>
      <c r="BD27" s="53">
        <f>BD26/BC4</f>
        <v>1.1698259999999998</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f>F31*E4</f>
        <v>1275</v>
      </c>
      <c r="G30" s="54" t="s">
        <v>99</v>
      </c>
      <c r="H30" s="55">
        <f>H31*G4</f>
        <v>234</v>
      </c>
      <c r="I30" s="54" t="s">
        <v>99</v>
      </c>
      <c r="J30" s="55" t="e">
        <f>J31*I4</f>
        <v>#DIV/0!</v>
      </c>
      <c r="K30" s="54" t="s">
        <v>99</v>
      </c>
      <c r="L30" s="55" t="e">
        <f>L31*K4</f>
        <v>#DIV/0!</v>
      </c>
      <c r="M30" s="54" t="s">
        <v>99</v>
      </c>
      <c r="N30" s="55">
        <f>N31*M4</f>
        <v>292.5</v>
      </c>
      <c r="O30" s="54" t="s">
        <v>99</v>
      </c>
      <c r="P30" s="55" t="e">
        <f>P31*O4</f>
        <v>#DIV/0!</v>
      </c>
      <c r="Q30" s="54" t="s">
        <v>99</v>
      </c>
      <c r="R30" s="55" t="e">
        <f>R31*Q4</f>
        <v>#DIV/0!</v>
      </c>
      <c r="S30" s="54" t="s">
        <v>99</v>
      </c>
      <c r="T30" s="55" t="e">
        <f>T31*S4</f>
        <v>#DIV/0!</v>
      </c>
      <c r="U30" s="54" t="s">
        <v>99</v>
      </c>
      <c r="V30" s="55">
        <f>V31*U4</f>
        <v>351</v>
      </c>
      <c r="W30" s="54" t="s">
        <v>99</v>
      </c>
      <c r="X30" s="55" t="e">
        <f>X31*W4</f>
        <v>#DIV/0!</v>
      </c>
      <c r="Y30" s="54" t="s">
        <v>99</v>
      </c>
      <c r="Z30" s="55">
        <f>Z31*Y4</f>
        <v>1620</v>
      </c>
      <c r="AA30" s="54" t="s">
        <v>99</v>
      </c>
      <c r="AB30" s="55" t="e">
        <f>AB31*AA4</f>
        <v>#DIV/0!</v>
      </c>
      <c r="AC30" s="54" t="s">
        <v>99</v>
      </c>
      <c r="AD30" s="55" t="e">
        <f>AD31*AC4</f>
        <v>#DIV/0!</v>
      </c>
      <c r="AE30" s="54" t="s">
        <v>99</v>
      </c>
      <c r="AF30" s="55" t="e">
        <f>AF31*AE4</f>
        <v>#DIV/0!</v>
      </c>
      <c r="AG30" s="54" t="s">
        <v>99</v>
      </c>
      <c r="AH30" s="55">
        <f>AH31*AG4</f>
        <v>175.5</v>
      </c>
      <c r="AI30" s="54" t="s">
        <v>99</v>
      </c>
      <c r="AJ30" s="55" t="e">
        <f>AJ31*AI4</f>
        <v>#DIV/0!</v>
      </c>
      <c r="AK30" s="54" t="s">
        <v>99</v>
      </c>
      <c r="AL30" s="55">
        <f>AL31*AK4</f>
        <v>930</v>
      </c>
      <c r="AM30" s="54" t="s">
        <v>99</v>
      </c>
      <c r="AN30" s="55" t="e">
        <f>AN31*AM4</f>
        <v>#DIV/0!</v>
      </c>
      <c r="AO30" s="54" t="s">
        <v>99</v>
      </c>
      <c r="AP30" s="55" t="e">
        <f>AP31*AO4</f>
        <v>#DIV/0!</v>
      </c>
      <c r="AQ30" s="54" t="s">
        <v>99</v>
      </c>
      <c r="AR30" s="55">
        <f>AR31*AQ4</f>
        <v>585</v>
      </c>
      <c r="AS30" s="54" t="s">
        <v>99</v>
      </c>
      <c r="AT30" s="55" t="e">
        <f>AT31*AS4</f>
        <v>#DIV/0!</v>
      </c>
      <c r="AU30" s="54" t="s">
        <v>99</v>
      </c>
      <c r="AV30" s="55" t="e">
        <f>AV31*AU4</f>
        <v>#DIV/0!</v>
      </c>
      <c r="AW30" s="54" t="s">
        <v>99</v>
      </c>
      <c r="AX30" s="55" t="e">
        <f>AX31*AW4</f>
        <v>#DIV/0!</v>
      </c>
      <c r="AY30" s="54" t="s">
        <v>99</v>
      </c>
      <c r="AZ30" s="55" t="e">
        <f>AZ31*AY4</f>
        <v>#DIV/0!</v>
      </c>
      <c r="BA30" s="54" t="s">
        <v>99</v>
      </c>
      <c r="BB30" s="55" t="e">
        <f>BB31*BA4</f>
        <v>#DIV/0!</v>
      </c>
      <c r="BC30" s="54" t="s">
        <v>99</v>
      </c>
      <c r="BD30" s="55">
        <f>BD31*BC4</f>
        <v>351</v>
      </c>
      <c r="BE30" s="54" t="s">
        <v>99</v>
      </c>
      <c r="BF30" s="55" t="e">
        <f>BF31*BE4</f>
        <v>#DIV/0!</v>
      </c>
    </row>
    <row r="31" spans="1:58" ht="15.75" thickBot="1" x14ac:dyDescent="0.3">
      <c r="A31" s="224"/>
      <c r="B31" s="120"/>
      <c r="C31" s="56" t="s">
        <v>97</v>
      </c>
      <c r="D31" s="57" t="e">
        <f>ROUND(D27,2)</f>
        <v>#DIV/0!</v>
      </c>
      <c r="E31" s="56" t="s">
        <v>97</v>
      </c>
      <c r="F31" s="57">
        <f>ROUND(F27,2)</f>
        <v>0.85</v>
      </c>
      <c r="G31" s="56" t="s">
        <v>97</v>
      </c>
      <c r="H31" s="57">
        <f>ROUND(H27,2)</f>
        <v>1.17</v>
      </c>
      <c r="I31" s="56" t="s">
        <v>97</v>
      </c>
      <c r="J31" s="57" t="e">
        <f>ROUND(J27,2)</f>
        <v>#DIV/0!</v>
      </c>
      <c r="K31" s="56" t="s">
        <v>97</v>
      </c>
      <c r="L31" s="57" t="e">
        <f>ROUND(L27,2)</f>
        <v>#DIV/0!</v>
      </c>
      <c r="M31" s="56" t="s">
        <v>97</v>
      </c>
      <c r="N31" s="57">
        <f>ROUND(N27,2)</f>
        <v>1.17</v>
      </c>
      <c r="O31" s="56" t="s">
        <v>97</v>
      </c>
      <c r="P31" s="57" t="e">
        <f>ROUND(P27,2)</f>
        <v>#DIV/0!</v>
      </c>
      <c r="Q31" s="56" t="s">
        <v>97</v>
      </c>
      <c r="R31" s="57" t="e">
        <f>ROUND(R27,2)</f>
        <v>#DIV/0!</v>
      </c>
      <c r="S31" s="56" t="s">
        <v>97</v>
      </c>
      <c r="T31" s="57" t="e">
        <f>ROUND(T27,2)</f>
        <v>#DIV/0!</v>
      </c>
      <c r="U31" s="56" t="s">
        <v>97</v>
      </c>
      <c r="V31" s="57">
        <f>ROUND(V27,2)</f>
        <v>1.17</v>
      </c>
      <c r="W31" s="56" t="s">
        <v>97</v>
      </c>
      <c r="X31" s="57" t="e">
        <f>ROUND(X27,2)</f>
        <v>#DIV/0!</v>
      </c>
      <c r="Y31" s="56" t="s">
        <v>97</v>
      </c>
      <c r="Z31" s="57">
        <f>ROUND(Z27,2)</f>
        <v>0.81</v>
      </c>
      <c r="AA31" s="56" t="s">
        <v>97</v>
      </c>
      <c r="AB31" s="57" t="e">
        <f>ROUND(AB27,2)</f>
        <v>#DIV/0!</v>
      </c>
      <c r="AC31" s="56" t="s">
        <v>97</v>
      </c>
      <c r="AD31" s="57" t="e">
        <f>ROUND(AD27,2)</f>
        <v>#DIV/0!</v>
      </c>
      <c r="AE31" s="56" t="s">
        <v>97</v>
      </c>
      <c r="AF31" s="57" t="e">
        <f>ROUND(AF27,2)</f>
        <v>#DIV/0!</v>
      </c>
      <c r="AG31" s="56" t="s">
        <v>97</v>
      </c>
      <c r="AH31" s="57">
        <f>ROUND(AH27,2)</f>
        <v>1.17</v>
      </c>
      <c r="AI31" s="56" t="s">
        <v>97</v>
      </c>
      <c r="AJ31" s="57" t="e">
        <f>ROUND(AJ27,2)</f>
        <v>#DIV/0!</v>
      </c>
      <c r="AK31" s="56" t="s">
        <v>97</v>
      </c>
      <c r="AL31" s="57">
        <f>ROUND(AL27,2)</f>
        <v>0.93</v>
      </c>
      <c r="AM31" s="56" t="s">
        <v>97</v>
      </c>
      <c r="AN31" s="57" t="e">
        <f>ROUND(AN27,2)</f>
        <v>#DIV/0!</v>
      </c>
      <c r="AO31" s="56" t="s">
        <v>97</v>
      </c>
      <c r="AP31" s="57" t="e">
        <f>ROUND(AP27,2)</f>
        <v>#DIV/0!</v>
      </c>
      <c r="AQ31" s="56" t="s">
        <v>97</v>
      </c>
      <c r="AR31" s="57">
        <f>ROUND(AR27,2)</f>
        <v>1.17</v>
      </c>
      <c r="AS31" s="56" t="s">
        <v>97</v>
      </c>
      <c r="AT31" s="57" t="e">
        <f>ROUND(AT27,2)</f>
        <v>#DIV/0!</v>
      </c>
      <c r="AU31" s="56" t="s">
        <v>97</v>
      </c>
      <c r="AV31" s="57" t="e">
        <f>ROUND(AV27,2)</f>
        <v>#DIV/0!</v>
      </c>
      <c r="AW31" s="56" t="s">
        <v>97</v>
      </c>
      <c r="AX31" s="57" t="e">
        <f>ROUND(AX27,2)</f>
        <v>#DIV/0!</v>
      </c>
      <c r="AY31" s="56" t="s">
        <v>97</v>
      </c>
      <c r="AZ31" s="57" t="e">
        <f>ROUND(AZ27,2)</f>
        <v>#DIV/0!</v>
      </c>
      <c r="BA31" s="56" t="s">
        <v>97</v>
      </c>
      <c r="BB31" s="57" t="e">
        <f>ROUND(BB27,2)</f>
        <v>#DIV/0!</v>
      </c>
      <c r="BC31" s="56" t="s">
        <v>97</v>
      </c>
      <c r="BD31" s="57">
        <f>ROUND(BD27,2)</f>
        <v>1.17</v>
      </c>
      <c r="BE31" s="56" t="s">
        <v>97</v>
      </c>
      <c r="BF31" s="57" t="e">
        <f>ROUND(BF27,2)</f>
        <v>#DIV/0!</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dimension ref="A1:BF31"/>
  <sheetViews>
    <sheetView showGridLines="0" workbookViewId="0">
      <selection sqref="A1:D2"/>
    </sheetView>
  </sheetViews>
  <sheetFormatPr defaultRowHeight="15" x14ac:dyDescent="0.25"/>
  <cols>
    <col min="1" max="1" width="13.140625" style="217" customWidth="1"/>
    <col min="2" max="2" width="34.140625" style="217" bestFit="1" customWidth="1"/>
    <col min="3" max="3" width="15.7109375" style="217" customWidth="1"/>
    <col min="4" max="4" width="20" style="217" customWidth="1"/>
    <col min="5" max="28" width="19.7109375" style="217" customWidth="1"/>
    <col min="29" max="29" width="14" style="217" bestFit="1" customWidth="1"/>
    <col min="30" max="30" width="19.42578125" style="217" customWidth="1"/>
    <col min="31"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'!B40</f>
        <v>Cartão de Visitas</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20" t="s">
        <v>216</v>
      </c>
      <c r="AD3" s="220"/>
      <c r="AE3" s="220" t="s">
        <v>217</v>
      </c>
      <c r="AF3" s="220"/>
      <c r="AG3" s="217" t="s">
        <v>218</v>
      </c>
      <c r="AI3" s="217" t="s">
        <v>219</v>
      </c>
      <c r="AK3" s="220" t="s">
        <v>220</v>
      </c>
      <c r="AL3" s="220"/>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96" t="s">
        <v>76</v>
      </c>
      <c r="C4" s="430">
        <v>0</v>
      </c>
      <c r="D4" s="430"/>
      <c r="E4" s="430">
        <v>0</v>
      </c>
      <c r="F4" s="430"/>
      <c r="G4" s="430">
        <v>200</v>
      </c>
      <c r="H4" s="430"/>
      <c r="I4" s="430">
        <v>0</v>
      </c>
      <c r="J4" s="430"/>
      <c r="K4" s="430">
        <v>0</v>
      </c>
      <c r="L4" s="430"/>
      <c r="M4" s="430">
        <v>0</v>
      </c>
      <c r="N4" s="430"/>
      <c r="O4" s="430">
        <v>0</v>
      </c>
      <c r="P4" s="430"/>
      <c r="Q4" s="430">
        <v>2000</v>
      </c>
      <c r="R4" s="430"/>
      <c r="S4" s="430">
        <v>0</v>
      </c>
      <c r="T4" s="430"/>
      <c r="U4" s="430">
        <v>0</v>
      </c>
      <c r="V4" s="430"/>
      <c r="W4" s="430">
        <v>0</v>
      </c>
      <c r="X4" s="430"/>
      <c r="Y4" s="430">
        <v>3000</v>
      </c>
      <c r="Z4" s="430"/>
      <c r="AA4" s="430">
        <v>0</v>
      </c>
      <c r="AB4" s="430"/>
      <c r="AC4" s="430">
        <v>600</v>
      </c>
      <c r="AD4" s="430"/>
      <c r="AE4" s="430">
        <v>0</v>
      </c>
      <c r="AF4" s="430"/>
      <c r="AG4" s="321">
        <v>5000</v>
      </c>
      <c r="AH4" s="321"/>
      <c r="AI4" s="321">
        <v>0</v>
      </c>
      <c r="AJ4" s="321"/>
      <c r="AK4" s="430">
        <v>0</v>
      </c>
      <c r="AL4" s="430"/>
      <c r="AM4" s="430">
        <v>500</v>
      </c>
      <c r="AN4" s="430"/>
      <c r="AO4" s="430">
        <v>0</v>
      </c>
      <c r="AP4" s="430"/>
      <c r="AQ4" s="430">
        <v>1000</v>
      </c>
      <c r="AR4" s="430"/>
      <c r="AS4" s="430">
        <v>0</v>
      </c>
      <c r="AT4" s="430"/>
      <c r="AU4" s="430">
        <v>0</v>
      </c>
      <c r="AV4" s="430"/>
      <c r="AW4" s="430">
        <v>0</v>
      </c>
      <c r="AX4" s="430"/>
      <c r="AY4" s="430">
        <v>0</v>
      </c>
      <c r="AZ4" s="430"/>
      <c r="BA4" s="430">
        <v>500</v>
      </c>
      <c r="BB4" s="430"/>
      <c r="BC4" s="430">
        <v>2500</v>
      </c>
      <c r="BD4" s="430"/>
      <c r="BE4" s="430">
        <v>4000</v>
      </c>
      <c r="BF4" s="430"/>
    </row>
    <row r="5" spans="1:58" x14ac:dyDescent="0.25">
      <c r="A5" s="444" t="s">
        <v>77</v>
      </c>
      <c r="B5" s="97" t="s">
        <v>78</v>
      </c>
      <c r="C5" s="431">
        <v>5</v>
      </c>
      <c r="D5" s="432"/>
      <c r="E5" s="431">
        <v>5</v>
      </c>
      <c r="F5" s="432"/>
      <c r="G5" s="431">
        <v>5</v>
      </c>
      <c r="H5" s="432"/>
      <c r="I5" s="431">
        <v>5</v>
      </c>
      <c r="J5" s="432"/>
      <c r="K5" s="431">
        <v>5</v>
      </c>
      <c r="L5" s="432"/>
      <c r="M5" s="431">
        <v>5</v>
      </c>
      <c r="N5" s="432"/>
      <c r="O5" s="431">
        <v>5</v>
      </c>
      <c r="P5" s="432"/>
      <c r="Q5" s="431">
        <v>5</v>
      </c>
      <c r="R5" s="432"/>
      <c r="S5" s="431">
        <v>5</v>
      </c>
      <c r="T5" s="432"/>
      <c r="U5" s="431">
        <v>5</v>
      </c>
      <c r="V5" s="432"/>
      <c r="W5" s="431">
        <v>5</v>
      </c>
      <c r="X5" s="432"/>
      <c r="Y5" s="431">
        <v>5</v>
      </c>
      <c r="Z5" s="432"/>
      <c r="AA5" s="431">
        <v>5</v>
      </c>
      <c r="AB5" s="432"/>
      <c r="AC5" s="431">
        <v>5</v>
      </c>
      <c r="AD5" s="432"/>
      <c r="AE5" s="431">
        <v>5</v>
      </c>
      <c r="AF5" s="432"/>
      <c r="AG5" s="431">
        <v>5</v>
      </c>
      <c r="AH5" s="432"/>
      <c r="AI5" s="431">
        <v>5</v>
      </c>
      <c r="AJ5" s="432"/>
      <c r="AK5" s="431">
        <v>5</v>
      </c>
      <c r="AL5" s="432"/>
      <c r="AM5" s="431">
        <v>5</v>
      </c>
      <c r="AN5" s="432"/>
      <c r="AO5" s="431">
        <v>5</v>
      </c>
      <c r="AP5" s="432"/>
      <c r="AQ5" s="431">
        <v>5</v>
      </c>
      <c r="AR5" s="432"/>
      <c r="AS5" s="431">
        <v>5</v>
      </c>
      <c r="AT5" s="432"/>
      <c r="AU5" s="431">
        <v>5</v>
      </c>
      <c r="AV5" s="432"/>
      <c r="AW5" s="431">
        <v>5</v>
      </c>
      <c r="AX5" s="432"/>
      <c r="AY5" s="431">
        <v>5</v>
      </c>
      <c r="AZ5" s="432"/>
      <c r="BA5" s="431">
        <v>5</v>
      </c>
      <c r="BB5" s="432"/>
      <c r="BC5" s="431">
        <v>5</v>
      </c>
      <c r="BD5" s="432"/>
      <c r="BE5" s="431">
        <v>5</v>
      </c>
      <c r="BF5" s="432"/>
    </row>
    <row r="6" spans="1:58" x14ac:dyDescent="0.25">
      <c r="A6" s="447"/>
      <c r="B6" s="98" t="s">
        <v>79</v>
      </c>
      <c r="C6" s="433">
        <v>9</v>
      </c>
      <c r="D6" s="434"/>
      <c r="E6" s="433">
        <v>9</v>
      </c>
      <c r="F6" s="434"/>
      <c r="G6" s="433">
        <v>9</v>
      </c>
      <c r="H6" s="434"/>
      <c r="I6" s="433">
        <v>9</v>
      </c>
      <c r="J6" s="434"/>
      <c r="K6" s="433">
        <v>9</v>
      </c>
      <c r="L6" s="434"/>
      <c r="M6" s="433">
        <v>9</v>
      </c>
      <c r="N6" s="434"/>
      <c r="O6" s="433">
        <v>9</v>
      </c>
      <c r="P6" s="434"/>
      <c r="Q6" s="433">
        <v>9</v>
      </c>
      <c r="R6" s="434"/>
      <c r="S6" s="433">
        <v>9</v>
      </c>
      <c r="T6" s="434"/>
      <c r="U6" s="433">
        <v>9</v>
      </c>
      <c r="V6" s="434"/>
      <c r="W6" s="433">
        <v>9</v>
      </c>
      <c r="X6" s="434"/>
      <c r="Y6" s="433">
        <v>9</v>
      </c>
      <c r="Z6" s="434"/>
      <c r="AA6" s="433">
        <v>9</v>
      </c>
      <c r="AB6" s="434"/>
      <c r="AC6" s="433">
        <v>9</v>
      </c>
      <c r="AD6" s="434"/>
      <c r="AE6" s="433">
        <v>9</v>
      </c>
      <c r="AF6" s="434"/>
      <c r="AG6" s="433">
        <v>9</v>
      </c>
      <c r="AH6" s="434"/>
      <c r="AI6" s="433">
        <v>9</v>
      </c>
      <c r="AJ6" s="434"/>
      <c r="AK6" s="433">
        <v>9</v>
      </c>
      <c r="AL6" s="434"/>
      <c r="AM6" s="433">
        <v>9</v>
      </c>
      <c r="AN6" s="434"/>
      <c r="AO6" s="433">
        <v>9</v>
      </c>
      <c r="AP6" s="434"/>
      <c r="AQ6" s="433">
        <v>9</v>
      </c>
      <c r="AR6" s="434"/>
      <c r="AS6" s="433">
        <v>9</v>
      </c>
      <c r="AT6" s="434"/>
      <c r="AU6" s="433">
        <v>9</v>
      </c>
      <c r="AV6" s="434"/>
      <c r="AW6" s="433">
        <v>9</v>
      </c>
      <c r="AX6" s="434"/>
      <c r="AY6" s="433">
        <v>9</v>
      </c>
      <c r="AZ6" s="434"/>
      <c r="BA6" s="433">
        <v>9</v>
      </c>
      <c r="BB6" s="434"/>
      <c r="BC6" s="433">
        <v>9</v>
      </c>
      <c r="BD6" s="434"/>
      <c r="BE6" s="433">
        <v>9</v>
      </c>
      <c r="BF6" s="434"/>
    </row>
    <row r="7" spans="1:58" ht="15.75" thickBot="1" x14ac:dyDescent="0.3">
      <c r="A7" s="448"/>
      <c r="B7" s="99" t="s">
        <v>80</v>
      </c>
      <c r="C7" s="538">
        <v>1</v>
      </c>
      <c r="D7" s="539"/>
      <c r="E7" s="538">
        <v>1</v>
      </c>
      <c r="F7" s="539"/>
      <c r="G7" s="538">
        <v>1</v>
      </c>
      <c r="H7" s="539"/>
      <c r="I7" s="538">
        <v>1</v>
      </c>
      <c r="J7" s="539"/>
      <c r="K7" s="538">
        <v>1</v>
      </c>
      <c r="L7" s="539"/>
      <c r="M7" s="538">
        <v>1</v>
      </c>
      <c r="N7" s="539"/>
      <c r="O7" s="538">
        <v>1</v>
      </c>
      <c r="P7" s="539"/>
      <c r="Q7" s="538">
        <v>1</v>
      </c>
      <c r="R7" s="539"/>
      <c r="S7" s="538">
        <v>1</v>
      </c>
      <c r="T7" s="539"/>
      <c r="U7" s="538">
        <v>1</v>
      </c>
      <c r="V7" s="539"/>
      <c r="W7" s="538">
        <v>1</v>
      </c>
      <c r="X7" s="539"/>
      <c r="Y7" s="538">
        <v>1</v>
      </c>
      <c r="Z7" s="539"/>
      <c r="AA7" s="538">
        <v>1</v>
      </c>
      <c r="AB7" s="539"/>
      <c r="AC7" s="538">
        <v>1</v>
      </c>
      <c r="AD7" s="539"/>
      <c r="AE7" s="538">
        <v>1</v>
      </c>
      <c r="AF7" s="539"/>
      <c r="AG7" s="538">
        <v>1</v>
      </c>
      <c r="AH7" s="539"/>
      <c r="AI7" s="538">
        <v>1</v>
      </c>
      <c r="AJ7" s="539"/>
      <c r="AK7" s="538">
        <v>1</v>
      </c>
      <c r="AL7" s="539"/>
      <c r="AM7" s="538">
        <v>1</v>
      </c>
      <c r="AN7" s="539"/>
      <c r="AO7" s="538">
        <v>1</v>
      </c>
      <c r="AP7" s="539"/>
      <c r="AQ7" s="538">
        <v>1</v>
      </c>
      <c r="AR7" s="539"/>
      <c r="AS7" s="538">
        <v>1</v>
      </c>
      <c r="AT7" s="539"/>
      <c r="AU7" s="538">
        <v>1</v>
      </c>
      <c r="AV7" s="539"/>
      <c r="AW7" s="538">
        <v>1</v>
      </c>
      <c r="AX7" s="539"/>
      <c r="AY7" s="538">
        <v>1</v>
      </c>
      <c r="AZ7" s="539"/>
      <c r="BA7" s="538">
        <v>1</v>
      </c>
      <c r="BB7" s="539"/>
      <c r="BC7" s="538">
        <v>1</v>
      </c>
      <c r="BD7" s="539"/>
      <c r="BE7" s="538">
        <v>1</v>
      </c>
      <c r="BF7" s="539"/>
    </row>
    <row r="8" spans="1:58" x14ac:dyDescent="0.25">
      <c r="A8" s="444" t="s">
        <v>81</v>
      </c>
      <c r="B8" s="10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98" t="s">
        <v>83</v>
      </c>
      <c r="C9" s="439" t="s">
        <v>41</v>
      </c>
      <c r="D9" s="440"/>
      <c r="E9" s="439" t="s">
        <v>41</v>
      </c>
      <c r="F9" s="440"/>
      <c r="G9" s="439" t="s">
        <v>41</v>
      </c>
      <c r="H9" s="440"/>
      <c r="I9" s="439" t="s">
        <v>41</v>
      </c>
      <c r="J9" s="440"/>
      <c r="K9" s="439" t="s">
        <v>41</v>
      </c>
      <c r="L9" s="440"/>
      <c r="M9" s="439" t="s">
        <v>41</v>
      </c>
      <c r="N9" s="440"/>
      <c r="O9" s="439" t="s">
        <v>41</v>
      </c>
      <c r="P9" s="440"/>
      <c r="Q9" s="439" t="s">
        <v>41</v>
      </c>
      <c r="R9" s="440"/>
      <c r="S9" s="439" t="s">
        <v>41</v>
      </c>
      <c r="T9" s="440"/>
      <c r="U9" s="439" t="s">
        <v>41</v>
      </c>
      <c r="V9" s="440"/>
      <c r="W9" s="439" t="s">
        <v>41</v>
      </c>
      <c r="X9" s="440"/>
      <c r="Y9" s="439" t="s">
        <v>41</v>
      </c>
      <c r="Z9" s="440"/>
      <c r="AA9" s="439" t="s">
        <v>41</v>
      </c>
      <c r="AB9" s="440"/>
      <c r="AC9" s="439" t="s">
        <v>41</v>
      </c>
      <c r="AD9" s="440"/>
      <c r="AE9" s="439" t="s">
        <v>41</v>
      </c>
      <c r="AF9" s="440"/>
      <c r="AG9" s="439" t="s">
        <v>41</v>
      </c>
      <c r="AH9" s="440"/>
      <c r="AI9" s="439" t="s">
        <v>41</v>
      </c>
      <c r="AJ9" s="440"/>
      <c r="AK9" s="439" t="s">
        <v>41</v>
      </c>
      <c r="AL9" s="440"/>
      <c r="AM9" s="439" t="s">
        <v>41</v>
      </c>
      <c r="AN9" s="440"/>
      <c r="AO9" s="439" t="s">
        <v>41</v>
      </c>
      <c r="AP9" s="440"/>
      <c r="AQ9" s="439" t="s">
        <v>41</v>
      </c>
      <c r="AR9" s="440"/>
      <c r="AS9" s="439" t="s">
        <v>41</v>
      </c>
      <c r="AT9" s="440"/>
      <c r="AU9" s="439" t="s">
        <v>41</v>
      </c>
      <c r="AV9" s="440"/>
      <c r="AW9" s="439" t="s">
        <v>41</v>
      </c>
      <c r="AX9" s="440"/>
      <c r="AY9" s="439" t="s">
        <v>41</v>
      </c>
      <c r="AZ9" s="440"/>
      <c r="BA9" s="439" t="s">
        <v>41</v>
      </c>
      <c r="BB9" s="440"/>
      <c r="BC9" s="439" t="s">
        <v>41</v>
      </c>
      <c r="BD9" s="440"/>
      <c r="BE9" s="439" t="s">
        <v>41</v>
      </c>
      <c r="BF9" s="440"/>
    </row>
    <row r="10" spans="1:58" ht="15.75" thickBot="1" x14ac:dyDescent="0.3">
      <c r="A10" s="448"/>
      <c r="B10" s="99" t="s">
        <v>84</v>
      </c>
      <c r="C10" s="101" t="s">
        <v>42</v>
      </c>
      <c r="D10" s="102">
        <f>IF(C10=Tabelas!$F$23,Tabelas!$C$39,0%)</f>
        <v>0</v>
      </c>
      <c r="E10" s="101" t="s">
        <v>42</v>
      </c>
      <c r="F10" s="102">
        <f>IF(E10=Tabelas!$F$23,Tabelas!$C$39,0%)</f>
        <v>0</v>
      </c>
      <c r="G10" s="101" t="s">
        <v>42</v>
      </c>
      <c r="H10" s="102">
        <f>IF(G10=Tabelas!$F$23,Tabelas!$C$39,0%)</f>
        <v>0</v>
      </c>
      <c r="I10" s="101" t="s">
        <v>42</v>
      </c>
      <c r="J10" s="102">
        <f>IF(I10=Tabelas!$F$23,Tabelas!$C$39,0%)</f>
        <v>0</v>
      </c>
      <c r="K10" s="101" t="s">
        <v>42</v>
      </c>
      <c r="L10" s="102">
        <f>IF(K10=Tabelas!$F$23,Tabelas!$C$39,0%)</f>
        <v>0</v>
      </c>
      <c r="M10" s="101" t="s">
        <v>42</v>
      </c>
      <c r="N10" s="102">
        <f>IF(M10=Tabelas!$F$23,Tabelas!$C$39,0%)</f>
        <v>0</v>
      </c>
      <c r="O10" s="101" t="s">
        <v>42</v>
      </c>
      <c r="P10" s="102">
        <f>IF(O10=Tabelas!$F$23,Tabelas!$C$39,0%)</f>
        <v>0</v>
      </c>
      <c r="Q10" s="101" t="s">
        <v>42</v>
      </c>
      <c r="R10" s="102">
        <f>IF(Q10=Tabelas!$F$23,Tabelas!$C$39,0%)</f>
        <v>0</v>
      </c>
      <c r="S10" s="101" t="s">
        <v>42</v>
      </c>
      <c r="T10" s="102">
        <f>IF(S10=Tabelas!$F$23,Tabelas!$C$39,0%)</f>
        <v>0</v>
      </c>
      <c r="U10" s="101" t="s">
        <v>42</v>
      </c>
      <c r="V10" s="102">
        <f>IF(U10=Tabelas!$F$23,Tabelas!$C$39,0%)</f>
        <v>0</v>
      </c>
      <c r="W10" s="101" t="s">
        <v>42</v>
      </c>
      <c r="X10" s="102">
        <f>IF(W10=Tabelas!$F$23,Tabelas!$C$39,0%)</f>
        <v>0</v>
      </c>
      <c r="Y10" s="101" t="s">
        <v>42</v>
      </c>
      <c r="Z10" s="102">
        <f>IF(Y10=Tabelas!$F$23,Tabelas!$C$39,0%)</f>
        <v>0</v>
      </c>
      <c r="AA10" s="101" t="s">
        <v>42</v>
      </c>
      <c r="AB10" s="102">
        <f>IF(AA10=Tabelas!$F$23,Tabelas!$C$39,0%)</f>
        <v>0</v>
      </c>
      <c r="AC10" s="101" t="s">
        <v>42</v>
      </c>
      <c r="AD10" s="102">
        <f>IF(AC10=Tabelas!$F$23,Tabelas!$C$39,0%)</f>
        <v>0</v>
      </c>
      <c r="AE10" s="101" t="s">
        <v>42</v>
      </c>
      <c r="AF10" s="102">
        <f>IF(AE10=Tabelas!$F$23,Tabelas!$C$39,0%)</f>
        <v>0</v>
      </c>
      <c r="AG10" s="101" t="s">
        <v>42</v>
      </c>
      <c r="AH10" s="102">
        <f>IF(AG10=Tabelas!$F$23,Tabelas!$C$39,0%)</f>
        <v>0</v>
      </c>
      <c r="AI10" s="101" t="s">
        <v>42</v>
      </c>
      <c r="AJ10" s="102">
        <f>IF(AI10=Tabelas!$F$23,Tabelas!$C$39,0%)</f>
        <v>0</v>
      </c>
      <c r="AK10" s="101" t="s">
        <v>42</v>
      </c>
      <c r="AL10" s="102">
        <f>IF(AK10=Tabelas!$F$23,Tabelas!$C$39,0%)</f>
        <v>0</v>
      </c>
      <c r="AM10" s="101" t="s">
        <v>42</v>
      </c>
      <c r="AN10" s="102">
        <f>IF(AM10=Tabelas!$F$23,Tabelas!$C$39,0%)</f>
        <v>0</v>
      </c>
      <c r="AO10" s="101" t="s">
        <v>42</v>
      </c>
      <c r="AP10" s="102">
        <f>IF(AO10=Tabelas!$F$23,Tabelas!$C$39,0%)</f>
        <v>0</v>
      </c>
      <c r="AQ10" s="101" t="s">
        <v>42</v>
      </c>
      <c r="AR10" s="102">
        <f>IF(AQ10=Tabelas!$F$23,Tabelas!$C$39,0%)</f>
        <v>0</v>
      </c>
      <c r="AS10" s="101" t="s">
        <v>42</v>
      </c>
      <c r="AT10" s="102">
        <f>IF(AS10=Tabelas!$F$23,Tabelas!$C$39,0%)</f>
        <v>0</v>
      </c>
      <c r="AU10" s="101" t="s">
        <v>42</v>
      </c>
      <c r="AV10" s="102">
        <f>IF(AU10=Tabelas!$F$23,Tabelas!$C$39,0%)</f>
        <v>0</v>
      </c>
      <c r="AW10" s="101" t="s">
        <v>42</v>
      </c>
      <c r="AX10" s="102">
        <f>IF(AW10=Tabelas!$F$23,Tabelas!$C$39,0%)</f>
        <v>0</v>
      </c>
      <c r="AY10" s="101" t="s">
        <v>42</v>
      </c>
      <c r="AZ10" s="102">
        <f>IF(AY10=Tabelas!$F$23,Tabelas!$C$39,0%)</f>
        <v>0</v>
      </c>
      <c r="BA10" s="101" t="s">
        <v>42</v>
      </c>
      <c r="BB10" s="102">
        <f>IF(BA10=Tabelas!$F$23,Tabelas!$C$39,0%)</f>
        <v>0</v>
      </c>
      <c r="BC10" s="101" t="s">
        <v>42</v>
      </c>
      <c r="BD10" s="102">
        <f>IF(BC10=Tabelas!$F$23,Tabelas!$C$39,0%)</f>
        <v>0</v>
      </c>
      <c r="BE10" s="101" t="s">
        <v>42</v>
      </c>
      <c r="BF10" s="102">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103" t="s">
        <v>49</v>
      </c>
      <c r="C12" s="540">
        <f>'REQUISIÇÃO DE SERVIÇOS '!$J$19</f>
        <v>265.26666666666665</v>
      </c>
      <c r="D12" s="540"/>
      <c r="E12" s="540">
        <f>'REQUISIÇÃO DE SERVIÇOS '!$J$19</f>
        <v>265.26666666666665</v>
      </c>
      <c r="F12" s="540"/>
      <c r="G12" s="540">
        <f>'REQUISIÇÃO DE SERVIÇOS '!$J$19</f>
        <v>265.26666666666665</v>
      </c>
      <c r="H12" s="540"/>
      <c r="I12" s="540">
        <f>'REQUISIÇÃO DE SERVIÇOS '!$J$19</f>
        <v>265.26666666666665</v>
      </c>
      <c r="J12" s="540"/>
      <c r="K12" s="540">
        <f>'REQUISIÇÃO DE SERVIÇOS '!$J$19</f>
        <v>265.26666666666665</v>
      </c>
      <c r="L12" s="540"/>
      <c r="M12" s="540">
        <f>'REQUISIÇÃO DE SERVIÇOS '!$J$19</f>
        <v>265.26666666666665</v>
      </c>
      <c r="N12" s="540"/>
      <c r="O12" s="540">
        <f>'REQUISIÇÃO DE SERVIÇOS '!$J$19</f>
        <v>265.26666666666665</v>
      </c>
      <c r="P12" s="540"/>
      <c r="Q12" s="540">
        <f>'REQUISIÇÃO DE SERVIÇOS '!$J$19</f>
        <v>265.26666666666665</v>
      </c>
      <c r="R12" s="540"/>
      <c r="S12" s="540">
        <f>'REQUISIÇÃO DE SERVIÇOS '!$J$19</f>
        <v>265.26666666666665</v>
      </c>
      <c r="T12" s="540"/>
      <c r="U12" s="540">
        <f>'REQUISIÇÃO DE SERVIÇOS '!$J$19</f>
        <v>265.26666666666665</v>
      </c>
      <c r="V12" s="540"/>
      <c r="W12" s="540">
        <f>'REQUISIÇÃO DE SERVIÇOS '!$J$19</f>
        <v>265.26666666666665</v>
      </c>
      <c r="X12" s="540"/>
      <c r="Y12" s="540">
        <f>'REQUISIÇÃO DE SERVIÇOS '!$J$19</f>
        <v>265.26666666666665</v>
      </c>
      <c r="Z12" s="540"/>
      <c r="AA12" s="540">
        <f>'REQUISIÇÃO DE SERVIÇOS '!$J$19</f>
        <v>265.26666666666665</v>
      </c>
      <c r="AB12" s="540"/>
      <c r="AC12" s="540">
        <f>'REQUISIÇÃO DE SERVIÇOS '!$J$19</f>
        <v>265.26666666666665</v>
      </c>
      <c r="AD12" s="540"/>
      <c r="AE12" s="540">
        <f>'REQUISIÇÃO DE SERVIÇOS '!$J$19</f>
        <v>265.26666666666665</v>
      </c>
      <c r="AF12" s="540"/>
      <c r="AG12" s="540">
        <f>'REQUISIÇÃO DE SERVIÇOS '!$J$19</f>
        <v>265.26666666666665</v>
      </c>
      <c r="AH12" s="540"/>
      <c r="AI12" s="540">
        <f>'REQUISIÇÃO DE SERVIÇOS '!$J$19</f>
        <v>265.26666666666665</v>
      </c>
      <c r="AJ12" s="540"/>
      <c r="AK12" s="540">
        <f>'REQUISIÇÃO DE SERVIÇOS '!$J$19</f>
        <v>265.26666666666665</v>
      </c>
      <c r="AL12" s="540"/>
      <c r="AM12" s="540">
        <f>'REQUISIÇÃO DE SERVIÇOS '!$J$19</f>
        <v>265.26666666666665</v>
      </c>
      <c r="AN12" s="540"/>
      <c r="AO12" s="540">
        <f>'REQUISIÇÃO DE SERVIÇOS '!$J$19</f>
        <v>265.26666666666665</v>
      </c>
      <c r="AP12" s="540"/>
      <c r="AQ12" s="540">
        <f>'REQUISIÇÃO DE SERVIÇOS '!$J$19</f>
        <v>265.26666666666665</v>
      </c>
      <c r="AR12" s="540"/>
      <c r="AS12" s="540">
        <f>'REQUISIÇÃO DE SERVIÇOS '!$J$19</f>
        <v>265.26666666666665</v>
      </c>
      <c r="AT12" s="540"/>
      <c r="AU12" s="540">
        <f>'REQUISIÇÃO DE SERVIÇOS '!$J$19</f>
        <v>265.26666666666665</v>
      </c>
      <c r="AV12" s="540"/>
      <c r="AW12" s="540">
        <f>'REQUISIÇÃO DE SERVIÇOS '!$J$19</f>
        <v>265.26666666666665</v>
      </c>
      <c r="AX12" s="540"/>
      <c r="AY12" s="540">
        <f>'REQUISIÇÃO DE SERVIÇOS '!$J$19</f>
        <v>265.26666666666665</v>
      </c>
      <c r="AZ12" s="540"/>
      <c r="BA12" s="540">
        <f>'REQUISIÇÃO DE SERVIÇOS '!$J$19</f>
        <v>265.26666666666665</v>
      </c>
      <c r="BB12" s="540"/>
      <c r="BC12" s="540">
        <f>'REQUISIÇÃO DE SERVIÇOS '!$J$19</f>
        <v>265.26666666666665</v>
      </c>
      <c r="BD12" s="540"/>
      <c r="BE12" s="540">
        <f>'REQUISIÇÃO DE SERVIÇOS '!$J$19</f>
        <v>265.26666666666665</v>
      </c>
      <c r="BF12" s="540"/>
    </row>
    <row r="13" spans="1:58" x14ac:dyDescent="0.25">
      <c r="A13" s="221"/>
      <c r="B13" s="103" t="s">
        <v>85</v>
      </c>
      <c r="C13" s="541">
        <f>C12/792</f>
        <v>0.33493265993265992</v>
      </c>
      <c r="D13" s="541"/>
      <c r="E13" s="541">
        <f>E12/792</f>
        <v>0.33493265993265992</v>
      </c>
      <c r="F13" s="541"/>
      <c r="G13" s="541">
        <f>G12/792</f>
        <v>0.33493265993265992</v>
      </c>
      <c r="H13" s="541"/>
      <c r="I13" s="541">
        <f>I12/792</f>
        <v>0.33493265993265992</v>
      </c>
      <c r="J13" s="541"/>
      <c r="K13" s="541">
        <f>K12/792</f>
        <v>0.33493265993265992</v>
      </c>
      <c r="L13" s="541"/>
      <c r="M13" s="541">
        <f>M12/792</f>
        <v>0.33493265993265992</v>
      </c>
      <c r="N13" s="541"/>
      <c r="O13" s="541">
        <f>O12/792</f>
        <v>0.33493265993265992</v>
      </c>
      <c r="P13" s="541"/>
      <c r="Q13" s="541">
        <f>Q12/792</f>
        <v>0.33493265993265992</v>
      </c>
      <c r="R13" s="541"/>
      <c r="S13" s="541">
        <f>S12/792</f>
        <v>0.33493265993265992</v>
      </c>
      <c r="T13" s="541"/>
      <c r="U13" s="541">
        <f>U12/792</f>
        <v>0.33493265993265992</v>
      </c>
      <c r="V13" s="541"/>
      <c r="W13" s="541">
        <f>W12/792</f>
        <v>0.33493265993265992</v>
      </c>
      <c r="X13" s="541"/>
      <c r="Y13" s="541">
        <f>Y12/792</f>
        <v>0.33493265993265992</v>
      </c>
      <c r="Z13" s="541"/>
      <c r="AA13" s="541">
        <f>AA12/792</f>
        <v>0.33493265993265992</v>
      </c>
      <c r="AB13" s="541"/>
      <c r="AC13" s="541">
        <f>AC12/792</f>
        <v>0.33493265993265992</v>
      </c>
      <c r="AD13" s="541"/>
      <c r="AE13" s="541">
        <f>AE12/792</f>
        <v>0.33493265993265992</v>
      </c>
      <c r="AF13" s="541"/>
      <c r="AG13" s="541">
        <f>AG12/792</f>
        <v>0.33493265993265992</v>
      </c>
      <c r="AH13" s="541"/>
      <c r="AI13" s="541">
        <f>AI12/792</f>
        <v>0.33493265993265992</v>
      </c>
      <c r="AJ13" s="541"/>
      <c r="AK13" s="541">
        <f>AK12/792</f>
        <v>0.33493265993265992</v>
      </c>
      <c r="AL13" s="541"/>
      <c r="AM13" s="541">
        <f>AM12/792</f>
        <v>0.33493265993265992</v>
      </c>
      <c r="AN13" s="541"/>
      <c r="AO13" s="541">
        <f>AO12/792</f>
        <v>0.33493265993265992</v>
      </c>
      <c r="AP13" s="541"/>
      <c r="AQ13" s="541">
        <f>AQ12/792</f>
        <v>0.33493265993265992</v>
      </c>
      <c r="AR13" s="541"/>
      <c r="AS13" s="541">
        <f>AS12/792</f>
        <v>0.33493265993265992</v>
      </c>
      <c r="AT13" s="541"/>
      <c r="AU13" s="541">
        <f>AU12/792</f>
        <v>0.33493265993265992</v>
      </c>
      <c r="AV13" s="541"/>
      <c r="AW13" s="541">
        <f>AW12/792</f>
        <v>0.33493265993265992</v>
      </c>
      <c r="AX13" s="541"/>
      <c r="AY13" s="541">
        <f>AY12/792</f>
        <v>0.33493265993265992</v>
      </c>
      <c r="AZ13" s="541"/>
      <c r="BA13" s="541">
        <f>BA12/792</f>
        <v>0.33493265993265992</v>
      </c>
      <c r="BB13" s="541"/>
      <c r="BC13" s="541">
        <f>BC12/792</f>
        <v>0.33493265993265992</v>
      </c>
      <c r="BD13" s="541"/>
      <c r="BE13" s="541">
        <f>BE12/792</f>
        <v>0.33493265993265992</v>
      </c>
      <c r="BF13" s="541"/>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98" t="s">
        <v>86</v>
      </c>
      <c r="C15" s="465">
        <f>C5*C6</f>
        <v>45</v>
      </c>
      <c r="D15" s="465"/>
      <c r="E15" s="465">
        <f>E5*E6</f>
        <v>45</v>
      </c>
      <c r="F15" s="465"/>
      <c r="G15" s="465">
        <f>G5*G6</f>
        <v>45</v>
      </c>
      <c r="H15" s="465"/>
      <c r="I15" s="465">
        <f>I5*I6</f>
        <v>45</v>
      </c>
      <c r="J15" s="465"/>
      <c r="K15" s="465">
        <f>K5*K6</f>
        <v>45</v>
      </c>
      <c r="L15" s="465"/>
      <c r="M15" s="465">
        <f>M5*M6</f>
        <v>45</v>
      </c>
      <c r="N15" s="465"/>
      <c r="O15" s="465">
        <f>O5*O6</f>
        <v>45</v>
      </c>
      <c r="P15" s="465"/>
      <c r="Q15" s="465">
        <f>Q5*Q6</f>
        <v>45</v>
      </c>
      <c r="R15" s="465"/>
      <c r="S15" s="465">
        <f>S5*S6</f>
        <v>45</v>
      </c>
      <c r="T15" s="465"/>
      <c r="U15" s="465">
        <f>U5*U6</f>
        <v>45</v>
      </c>
      <c r="V15" s="465"/>
      <c r="W15" s="465">
        <f>W5*W6</f>
        <v>45</v>
      </c>
      <c r="X15" s="465"/>
      <c r="Y15" s="465">
        <f>Y5*Y6</f>
        <v>45</v>
      </c>
      <c r="Z15" s="465"/>
      <c r="AA15" s="465">
        <f>AA5*AA6</f>
        <v>45</v>
      </c>
      <c r="AB15" s="465"/>
      <c r="AC15" s="465">
        <f>AC5*AC6</f>
        <v>45</v>
      </c>
      <c r="AD15" s="465"/>
      <c r="AE15" s="465">
        <f>AE5*AE6</f>
        <v>45</v>
      </c>
      <c r="AF15" s="465"/>
      <c r="AG15" s="465">
        <f>AG5*AG6</f>
        <v>45</v>
      </c>
      <c r="AH15" s="465"/>
      <c r="AI15" s="465">
        <f>AI5*AI6</f>
        <v>45</v>
      </c>
      <c r="AJ15" s="465"/>
      <c r="AK15" s="465">
        <f>AK5*AK6</f>
        <v>45</v>
      </c>
      <c r="AL15" s="465"/>
      <c r="AM15" s="465">
        <f>AM5*AM6</f>
        <v>45</v>
      </c>
      <c r="AN15" s="465"/>
      <c r="AO15" s="465">
        <f>AO5*AO6</f>
        <v>45</v>
      </c>
      <c r="AP15" s="465"/>
      <c r="AQ15" s="465">
        <f>AQ5*AQ6</f>
        <v>45</v>
      </c>
      <c r="AR15" s="465"/>
      <c r="AS15" s="465">
        <f>AS5*AS6</f>
        <v>45</v>
      </c>
      <c r="AT15" s="465"/>
      <c r="AU15" s="465">
        <f>AU5*AU6</f>
        <v>45</v>
      </c>
      <c r="AV15" s="465"/>
      <c r="AW15" s="465">
        <f>AW5*AW6</f>
        <v>45</v>
      </c>
      <c r="AX15" s="465"/>
      <c r="AY15" s="465">
        <f>AY5*AY6</f>
        <v>45</v>
      </c>
      <c r="AZ15" s="465"/>
      <c r="BA15" s="465">
        <f>BA5*BA6</f>
        <v>45</v>
      </c>
      <c r="BB15" s="465"/>
      <c r="BC15" s="465">
        <f>BC5*BC6</f>
        <v>45</v>
      </c>
      <c r="BD15" s="465"/>
      <c r="BE15" s="465">
        <f>BE5*BE6</f>
        <v>45</v>
      </c>
      <c r="BF15" s="465"/>
    </row>
    <row r="16" spans="1:58" x14ac:dyDescent="0.25">
      <c r="A16" s="222"/>
      <c r="B16" s="98" t="s">
        <v>87</v>
      </c>
      <c r="C16" s="530">
        <f>C13*C15</f>
        <v>15.071969696969695</v>
      </c>
      <c r="D16" s="530"/>
      <c r="E16" s="530">
        <f>E13*E15</f>
        <v>15.071969696969695</v>
      </c>
      <c r="F16" s="530"/>
      <c r="G16" s="530">
        <f>G13*G15</f>
        <v>15.071969696969695</v>
      </c>
      <c r="H16" s="530"/>
      <c r="I16" s="530">
        <f>I13*I15</f>
        <v>15.071969696969695</v>
      </c>
      <c r="J16" s="530"/>
      <c r="K16" s="530">
        <f>K13*K15</f>
        <v>15.071969696969695</v>
      </c>
      <c r="L16" s="530"/>
      <c r="M16" s="530">
        <f>M13*M15</f>
        <v>15.071969696969695</v>
      </c>
      <c r="N16" s="530"/>
      <c r="O16" s="530">
        <f>O13*O15</f>
        <v>15.071969696969695</v>
      </c>
      <c r="P16" s="530"/>
      <c r="Q16" s="530">
        <f>Q13*Q15</f>
        <v>15.071969696969695</v>
      </c>
      <c r="R16" s="530"/>
      <c r="S16" s="530">
        <f>S13*S15</f>
        <v>15.071969696969695</v>
      </c>
      <c r="T16" s="530"/>
      <c r="U16" s="530">
        <f>U13*U15</f>
        <v>15.071969696969695</v>
      </c>
      <c r="V16" s="530"/>
      <c r="W16" s="530">
        <f>W13*W15</f>
        <v>15.071969696969695</v>
      </c>
      <c r="X16" s="530"/>
      <c r="Y16" s="530">
        <f>Y13*Y15</f>
        <v>15.071969696969695</v>
      </c>
      <c r="Z16" s="530"/>
      <c r="AA16" s="530">
        <f>AA13*AA15</f>
        <v>15.071969696969695</v>
      </c>
      <c r="AB16" s="530"/>
      <c r="AC16" s="530">
        <f>AC13*AC15</f>
        <v>15.071969696969695</v>
      </c>
      <c r="AD16" s="530"/>
      <c r="AE16" s="530">
        <f>AE13*AE15</f>
        <v>15.071969696969695</v>
      </c>
      <c r="AF16" s="530"/>
      <c r="AG16" s="530">
        <f>AG13*AG15</f>
        <v>15.071969696969695</v>
      </c>
      <c r="AH16" s="530"/>
      <c r="AI16" s="530">
        <f>AI13*AI15</f>
        <v>15.071969696969695</v>
      </c>
      <c r="AJ16" s="530"/>
      <c r="AK16" s="530">
        <f>AK13*AK15</f>
        <v>15.071969696969695</v>
      </c>
      <c r="AL16" s="530"/>
      <c r="AM16" s="530">
        <f>AM13*AM15</f>
        <v>15.071969696969695</v>
      </c>
      <c r="AN16" s="530"/>
      <c r="AO16" s="530">
        <f>AO13*AO15</f>
        <v>15.071969696969695</v>
      </c>
      <c r="AP16" s="530"/>
      <c r="AQ16" s="530">
        <f>AQ13*AQ15</f>
        <v>15.071969696969695</v>
      </c>
      <c r="AR16" s="530"/>
      <c r="AS16" s="530">
        <f>AS13*AS15</f>
        <v>15.071969696969695</v>
      </c>
      <c r="AT16" s="530"/>
      <c r="AU16" s="530">
        <f>AU13*AU15</f>
        <v>15.071969696969695</v>
      </c>
      <c r="AV16" s="530"/>
      <c r="AW16" s="530">
        <f>AW13*AW15</f>
        <v>15.071969696969695</v>
      </c>
      <c r="AX16" s="530"/>
      <c r="AY16" s="530">
        <f>AY13*AY15</f>
        <v>15.071969696969695</v>
      </c>
      <c r="AZ16" s="530"/>
      <c r="BA16" s="530">
        <f>BA13*BA15</f>
        <v>15.071969696969695</v>
      </c>
      <c r="BB16" s="530"/>
      <c r="BC16" s="530">
        <f>BC13*BC15</f>
        <v>15.071969696969695</v>
      </c>
      <c r="BD16" s="530"/>
      <c r="BE16" s="530">
        <f>BE13*BE15</f>
        <v>15.071969696969695</v>
      </c>
      <c r="BF16" s="530"/>
    </row>
    <row r="17" spans="1:58" ht="15.75" thickBot="1" x14ac:dyDescent="0.3">
      <c r="A17" s="223"/>
      <c r="B17" s="121"/>
      <c r="C17" s="121"/>
      <c r="D17" s="252"/>
      <c r="E17" s="121"/>
      <c r="F17" s="252"/>
      <c r="G17" s="121"/>
      <c r="H17" s="252"/>
      <c r="I17" s="121"/>
      <c r="J17" s="252"/>
      <c r="K17" s="121"/>
      <c r="L17" s="252"/>
      <c r="M17" s="121"/>
      <c r="N17" s="252"/>
      <c r="O17" s="121"/>
      <c r="P17" s="252"/>
      <c r="Q17" s="121"/>
      <c r="R17" s="252"/>
      <c r="S17" s="121"/>
      <c r="T17" s="252"/>
      <c r="U17" s="121"/>
      <c r="V17" s="252"/>
      <c r="W17" s="121"/>
      <c r="X17" s="252"/>
      <c r="Y17" s="121"/>
      <c r="Z17" s="252"/>
      <c r="AA17" s="121"/>
      <c r="AB17" s="252"/>
      <c r="AC17" s="121"/>
      <c r="AD17" s="252"/>
      <c r="AE17" s="121"/>
      <c r="AF17" s="252"/>
      <c r="AG17" s="121"/>
      <c r="AH17" s="252"/>
      <c r="AI17" s="121"/>
      <c r="AJ17" s="252"/>
      <c r="AK17" s="121"/>
      <c r="AL17" s="252"/>
      <c r="AM17" s="121"/>
      <c r="AN17" s="252"/>
      <c r="AO17" s="121"/>
      <c r="AP17" s="252"/>
      <c r="AQ17" s="121"/>
      <c r="AR17" s="252"/>
      <c r="AS17" s="121"/>
      <c r="AT17" s="252"/>
      <c r="AU17" s="121"/>
      <c r="AV17" s="252"/>
      <c r="AW17" s="121"/>
      <c r="AX17" s="252"/>
      <c r="AY17" s="121"/>
      <c r="AZ17" s="252"/>
      <c r="BA17" s="121"/>
      <c r="BB17" s="252"/>
      <c r="BC17" s="121"/>
      <c r="BD17" s="252"/>
      <c r="BE17" s="121"/>
      <c r="BF17" s="252"/>
    </row>
    <row r="18" spans="1:58" x14ac:dyDescent="0.25">
      <c r="A18" s="444" t="s">
        <v>88</v>
      </c>
      <c r="B18" s="97" t="s">
        <v>89</v>
      </c>
      <c r="C18" s="531">
        <f>IF(OR(C8=Tabelas!$F$14,C8=Tabelas!$F$16),C4*C7,2*C4*C7)</f>
        <v>0</v>
      </c>
      <c r="D18" s="532"/>
      <c r="E18" s="531">
        <f>IF(OR(E8=Tabelas!$F$14,E8=Tabelas!$F$16),E4*E7,2*E4*E7)</f>
        <v>0</v>
      </c>
      <c r="F18" s="532"/>
      <c r="G18" s="531">
        <f>IF(OR(G8=Tabelas!$F$14,G8=Tabelas!$F$16),G4*G7,2*G4*G7)</f>
        <v>400</v>
      </c>
      <c r="H18" s="532"/>
      <c r="I18" s="531">
        <f>IF(OR(I8=Tabelas!$F$14,I8=Tabelas!$F$16),I4*I7,2*I4*I7)</f>
        <v>0</v>
      </c>
      <c r="J18" s="532"/>
      <c r="K18" s="531">
        <f>IF(OR(K8=Tabelas!$F$14,K8=Tabelas!$F$16),K4*K7,2*K4*K7)</f>
        <v>0</v>
      </c>
      <c r="L18" s="532"/>
      <c r="M18" s="531">
        <f>IF(OR(M8=Tabelas!$F$14,M8=Tabelas!$F$16),M4*M7,2*M4*M7)</f>
        <v>0</v>
      </c>
      <c r="N18" s="532"/>
      <c r="O18" s="531">
        <f>IF(OR(O8=Tabelas!$F$14,O8=Tabelas!$F$16),O4*O7,2*O4*O7)</f>
        <v>0</v>
      </c>
      <c r="P18" s="532"/>
      <c r="Q18" s="531">
        <f>IF(OR(Q8=Tabelas!$F$14,Q8=Tabelas!$F$16),Q4*Q7,2*Q4*Q7)</f>
        <v>4000</v>
      </c>
      <c r="R18" s="532"/>
      <c r="S18" s="531">
        <f>IF(OR(S8=Tabelas!$F$14,S8=Tabelas!$F$16),S4*S7,2*S4*S7)</f>
        <v>0</v>
      </c>
      <c r="T18" s="532"/>
      <c r="U18" s="531">
        <f>IF(OR(U8=Tabelas!$F$14,U8=Tabelas!$F$16),U4*U7,2*U4*U7)</f>
        <v>0</v>
      </c>
      <c r="V18" s="532"/>
      <c r="W18" s="531">
        <f>IF(OR(W8=Tabelas!$F$14,W8=Tabelas!$F$16),W4*W7,2*W4*W7)</f>
        <v>0</v>
      </c>
      <c r="X18" s="532"/>
      <c r="Y18" s="531">
        <f>IF(OR(Y8=Tabelas!$F$14,Y8=Tabelas!$F$16),Y4*Y7,2*Y4*Y7)</f>
        <v>6000</v>
      </c>
      <c r="Z18" s="532"/>
      <c r="AA18" s="531">
        <f>IF(OR(AA8=Tabelas!$F$14,AA8=Tabelas!$F$16),AA4*AA7,2*AA4*AA7)</f>
        <v>0</v>
      </c>
      <c r="AB18" s="532"/>
      <c r="AC18" s="531">
        <f>IF(OR(AC8=Tabelas!$F$14,AC8=Tabelas!$F$16),AC4*AC7,2*AC4*AC7)</f>
        <v>1200</v>
      </c>
      <c r="AD18" s="532"/>
      <c r="AE18" s="531">
        <f>IF(OR(AE8=Tabelas!$F$14,AE8=Tabelas!$F$16),AE4*AE7,2*AE4*AE7)</f>
        <v>0</v>
      </c>
      <c r="AF18" s="532"/>
      <c r="AG18" s="531">
        <f>IF(OR(AG8=Tabelas!$F$14,AG8=Tabelas!$F$16),AG4*AG7,2*AG4*AG7)</f>
        <v>10000</v>
      </c>
      <c r="AH18" s="532"/>
      <c r="AI18" s="531">
        <f>IF(OR(AI8=Tabelas!$F$14,AI8=Tabelas!$F$16),AI4*AI7,2*AI4*AI7)</f>
        <v>0</v>
      </c>
      <c r="AJ18" s="532"/>
      <c r="AK18" s="531">
        <f>IF(OR(AK8=Tabelas!$F$14,AK8=Tabelas!$F$16),AK4*AK7,2*AK4*AK7)</f>
        <v>0</v>
      </c>
      <c r="AL18" s="532"/>
      <c r="AM18" s="531">
        <f>IF(OR(AM8=Tabelas!$F$14,AM8=Tabelas!$F$16),AM4*AM7,2*AM4*AM7)</f>
        <v>1000</v>
      </c>
      <c r="AN18" s="532"/>
      <c r="AO18" s="531">
        <f>IF(OR(AO8=Tabelas!$F$14,AO8=Tabelas!$F$16),AO4*AO7,2*AO4*AO7)</f>
        <v>0</v>
      </c>
      <c r="AP18" s="532"/>
      <c r="AQ18" s="531">
        <f>IF(OR(AQ8=Tabelas!$F$14,AQ8=Tabelas!$F$16),AQ4*AQ7,2*AQ4*AQ7)</f>
        <v>2000</v>
      </c>
      <c r="AR18" s="532"/>
      <c r="AS18" s="531">
        <f>IF(OR(AS8=Tabelas!$F$14,AS8=Tabelas!$F$16),AS4*AS7,2*AS4*AS7)</f>
        <v>0</v>
      </c>
      <c r="AT18" s="532"/>
      <c r="AU18" s="531">
        <f>IF(OR(AU8=Tabelas!$F$14,AU8=Tabelas!$F$16),AU4*AU7,2*AU4*AU7)</f>
        <v>0</v>
      </c>
      <c r="AV18" s="532"/>
      <c r="AW18" s="531">
        <f>IF(OR(AW8=Tabelas!$F$14,AW8=Tabelas!$F$16),AW4*AW7,2*AW4*AW7)</f>
        <v>0</v>
      </c>
      <c r="AX18" s="532"/>
      <c r="AY18" s="531">
        <f>IF(OR(AY8=Tabelas!$F$14,AY8=Tabelas!$F$16),AY4*AY7,2*AY4*AY7)</f>
        <v>0</v>
      </c>
      <c r="AZ18" s="532"/>
      <c r="BA18" s="531">
        <f>IF(OR(BA8=Tabelas!$F$14,BA8=Tabelas!$F$16),BA4*BA7,2*BA4*BA7)</f>
        <v>1000</v>
      </c>
      <c r="BB18" s="532"/>
      <c r="BC18" s="531">
        <f>IF(OR(BC8=Tabelas!$F$14,BC8=Tabelas!$F$16),BC4*BC7,2*BC4*BC7)</f>
        <v>5000</v>
      </c>
      <c r="BD18" s="532"/>
      <c r="BE18" s="531">
        <f>IF(OR(BE8=Tabelas!$F$14,BE8=Tabelas!$F$16),BE4*BE7,2*BE4*BE7)</f>
        <v>8000</v>
      </c>
      <c r="BF18" s="532"/>
    </row>
    <row r="19" spans="1:58" x14ac:dyDescent="0.25">
      <c r="A19" s="445"/>
      <c r="B19" s="98" t="s">
        <v>90</v>
      </c>
      <c r="C19" s="533">
        <f>IF(C8=Tabelas!$B$4,0,IF(OR(C8=Tabelas!$F$14,C8=Tabelas!$F$15),VLOOKUP(C9,matrizpapel,2,0),VLOOKUP(C9,matrizpapel,3,0)))</f>
        <v>5.16</v>
      </c>
      <c r="D19" s="534"/>
      <c r="E19" s="533">
        <f>IF(E8=Tabelas!$B$4,0,IF(OR(E8=Tabelas!$F$14,E8=Tabelas!$F$15),VLOOKUP(E9,matrizpapel,2,0),VLOOKUP(E9,matrizpapel,3,0)))</f>
        <v>5.16</v>
      </c>
      <c r="F19" s="534"/>
      <c r="G19" s="533">
        <f>IF(G8=Tabelas!$B$4,0,IF(OR(G8=Tabelas!$F$14,G8=Tabelas!$F$15),VLOOKUP(G9,matrizpapel,2,0),VLOOKUP(G9,matrizpapel,3,0)))</f>
        <v>5.16</v>
      </c>
      <c r="H19" s="534"/>
      <c r="I19" s="533">
        <f>IF(I8=Tabelas!$B$4,0,IF(OR(I8=Tabelas!$F$14,I8=Tabelas!$F$15),VLOOKUP(I9,matrizpapel,2,0),VLOOKUP(I9,matrizpapel,3,0)))</f>
        <v>5.16</v>
      </c>
      <c r="J19" s="534"/>
      <c r="K19" s="533">
        <f>IF(K8=Tabelas!$B$4,0,IF(OR(K8=Tabelas!$F$14,K8=Tabelas!$F$15),VLOOKUP(K9,matrizpapel,2,0),VLOOKUP(K9,matrizpapel,3,0)))</f>
        <v>5.16</v>
      </c>
      <c r="L19" s="534"/>
      <c r="M19" s="533">
        <f>IF(M8=Tabelas!$B$4,0,IF(OR(M8=Tabelas!$F$14,M8=Tabelas!$F$15),VLOOKUP(M9,matrizpapel,2,0),VLOOKUP(M9,matrizpapel,3,0)))</f>
        <v>5.16</v>
      </c>
      <c r="N19" s="534"/>
      <c r="O19" s="533">
        <f>IF(O8=Tabelas!$B$4,0,IF(OR(O8=Tabelas!$F$14,O8=Tabelas!$F$15),VLOOKUP(O9,matrizpapel,2,0),VLOOKUP(O9,matrizpapel,3,0)))</f>
        <v>5.16</v>
      </c>
      <c r="P19" s="534"/>
      <c r="Q19" s="533">
        <f>IF(Q8=Tabelas!$B$4,0,IF(OR(Q8=Tabelas!$F$14,Q8=Tabelas!$F$15),VLOOKUP(Q9,matrizpapel,2,0),VLOOKUP(Q9,matrizpapel,3,0)))</f>
        <v>5.16</v>
      </c>
      <c r="R19" s="534"/>
      <c r="S19" s="533">
        <f>IF(S8=Tabelas!$B$4,0,IF(OR(S8=Tabelas!$F$14,S8=Tabelas!$F$15),VLOOKUP(S9,matrizpapel,2,0),VLOOKUP(S9,matrizpapel,3,0)))</f>
        <v>5.16</v>
      </c>
      <c r="T19" s="534"/>
      <c r="U19" s="533">
        <f>IF(U8=Tabelas!$B$4,0,IF(OR(U8=Tabelas!$F$14,U8=Tabelas!$F$15),VLOOKUP(U9,matrizpapel,2,0),VLOOKUP(U9,matrizpapel,3,0)))</f>
        <v>5.16</v>
      </c>
      <c r="V19" s="534"/>
      <c r="W19" s="533">
        <f>IF(W8=Tabelas!$B$4,0,IF(OR(W8=Tabelas!$F$14,W8=Tabelas!$F$15),VLOOKUP(W9,matrizpapel,2,0),VLOOKUP(W9,matrizpapel,3,0)))</f>
        <v>5.16</v>
      </c>
      <c r="X19" s="534"/>
      <c r="Y19" s="533">
        <f>IF(Y8=Tabelas!$B$4,0,IF(OR(Y8=Tabelas!$F$14,Y8=Tabelas!$F$15),VLOOKUP(Y9,matrizpapel,2,0),VLOOKUP(Y9,matrizpapel,3,0)))</f>
        <v>5.16</v>
      </c>
      <c r="Z19" s="534"/>
      <c r="AA19" s="533">
        <f>IF(AA8=Tabelas!$B$4,0,IF(OR(AA8=Tabelas!$F$14,AA8=Tabelas!$F$15),VLOOKUP(AA9,matrizpapel,2,0),VLOOKUP(AA9,matrizpapel,3,0)))</f>
        <v>5.16</v>
      </c>
      <c r="AB19" s="534"/>
      <c r="AC19" s="533">
        <f>IF(AC8=Tabelas!$B$4,0,IF(OR(AC8=Tabelas!$F$14,AC8=Tabelas!$F$15),VLOOKUP(AC9,matrizpapel,2,0),VLOOKUP(AC9,matrizpapel,3,0)))</f>
        <v>5.16</v>
      </c>
      <c r="AD19" s="534"/>
      <c r="AE19" s="533">
        <f>IF(AE8=Tabelas!$B$4,0,IF(OR(AE8=Tabelas!$F$14,AE8=Tabelas!$F$15),VLOOKUP(AE9,matrizpapel,2,0),VLOOKUP(AE9,matrizpapel,3,0)))</f>
        <v>5.16</v>
      </c>
      <c r="AF19" s="534"/>
      <c r="AG19" s="533">
        <f>IF(AG8=Tabelas!$B$4,0,IF(OR(AG8=Tabelas!$F$14,AG8=Tabelas!$F$15),VLOOKUP(AG9,matrizpapel,2,0),VLOOKUP(AG9,matrizpapel,3,0)))</f>
        <v>5.16</v>
      </c>
      <c r="AH19" s="534"/>
      <c r="AI19" s="533">
        <f>IF(AI8=Tabelas!$B$4,0,IF(OR(AI8=Tabelas!$F$14,AI8=Tabelas!$F$15),VLOOKUP(AI9,matrizpapel,2,0),VLOOKUP(AI9,matrizpapel,3,0)))</f>
        <v>5.16</v>
      </c>
      <c r="AJ19" s="534"/>
      <c r="AK19" s="533">
        <f>IF(AK8=Tabelas!$B$4,0,IF(OR(AK8=Tabelas!$F$14,AK8=Tabelas!$F$15),VLOOKUP(AK9,matrizpapel,2,0),VLOOKUP(AK9,matrizpapel,3,0)))</f>
        <v>5.16</v>
      </c>
      <c r="AL19" s="534"/>
      <c r="AM19" s="533">
        <f>IF(AM8=Tabelas!$B$4,0,IF(OR(AM8=Tabelas!$F$14,AM8=Tabelas!$F$15),VLOOKUP(AM9,matrizpapel,2,0),VLOOKUP(AM9,matrizpapel,3,0)))</f>
        <v>5.16</v>
      </c>
      <c r="AN19" s="534"/>
      <c r="AO19" s="533">
        <f>IF(AO8=Tabelas!$B$4,0,IF(OR(AO8=Tabelas!$F$14,AO8=Tabelas!$F$15),VLOOKUP(AO9,matrizpapel,2,0),VLOOKUP(AO9,matrizpapel,3,0)))</f>
        <v>5.16</v>
      </c>
      <c r="AP19" s="534"/>
      <c r="AQ19" s="533">
        <f>IF(AQ8=Tabelas!$B$4,0,IF(OR(AQ8=Tabelas!$F$14,AQ8=Tabelas!$F$15),VLOOKUP(AQ9,matrizpapel,2,0),VLOOKUP(AQ9,matrizpapel,3,0)))</f>
        <v>5.16</v>
      </c>
      <c r="AR19" s="534"/>
      <c r="AS19" s="533">
        <f>IF(AS8=Tabelas!$B$4,0,IF(OR(AS8=Tabelas!$F$14,AS8=Tabelas!$F$15),VLOOKUP(AS9,matrizpapel,2,0),VLOOKUP(AS9,matrizpapel,3,0)))</f>
        <v>5.16</v>
      </c>
      <c r="AT19" s="534"/>
      <c r="AU19" s="533">
        <f>IF(AU8=Tabelas!$B$4,0,IF(OR(AU8=Tabelas!$F$14,AU8=Tabelas!$F$15),VLOOKUP(AU9,matrizpapel,2,0),VLOOKUP(AU9,matrizpapel,3,0)))</f>
        <v>5.16</v>
      </c>
      <c r="AV19" s="534"/>
      <c r="AW19" s="533">
        <f>IF(AW8=Tabelas!$B$4,0,IF(OR(AW8=Tabelas!$F$14,AW8=Tabelas!$F$15),VLOOKUP(AW9,matrizpapel,2,0),VLOOKUP(AW9,matrizpapel,3,0)))</f>
        <v>5.16</v>
      </c>
      <c r="AX19" s="534"/>
      <c r="AY19" s="533">
        <f>IF(AY8=Tabelas!$B$4,0,IF(OR(AY8=Tabelas!$F$14,AY8=Tabelas!$F$15),VLOOKUP(AY9,matrizpapel,2,0),VLOOKUP(AY9,matrizpapel,3,0)))</f>
        <v>5.16</v>
      </c>
      <c r="AZ19" s="534"/>
      <c r="BA19" s="533">
        <f>IF(BA8=Tabelas!$B$4,0,IF(OR(BA8=Tabelas!$F$14,BA8=Tabelas!$F$15),VLOOKUP(BA9,matrizpapel,2,0),VLOOKUP(BA9,matrizpapel,3,0)))</f>
        <v>5.16</v>
      </c>
      <c r="BB19" s="534"/>
      <c r="BC19" s="533">
        <f>IF(BC8=Tabelas!$B$4,0,IF(OR(BC8=Tabelas!$F$14,BC8=Tabelas!$F$15),VLOOKUP(BC9,matrizpapel,2,0),VLOOKUP(BC9,matrizpapel,3,0)))</f>
        <v>5.16</v>
      </c>
      <c r="BD19" s="534"/>
      <c r="BE19" s="533">
        <f>IF(BE8=Tabelas!$B$4,0,IF(OR(BE8=Tabelas!$F$14,BE8=Tabelas!$F$15),VLOOKUP(BE9,matrizpapel,2,0),VLOOKUP(BE9,matrizpapel,3,0)))</f>
        <v>5.16</v>
      </c>
      <c r="BF19" s="534"/>
    </row>
    <row r="20" spans="1:58" x14ac:dyDescent="0.25">
      <c r="A20" s="445"/>
      <c r="B20" s="103" t="s">
        <v>91</v>
      </c>
      <c r="C20" s="98">
        <f>IF(C18&gt;1000,1,C18/1000)</f>
        <v>0</v>
      </c>
      <c r="D20" s="104">
        <f>IF(C10=Tabelas!$F$23,C16*C20*(C19+Tabelas!$C$39),C16*C20*C19)</f>
        <v>0</v>
      </c>
      <c r="E20" s="98">
        <f>IF(E18&gt;1000,1,E18/1000)</f>
        <v>0</v>
      </c>
      <c r="F20" s="104">
        <f>IF(E10=Tabelas!$F$23,E16*E20*(E19+Tabelas!$C$39),E16*E20*E19)</f>
        <v>0</v>
      </c>
      <c r="G20" s="98">
        <f>IF(G18&gt;1000,1,G18/1000)</f>
        <v>0.4</v>
      </c>
      <c r="H20" s="104">
        <f>IF(G10=Tabelas!$F$23,G16*G20*(G19+Tabelas!$C$39),G16*G20*G19)</f>
        <v>31.108545454545453</v>
      </c>
      <c r="I20" s="98">
        <f>IF(I18&gt;1000,1,I18/1000)</f>
        <v>0</v>
      </c>
      <c r="J20" s="104">
        <f>IF(I10=Tabelas!$F$23,I16*I20*(I19+Tabelas!$C$39),I16*I20*I19)</f>
        <v>0</v>
      </c>
      <c r="K20" s="98">
        <f>IF(K18&gt;1000,1,K18/1000)</f>
        <v>0</v>
      </c>
      <c r="L20" s="104">
        <f>IF(K10=Tabelas!$F$23,K16*K20*(K19+Tabelas!$C$39),K16*K20*K19)</f>
        <v>0</v>
      </c>
      <c r="M20" s="98">
        <f>IF(M18&gt;1000,1,M18/1000)</f>
        <v>0</v>
      </c>
      <c r="N20" s="104">
        <f>IF(M10=Tabelas!$F$23,M16*M20*(M19+Tabelas!$C$39),M16*M20*M19)</f>
        <v>0</v>
      </c>
      <c r="O20" s="98">
        <f>IF(O18&gt;1000,1,O18/1000)</f>
        <v>0</v>
      </c>
      <c r="P20" s="104">
        <f>IF(O10=Tabelas!$F$23,O16*O20*(O19+Tabelas!$C$39),O16*O20*O19)</f>
        <v>0</v>
      </c>
      <c r="Q20" s="98">
        <f>IF(Q18&gt;1000,1,Q18/1000)</f>
        <v>1</v>
      </c>
      <c r="R20" s="104">
        <f>IF(Q10=Tabelas!$F$23,Q16*Q20*(Q19+Tabelas!$C$39),Q16*Q20*Q19)</f>
        <v>77.771363636363631</v>
      </c>
      <c r="S20" s="98">
        <f>IF(S18&gt;1000,1,S18/1000)</f>
        <v>0</v>
      </c>
      <c r="T20" s="104">
        <f>IF(S10=Tabelas!$F$23,S16*S20*(S19+Tabelas!$C$39),S16*S20*S19)</f>
        <v>0</v>
      </c>
      <c r="U20" s="98">
        <f>IF(U18&gt;1000,1,U18/1000)</f>
        <v>0</v>
      </c>
      <c r="V20" s="104">
        <f>IF(U10=Tabelas!$F$23,U16*U20*(U19+Tabelas!$C$39),U16*U20*U19)</f>
        <v>0</v>
      </c>
      <c r="W20" s="98">
        <f>IF(W18&gt;1000,1,W18/1000)</f>
        <v>0</v>
      </c>
      <c r="X20" s="104">
        <f>IF(W10=Tabelas!$F$23,W16*W20*(W19+Tabelas!$C$39),W16*W20*W19)</f>
        <v>0</v>
      </c>
      <c r="Y20" s="98">
        <f>IF(Y18&gt;1000,1,Y18/1000)</f>
        <v>1</v>
      </c>
      <c r="Z20" s="104">
        <f>IF(Y10=Tabelas!$F$23,Y16*Y20*(Y19+Tabelas!$C$39),Y16*Y20*Y19)</f>
        <v>77.771363636363631</v>
      </c>
      <c r="AA20" s="98">
        <f>IF(AA18&gt;1000,1,AA18/1000)</f>
        <v>0</v>
      </c>
      <c r="AB20" s="104">
        <f>IF(AA10=Tabelas!$F$23,AA16*AA20*(AA19+Tabelas!$C$39),AA16*AA20*AA19)</f>
        <v>0</v>
      </c>
      <c r="AC20" s="98">
        <f>IF(AC18&gt;1000,1,AC18/1000)</f>
        <v>1</v>
      </c>
      <c r="AD20" s="104">
        <f>IF(AC10=Tabelas!$F$23,AC16*AC20*(AC19+Tabelas!$C$39),AC16*AC20*AC19)</f>
        <v>77.771363636363631</v>
      </c>
      <c r="AE20" s="98">
        <f>IF(AE18&gt;1000,1,AE18/1000)</f>
        <v>0</v>
      </c>
      <c r="AF20" s="104">
        <f>IF(AE10=Tabelas!$F$23,AE16*AE20*(AE19+Tabelas!$C$39),AE16*AE20*AE19)</f>
        <v>0</v>
      </c>
      <c r="AG20" s="98">
        <f>IF(AG18&gt;1000,1,AG18/1000)</f>
        <v>1</v>
      </c>
      <c r="AH20" s="104">
        <f>IF(AG10=Tabelas!$F$23,AG16*AG20*(AG19+Tabelas!$C$39),AG16*AG20*AG19)</f>
        <v>77.771363636363631</v>
      </c>
      <c r="AI20" s="98">
        <f>IF(AI18&gt;1000,1,AI18/1000)</f>
        <v>0</v>
      </c>
      <c r="AJ20" s="104">
        <f>IF(AI10=Tabelas!$F$23,AI16*AI20*(AI19+Tabelas!$C$39),AI16*AI20*AI19)</f>
        <v>0</v>
      </c>
      <c r="AK20" s="98">
        <f>IF(AK18&gt;1000,1,AK18/1000)</f>
        <v>0</v>
      </c>
      <c r="AL20" s="104">
        <f>IF(AK10=Tabelas!$F$23,AK16*AK20*(AK19+Tabelas!$C$39),AK16*AK20*AK19)</f>
        <v>0</v>
      </c>
      <c r="AM20" s="98">
        <f>IF(AM18&gt;1000,1,AM18/1000)</f>
        <v>1</v>
      </c>
      <c r="AN20" s="104">
        <f>IF(AM10=Tabelas!$F$23,AM16*AM20*(AM19+Tabelas!$C$39),AM16*AM20*AM19)</f>
        <v>77.771363636363631</v>
      </c>
      <c r="AO20" s="98">
        <f>IF(AO18&gt;1000,1,AO18/1000)</f>
        <v>0</v>
      </c>
      <c r="AP20" s="104">
        <f>IF(AO10=Tabelas!$F$23,AO16*AO20*(AO19+Tabelas!$C$39),AO16*AO20*AO19)</f>
        <v>0</v>
      </c>
      <c r="AQ20" s="98">
        <f>IF(AQ18&gt;1000,1,AQ18/1000)</f>
        <v>1</v>
      </c>
      <c r="AR20" s="104">
        <f>IF(AQ10=Tabelas!$F$23,AQ16*AQ20*(AQ19+Tabelas!$C$39),AQ16*AQ20*AQ19)</f>
        <v>77.771363636363631</v>
      </c>
      <c r="AS20" s="98">
        <f>IF(AS18&gt;1000,1,AS18/1000)</f>
        <v>0</v>
      </c>
      <c r="AT20" s="104">
        <f>IF(AS10=Tabelas!$F$23,AS16*AS20*(AS19+Tabelas!$C$39),AS16*AS20*AS19)</f>
        <v>0</v>
      </c>
      <c r="AU20" s="98">
        <f>IF(AU18&gt;1000,1,AU18/1000)</f>
        <v>0</v>
      </c>
      <c r="AV20" s="104">
        <f>IF(AU10=Tabelas!$F$23,AU16*AU20*(AU19+Tabelas!$C$39),AU16*AU20*AU19)</f>
        <v>0</v>
      </c>
      <c r="AW20" s="98">
        <f>IF(AW18&gt;1000,1,AW18/1000)</f>
        <v>0</v>
      </c>
      <c r="AX20" s="104">
        <f>IF(AW10=Tabelas!$F$23,AW16*AW20*(AW19+Tabelas!$C$39),AW16*AW20*AW19)</f>
        <v>0</v>
      </c>
      <c r="AY20" s="98">
        <f>IF(AY18&gt;1000,1,AY18/1000)</f>
        <v>0</v>
      </c>
      <c r="AZ20" s="104">
        <f>IF(AY10=Tabelas!$F$23,AY16*AY20*(AY19+Tabelas!$C$39),AY16*AY20*AY19)</f>
        <v>0</v>
      </c>
      <c r="BA20" s="98">
        <f>IF(BA18&gt;1000,1,BA18/1000)</f>
        <v>1</v>
      </c>
      <c r="BB20" s="104">
        <f>IF(BA10=Tabelas!$F$23,BA16*BA20*(BA19+Tabelas!$C$39),BA16*BA20*BA19)</f>
        <v>77.771363636363631</v>
      </c>
      <c r="BC20" s="98">
        <f>IF(BC18&gt;1000,1,BC18/1000)</f>
        <v>1</v>
      </c>
      <c r="BD20" s="104">
        <f>IF(BC10=Tabelas!$F$23,BC16*BC20*(BC19+Tabelas!$C$39),BC16*BC20*BC19)</f>
        <v>77.771363636363631</v>
      </c>
      <c r="BE20" s="98">
        <f>IF(BE18&gt;1000,1,BE18/1000)</f>
        <v>1</v>
      </c>
      <c r="BF20" s="104">
        <f>IF(BE10=Tabelas!$F$23,BE16*BE20*(BE19+Tabelas!$C$39),BE16*BE20*BE19)</f>
        <v>77.771363636363631</v>
      </c>
    </row>
    <row r="21" spans="1:58" x14ac:dyDescent="0.25">
      <c r="A21" s="445"/>
      <c r="B21" s="103" t="s">
        <v>92</v>
      </c>
      <c r="C21" s="98">
        <f>IF(C18&gt;=30000,29,IF(C18&lt;1001,0,C18/1000-C20))</f>
        <v>0</v>
      </c>
      <c r="D21" s="104">
        <f>IF(C10=Tabelas!$F$23,IF(OR(C8=Tabelas!$F$14,C8=Tabelas!$F$15),C16*C21*(C19+Tabelas!$C$39)*Tabelas!H3,$C$16*C21*(C19+Tabelas!$C$39)*Tabelas!$H$7),IF(OR(C8=Tabelas!$F$14,C8=Tabelas!$F$15),C16*C21*C19*Tabelas!$H$3,C16*C21*C19*Tabelas!$H$7))</f>
        <v>0</v>
      </c>
      <c r="E21" s="98">
        <f>IF(E18&gt;=30000,29,IF(E18&lt;1001,0,E18/1000-E20))</f>
        <v>0</v>
      </c>
      <c r="F21" s="104">
        <f>IF(E10=Tabelas!$F$23,IF(OR(E8=Tabelas!$F$14,E8=Tabelas!$F$15),E16*E21*(E19+Tabelas!$C$39)*Tabelas!J3,$C$16*E21*(E19+Tabelas!$C$39)*Tabelas!$H$7),IF(OR(E8=Tabelas!$F$14,E8=Tabelas!$F$15),E16*E21*E19*Tabelas!$H$3,E16*E21*E19*Tabelas!$H$7))</f>
        <v>0</v>
      </c>
      <c r="G21" s="98">
        <f>IF(G18&gt;=30000,29,IF(G18&lt;1001,0,G18/1000-G20))</f>
        <v>0</v>
      </c>
      <c r="H21" s="104">
        <f>IF(G10=Tabelas!$F$23,IF(OR(G8=Tabelas!$F$14,G8=Tabelas!$F$15),G16*G21*(G19+Tabelas!$C$39)*Tabelas!L3,$C$16*G21*(G19+Tabelas!$C$39)*Tabelas!$H$7),IF(OR(G8=Tabelas!$F$14,G8=Tabelas!$F$15),G16*G21*G19*Tabelas!$H$3,G16*G21*G19*Tabelas!$H$7))</f>
        <v>0</v>
      </c>
      <c r="I21" s="98">
        <f>IF(I18&gt;=30000,29,IF(I18&lt;1001,0,I18/1000-I20))</f>
        <v>0</v>
      </c>
      <c r="J21" s="104">
        <f>IF(I10=Tabelas!$F$23,IF(OR(I8=Tabelas!$F$14,I8=Tabelas!$F$15),I16*I21*(I19+Tabelas!$C$39)*Tabelas!N3,$C$16*I21*(I19+Tabelas!$C$39)*Tabelas!$H$7),IF(OR(I8=Tabelas!$F$14,I8=Tabelas!$F$15),I16*I21*I19*Tabelas!$H$3,I16*I21*I19*Tabelas!$H$7))</f>
        <v>0</v>
      </c>
      <c r="K21" s="98">
        <f>IF(K18&gt;=30000,29,IF(K18&lt;1001,0,K18/1000-K20))</f>
        <v>0</v>
      </c>
      <c r="L21" s="104">
        <f>IF(K10=Tabelas!$F$23,IF(OR(K8=Tabelas!$F$14,K8=Tabelas!$F$15),K16*K21*(K19+Tabelas!$C$39)*Tabelas!P3,$C$16*K21*(K19+Tabelas!$C$39)*Tabelas!$H$7),IF(OR(K8=Tabelas!$F$14,K8=Tabelas!$F$15),K16*K21*K19*Tabelas!$H$3,K16*K21*K19*Tabelas!$H$7))</f>
        <v>0</v>
      </c>
      <c r="M21" s="98">
        <f>IF(M18&gt;=30000,29,IF(M18&lt;1001,0,M18/1000-M20))</f>
        <v>0</v>
      </c>
      <c r="N21" s="104">
        <f>IF(M10=Tabelas!$F$23,IF(OR(M8=Tabelas!$F$14,M8=Tabelas!$F$15),M16*M21*(M19+Tabelas!$C$39)*Tabelas!R3,$C$16*M21*(M19+Tabelas!$C$39)*Tabelas!$H$7),IF(OR(M8=Tabelas!$F$14,M8=Tabelas!$F$15),M16*M21*M19*Tabelas!$H$3,M16*M21*M19*Tabelas!$H$7))</f>
        <v>0</v>
      </c>
      <c r="O21" s="98">
        <f>IF(O18&gt;=30000,29,IF(O18&lt;1001,0,O18/1000-O20))</f>
        <v>0</v>
      </c>
      <c r="P21" s="104">
        <f>IF(O10=Tabelas!$F$23,IF(OR(O8=Tabelas!$F$14,O8=Tabelas!$F$15),O16*O21*(O19+Tabelas!$C$39)*Tabelas!T3,$C$16*O21*(O19+Tabelas!$C$39)*Tabelas!$H$7),IF(OR(O8=Tabelas!$F$14,O8=Tabelas!$F$15),O16*O21*O19*Tabelas!$H$3,O16*O21*O19*Tabelas!$H$7))</f>
        <v>0</v>
      </c>
      <c r="Q21" s="98">
        <f>IF(Q18&gt;=30000,29,IF(Q18&lt;1001,0,Q18/1000-Q20))</f>
        <v>3</v>
      </c>
      <c r="R21" s="104">
        <f>IF(Q10=Tabelas!$F$23,IF(OR(Q8=Tabelas!$F$14,Q8=Tabelas!$F$15),Q16*Q21*(Q19+Tabelas!$C$39)*Tabelas!V3,$C$16*Q21*(Q19+Tabelas!$C$39)*Tabelas!$H$7),IF(OR(Q8=Tabelas!$F$14,Q8=Tabelas!$F$15),Q16*Q21*Q19*Tabelas!$H$3,Q16*Q21*Q19*Tabelas!$H$7))</f>
        <v>137.65531363636362</v>
      </c>
      <c r="S21" s="98">
        <f>IF(S18&gt;=30000,29,IF(S18&lt;1001,0,S18/1000-S20))</f>
        <v>0</v>
      </c>
      <c r="T21" s="104">
        <f>IF(S10=Tabelas!$F$23,IF(OR(S8=Tabelas!$F$14,S8=Tabelas!$F$15),S16*S21*(S19+Tabelas!$C$39)*Tabelas!X3,$C$16*S21*(S19+Tabelas!$C$39)*Tabelas!$H$7),IF(OR(S8=Tabelas!$F$14,S8=Tabelas!$F$15),S16*S21*S19*Tabelas!$H$3,S16*S21*S19*Tabelas!$H$7))</f>
        <v>0</v>
      </c>
      <c r="U21" s="98">
        <f>IF(U18&gt;=30000,29,IF(U18&lt;1001,0,U18/1000-U20))</f>
        <v>0</v>
      </c>
      <c r="V21" s="104">
        <f>IF(U10=Tabelas!$F$23,IF(OR(U8=Tabelas!$F$14,U8=Tabelas!$F$15),U16*U21*(U19+Tabelas!$C$39)*Tabelas!Z3,$C$16*U21*(U19+Tabelas!$C$39)*Tabelas!$H$7),IF(OR(U8=Tabelas!$F$14,U8=Tabelas!$F$15),U16*U21*U19*Tabelas!$H$3,U16*U21*U19*Tabelas!$H$7))</f>
        <v>0</v>
      </c>
      <c r="W21" s="98">
        <f>IF(W18&gt;=30000,29,IF(W18&lt;1001,0,W18/1000-W20))</f>
        <v>0</v>
      </c>
      <c r="X21" s="104">
        <f>IF(W10=Tabelas!$F$23,IF(OR(W8=Tabelas!$F$14,W8=Tabelas!$F$15),W16*W21*(W19+Tabelas!$C$39)*Tabelas!AB3,$C$16*W21*(W19+Tabelas!$C$39)*Tabelas!$H$7),IF(OR(W8=Tabelas!$F$14,W8=Tabelas!$F$15),W16*W21*W19*Tabelas!$H$3,W16*W21*W19*Tabelas!$H$7))</f>
        <v>0</v>
      </c>
      <c r="Y21" s="98">
        <f>IF(Y18&gt;=30000,29,IF(Y18&lt;1001,0,Y18/1000-Y20))</f>
        <v>5</v>
      </c>
      <c r="Z21" s="104">
        <f>IF(Y10=Tabelas!$F$23,IF(OR(Y8=Tabelas!$F$14,Y8=Tabelas!$F$15),Y16*Y21*(Y19+Tabelas!$C$39)*Tabelas!AD3,$C$16*Y21*(Y19+Tabelas!$C$39)*Tabelas!$H$7),IF(OR(Y8=Tabelas!$F$14,Y8=Tabelas!$F$15),Y16*Y21*Y19*Tabelas!$H$3,Y16*Y21*Y19*Tabelas!$H$7))</f>
        <v>229.42552272727269</v>
      </c>
      <c r="AA21" s="98">
        <f>IF(AA18&gt;=30000,29,IF(AA18&lt;1001,0,AA18/1000-AA20))</f>
        <v>0</v>
      </c>
      <c r="AB21" s="104">
        <f>IF(AA10=Tabelas!$F$23,IF(OR(AA8=Tabelas!$F$14,AA8=Tabelas!$F$15),AA16*AA21*(AA19+Tabelas!$C$39)*Tabelas!AF3,$C$16*AA21*(AA19+Tabelas!$C$39)*Tabelas!$H$7),IF(OR(AA8=Tabelas!$F$14,AA8=Tabelas!$F$15),AA16*AA21*AA19*Tabelas!$H$3,AA16*AA21*AA19*Tabelas!$H$7))</f>
        <v>0</v>
      </c>
      <c r="AC21" s="98">
        <f>IF(AC18&gt;=30000,29,IF(AC18&lt;1001,0,AC18/1000-AC20))</f>
        <v>0.19999999999999996</v>
      </c>
      <c r="AD21" s="104">
        <f>IF(AC10=Tabelas!$F$23,IF(OR(AC8=Tabelas!$F$14,AC8=Tabelas!$F$15),AC16*AC21*(AC19+Tabelas!$C$39)*Tabelas!AH3,$C$16*AC21*(AC19+Tabelas!$C$39)*Tabelas!$H$7),IF(OR(AC8=Tabelas!$F$14,AC8=Tabelas!$F$15),AC16*AC21*AC19*Tabelas!$H$3,AC16*AC21*AC19*Tabelas!$H$7))</f>
        <v>9.1770209090909045</v>
      </c>
      <c r="AE21" s="98">
        <f>IF(AE18&gt;=30000,29,IF(AE18&lt;1001,0,AE18/1000-AE20))</f>
        <v>0</v>
      </c>
      <c r="AF21" s="104">
        <f>IF(AE10=Tabelas!$F$23,IF(OR(AE8=Tabelas!$F$14,AE8=Tabelas!$F$15),AE16*AE21*(AE19+Tabelas!$C$39)*Tabelas!AJ3,$C$16*AE21*(AE19+Tabelas!$C$39)*Tabelas!$H$7),IF(OR(AE8=Tabelas!$F$14,AE8=Tabelas!$F$15),AE16*AE21*AE19*Tabelas!$H$3,AE16*AE21*AE19*Tabelas!$H$7))</f>
        <v>0</v>
      </c>
      <c r="AG21" s="98">
        <f>IF(AG18&gt;=30000,29,IF(AG18&lt;1001,0,AG18/1000-AG20))</f>
        <v>9</v>
      </c>
      <c r="AH21" s="104">
        <f>IF(AG10=Tabelas!$F$23,IF(OR(AG8=Tabelas!$F$14,AG8=Tabelas!$F$15),AG16*AG21*(AG19+Tabelas!$C$39)*Tabelas!AL3,$C$16*AG21*(AG19+Tabelas!$C$39)*Tabelas!$H$7),IF(OR(AG8=Tabelas!$F$14,AG8=Tabelas!$F$15),AG16*AG21*AG19*Tabelas!$H$3,AG16*AG21*AG19*Tabelas!$H$7))</f>
        <v>412.96594090909088</v>
      </c>
      <c r="AI21" s="98">
        <f>IF(AI18&gt;=30000,29,IF(AI18&lt;1001,0,AI18/1000-AI20))</f>
        <v>0</v>
      </c>
      <c r="AJ21" s="104">
        <f>IF(AI10=Tabelas!$F$23,IF(OR(AI8=Tabelas!$F$14,AI8=Tabelas!$F$15),AI16*AI21*(AI19+Tabelas!$C$39)*Tabelas!AN3,$C$16*AI21*(AI19+Tabelas!$C$39)*Tabelas!$H$7),IF(OR(AI8=Tabelas!$F$14,AI8=Tabelas!$F$15),AI16*AI21*AI19*Tabelas!$H$3,AI16*AI21*AI19*Tabelas!$H$7))</f>
        <v>0</v>
      </c>
      <c r="AK21" s="98">
        <f>IF(AK18&gt;=30000,29,IF(AK18&lt;1001,0,AK18/1000-AK20))</f>
        <v>0</v>
      </c>
      <c r="AL21" s="104">
        <f>IF(AK10=Tabelas!$F$23,IF(OR(AK8=Tabelas!$F$14,AK8=Tabelas!$F$15),AK16*AK21*(AK19+Tabelas!$C$39)*Tabelas!AP3,$C$16*AK21*(AK19+Tabelas!$C$39)*Tabelas!$H$7),IF(OR(AK8=Tabelas!$F$14,AK8=Tabelas!$F$15),AK16*AK21*AK19*Tabelas!$H$3,AK16*AK21*AK19*Tabelas!$H$7))</f>
        <v>0</v>
      </c>
      <c r="AM21" s="98">
        <f>IF(AM18&gt;=30000,29,IF(AM18&lt;1001,0,AM18/1000-AM20))</f>
        <v>0</v>
      </c>
      <c r="AN21" s="104">
        <f>IF(AM10=Tabelas!$F$23,IF(OR(AM8=Tabelas!$F$14,AM8=Tabelas!$F$15),AM16*AM21*(AM19+Tabelas!$C$39)*Tabelas!AR3,$C$16*AM21*(AM19+Tabelas!$C$39)*Tabelas!$H$7),IF(OR(AM8=Tabelas!$F$14,AM8=Tabelas!$F$15),AM16*AM21*AM19*Tabelas!$H$3,AM16*AM21*AM19*Tabelas!$H$7))</f>
        <v>0</v>
      </c>
      <c r="AO21" s="98">
        <f>IF(AO18&gt;=30000,29,IF(AO18&lt;1001,0,AO18/1000-AO20))</f>
        <v>0</v>
      </c>
      <c r="AP21" s="104">
        <f>IF(AO10=Tabelas!$F$23,IF(OR(AO8=Tabelas!$F$14,AO8=Tabelas!$F$15),AO16*AO21*(AO19+Tabelas!$C$39)*Tabelas!AT3,$C$16*AO21*(AO19+Tabelas!$C$39)*Tabelas!$H$7),IF(OR(AO8=Tabelas!$F$14,AO8=Tabelas!$F$15),AO16*AO21*AO19*Tabelas!$H$3,AO16*AO21*AO19*Tabelas!$H$7))</f>
        <v>0</v>
      </c>
      <c r="AQ21" s="98">
        <f>IF(AQ18&gt;=30000,29,IF(AQ18&lt;1001,0,AQ18/1000-AQ20))</f>
        <v>1</v>
      </c>
      <c r="AR21" s="104">
        <f>IF(AQ10=Tabelas!$F$23,IF(OR(AQ8=Tabelas!$F$14,AQ8=Tabelas!$F$15),AQ16*AQ21*(AQ19+Tabelas!$C$39)*Tabelas!AV3,$C$16*AQ21*(AQ19+Tabelas!$C$39)*Tabelas!$H$7),IF(OR(AQ8=Tabelas!$F$14,AQ8=Tabelas!$F$15),AQ16*AQ21*AQ19*Tabelas!$H$3,AQ16*AQ21*AQ19*Tabelas!$H$7))</f>
        <v>45.885104545454539</v>
      </c>
      <c r="AS21" s="98">
        <f>IF(AS18&gt;=30000,29,IF(AS18&lt;1001,0,AS18/1000-AS20))</f>
        <v>0</v>
      </c>
      <c r="AT21" s="104">
        <f>IF(AS10=Tabelas!$F$23,IF(OR(AS8=Tabelas!$F$14,AS8=Tabelas!$F$15),AS16*AS21*(AS19+Tabelas!$C$39)*Tabelas!AX3,$C$16*AS21*(AS19+Tabelas!$C$39)*Tabelas!$H$7),IF(OR(AS8=Tabelas!$F$14,AS8=Tabelas!$F$15),AS16*AS21*AS19*Tabelas!$H$3,AS16*AS21*AS19*Tabelas!$H$7))</f>
        <v>0</v>
      </c>
      <c r="AU21" s="98">
        <f>IF(AU18&gt;=30000,29,IF(AU18&lt;1001,0,AU18/1000-AU20))</f>
        <v>0</v>
      </c>
      <c r="AV21" s="104">
        <f>IF(AU10=Tabelas!$F$23,IF(OR(AU8=Tabelas!$F$14,AU8=Tabelas!$F$15),AU16*AU21*(AU19+Tabelas!$C$39)*Tabelas!AZ3,$C$16*AU21*(AU19+Tabelas!$C$39)*Tabelas!$H$7),IF(OR(AU8=Tabelas!$F$14,AU8=Tabelas!$F$15),AU16*AU21*AU19*Tabelas!$H$3,AU16*AU21*AU19*Tabelas!$H$7))</f>
        <v>0</v>
      </c>
      <c r="AW21" s="98">
        <f>IF(AW18&gt;=30000,29,IF(AW18&lt;1001,0,AW18/1000-AW20))</f>
        <v>0</v>
      </c>
      <c r="AX21" s="104">
        <f>IF(AW10=Tabelas!$F$23,IF(OR(AW8=Tabelas!$F$14,AW8=Tabelas!$F$15),AW16*AW21*(AW19+Tabelas!$C$39)*Tabelas!BB3,$C$16*AW21*(AW19+Tabelas!$C$39)*Tabelas!$H$7),IF(OR(AW8=Tabelas!$F$14,AW8=Tabelas!$F$15),AW16*AW21*AW19*Tabelas!$H$3,AW16*AW21*AW19*Tabelas!$H$7))</f>
        <v>0</v>
      </c>
      <c r="AY21" s="98">
        <f>IF(AY18&gt;=30000,29,IF(AY18&lt;1001,0,AY18/1000-AY20))</f>
        <v>0</v>
      </c>
      <c r="AZ21" s="104">
        <f>IF(AY10=Tabelas!$F$23,IF(OR(AY8=Tabelas!$F$14,AY8=Tabelas!$F$15),AY16*AY21*(AY19+Tabelas!$C$39)*Tabelas!BD3,$C$16*AY21*(AY19+Tabelas!$C$39)*Tabelas!$H$7),IF(OR(AY8=Tabelas!$F$14,AY8=Tabelas!$F$15),AY16*AY21*AY19*Tabelas!$H$3,AY16*AY21*AY19*Tabelas!$H$7))</f>
        <v>0</v>
      </c>
      <c r="BA21" s="98">
        <f>IF(BA18&gt;=30000,29,IF(BA18&lt;1001,0,BA18/1000-BA20))</f>
        <v>0</v>
      </c>
      <c r="BB21" s="104">
        <f>IF(BA10=Tabelas!$F$23,IF(OR(BA8=Tabelas!$F$14,BA8=Tabelas!$F$15),BA16*BA21*(BA19+Tabelas!$C$39)*Tabelas!BF3,$C$16*BA21*(BA19+Tabelas!$C$39)*Tabelas!$H$7),IF(OR(BA8=Tabelas!$F$14,BA8=Tabelas!$F$15),BA16*BA21*BA19*Tabelas!$H$3,BA16*BA21*BA19*Tabelas!$H$7))</f>
        <v>0</v>
      </c>
      <c r="BC21" s="98">
        <f>IF(BC18&gt;=30000,29,IF(BC18&lt;1001,0,BC18/1000-BC20))</f>
        <v>4</v>
      </c>
      <c r="BD21" s="104">
        <f>IF(BC10=Tabelas!$F$23,IF(OR(BC8=Tabelas!$F$14,BC8=Tabelas!$F$15),BC16*BC21*(BC19+Tabelas!$C$39)*Tabelas!BH3,$C$16*BC21*(BC19+Tabelas!$C$39)*Tabelas!$H$7),IF(OR(BC8=Tabelas!$F$14,BC8=Tabelas!$F$15),BC16*BC21*BC19*Tabelas!$H$3,BC16*BC21*BC19*Tabelas!$H$7))</f>
        <v>183.54041818181815</v>
      </c>
      <c r="BE21" s="98">
        <f>IF(BE18&gt;=30000,29,IF(BE18&lt;1001,0,BE18/1000-BE20))</f>
        <v>7</v>
      </c>
      <c r="BF21" s="104">
        <f>IF(BE10=Tabelas!$F$23,IF(OR(BE8=Tabelas!$F$14,BE8=Tabelas!$F$15),BE16*BE21*(BE19+Tabelas!$C$39)*Tabelas!BJ3,$C$16*BE21*(BE19+Tabelas!$C$39)*Tabelas!$H$7),IF(OR(BE8=Tabelas!$F$14,BE8=Tabelas!$F$15),BE16*BE21*BE19*Tabelas!$H$3,BE16*BE21*BE19*Tabelas!$H$7))</f>
        <v>321.1957318181818</v>
      </c>
    </row>
    <row r="22" spans="1:58" x14ac:dyDescent="0.25">
      <c r="A22" s="445"/>
      <c r="B22" s="105" t="s">
        <v>93</v>
      </c>
      <c r="C22" s="98">
        <f>IF(C18&gt;=100000,70,IF(C18&lt;30001,0,C18/1000-SUM(C20:C21)))</f>
        <v>0</v>
      </c>
      <c r="D22" s="104">
        <f>IF(C10=Tabelas!$F$23,IF(OR(C8=Tabelas!$F$14,C8=Tabelas!$F$15),C16*C22*(C19+Tabelas!$C$39)*Tabelas!$H$4,C16*C22*(C19+Tabelas!$C$39)*Tabelas!$G$4),IF(OR(C8=Tabelas!$F$14,C8=Tabelas!$F$15),C16*C22*C19*Tabelas!$H$4,C16*C22*C19*Tabelas!$H$8))</f>
        <v>0</v>
      </c>
      <c r="E22" s="98">
        <f>IF(E18&gt;=100000,70,IF(E18&lt;30001,0,E18/1000-SUM(E20:E21)))</f>
        <v>0</v>
      </c>
      <c r="F22" s="104">
        <f>IF(E10=Tabelas!$F$23,IF(OR(E8=Tabelas!$F$14,E8=Tabelas!$F$15),E16*E22*(E19+Tabelas!$C$39)*Tabelas!$H$4,E16*E22*(E19+Tabelas!$C$39)*Tabelas!$G$4),IF(OR(E8=Tabelas!$F$14,E8=Tabelas!$F$15),E16*E22*E19*Tabelas!$H$4,E16*E22*E19*Tabelas!$H$8))</f>
        <v>0</v>
      </c>
      <c r="G22" s="98">
        <f>IF(G18&gt;=100000,70,IF(G18&lt;30001,0,G18/1000-SUM(G20:G21)))</f>
        <v>0</v>
      </c>
      <c r="H22" s="104">
        <f>IF(G10=Tabelas!$F$23,IF(OR(G8=Tabelas!$F$14,G8=Tabelas!$F$15),G16*G22*(G19+Tabelas!$C$39)*Tabelas!$H$4,G16*G22*(G19+Tabelas!$C$39)*Tabelas!$G$4),IF(OR(G8=Tabelas!$F$14,G8=Tabelas!$F$15),G16*G22*G19*Tabelas!$H$4,G16*G22*G19*Tabelas!$H$8))</f>
        <v>0</v>
      </c>
      <c r="I22" s="98">
        <f>IF(I18&gt;=100000,70,IF(I18&lt;30001,0,I18/1000-SUM(I20:I21)))</f>
        <v>0</v>
      </c>
      <c r="J22" s="104">
        <f>IF(I10=Tabelas!$F$23,IF(OR(I8=Tabelas!$F$14,I8=Tabelas!$F$15),I16*I22*(I19+Tabelas!$C$39)*Tabelas!$H$4,I16*I22*(I19+Tabelas!$C$39)*Tabelas!$G$4),IF(OR(I8=Tabelas!$F$14,I8=Tabelas!$F$15),I16*I22*I19*Tabelas!$H$4,I16*I22*I19*Tabelas!$H$8))</f>
        <v>0</v>
      </c>
      <c r="K22" s="98">
        <f>IF(K18&gt;=100000,70,IF(K18&lt;30001,0,K18/1000-SUM(K20:K21)))</f>
        <v>0</v>
      </c>
      <c r="L22" s="104">
        <f>IF(K10=Tabelas!$F$23,IF(OR(K8=Tabelas!$F$14,K8=Tabelas!$F$15),K16*K22*(K19+Tabelas!$C$39)*Tabelas!$H$4,K16*K22*(K19+Tabelas!$C$39)*Tabelas!$G$4),IF(OR(K8=Tabelas!$F$14,K8=Tabelas!$F$15),K16*K22*K19*Tabelas!$H$4,K16*K22*K19*Tabelas!$H$8))</f>
        <v>0</v>
      </c>
      <c r="M22" s="98">
        <f>IF(M18&gt;=100000,70,IF(M18&lt;30001,0,M18/1000-SUM(M20:M21)))</f>
        <v>0</v>
      </c>
      <c r="N22" s="104">
        <f>IF(M10=Tabelas!$F$23,IF(OR(M8=Tabelas!$F$14,M8=Tabelas!$F$15),M16*M22*(M19+Tabelas!$C$39)*Tabelas!$H$4,M16*M22*(M19+Tabelas!$C$39)*Tabelas!$G$4),IF(OR(M8=Tabelas!$F$14,M8=Tabelas!$F$15),M16*M22*M19*Tabelas!$H$4,M16*M22*M19*Tabelas!$H$8))</f>
        <v>0</v>
      </c>
      <c r="O22" s="98">
        <f>IF(O18&gt;=100000,70,IF(O18&lt;30001,0,O18/1000-SUM(O20:O21)))</f>
        <v>0</v>
      </c>
      <c r="P22" s="104">
        <f>IF(O10=Tabelas!$F$23,IF(OR(O8=Tabelas!$F$14,O8=Tabelas!$F$15),O16*O22*(O19+Tabelas!$C$39)*Tabelas!$H$4,O16*O22*(O19+Tabelas!$C$39)*Tabelas!$G$4),IF(OR(O8=Tabelas!$F$14,O8=Tabelas!$F$15),O16*O22*O19*Tabelas!$H$4,O16*O22*O19*Tabelas!$H$8))</f>
        <v>0</v>
      </c>
      <c r="Q22" s="98">
        <f>IF(Q18&gt;=100000,70,IF(Q18&lt;30001,0,Q18/1000-SUM(Q20:Q21)))</f>
        <v>0</v>
      </c>
      <c r="R22" s="104">
        <f>IF(Q10=Tabelas!$F$23,IF(OR(Q8=Tabelas!$F$14,Q8=Tabelas!$F$15),Q16*Q22*(Q19+Tabelas!$C$39)*Tabelas!$H$4,Q16*Q22*(Q19+Tabelas!$C$39)*Tabelas!$G$4),IF(OR(Q8=Tabelas!$F$14,Q8=Tabelas!$F$15),Q16*Q22*Q19*Tabelas!$H$4,Q16*Q22*Q19*Tabelas!$H$8))</f>
        <v>0</v>
      </c>
      <c r="S22" s="98">
        <f>IF(S18&gt;=100000,70,IF(S18&lt;30001,0,S18/1000-SUM(S20:S21)))</f>
        <v>0</v>
      </c>
      <c r="T22" s="104">
        <f>IF(S10=Tabelas!$F$23,IF(OR(S8=Tabelas!$F$14,S8=Tabelas!$F$15),S16*S22*(S19+Tabelas!$C$39)*Tabelas!$H$4,S16*S22*(S19+Tabelas!$C$39)*Tabelas!$G$4),IF(OR(S8=Tabelas!$F$14,S8=Tabelas!$F$15),S16*S22*S19*Tabelas!$H$4,S16*S22*S19*Tabelas!$H$8))</f>
        <v>0</v>
      </c>
      <c r="U22" s="98">
        <f>IF(U18&gt;=100000,70,IF(U18&lt;30001,0,U18/1000-SUM(U20:U21)))</f>
        <v>0</v>
      </c>
      <c r="V22" s="104">
        <f>IF(U10=Tabelas!$F$23,IF(OR(U8=Tabelas!$F$14,U8=Tabelas!$F$15),U16*U22*(U19+Tabelas!$C$39)*Tabelas!$H$4,U16*U22*(U19+Tabelas!$C$39)*Tabelas!$G$4),IF(OR(U8=Tabelas!$F$14,U8=Tabelas!$F$15),U16*U22*U19*Tabelas!$H$4,U16*U22*U19*Tabelas!$H$8))</f>
        <v>0</v>
      </c>
      <c r="W22" s="98">
        <f>IF(W18&gt;=100000,70,IF(W18&lt;30001,0,W18/1000-SUM(W20:W21)))</f>
        <v>0</v>
      </c>
      <c r="X22" s="104">
        <f>IF(W10=Tabelas!$F$23,IF(OR(W8=Tabelas!$F$14,W8=Tabelas!$F$15),W16*W22*(W19+Tabelas!$C$39)*Tabelas!$H$4,W16*W22*(W19+Tabelas!$C$39)*Tabelas!$G$4),IF(OR(W8=Tabelas!$F$14,W8=Tabelas!$F$15),W16*W22*W19*Tabelas!$H$4,W16*W22*W19*Tabelas!$H$8))</f>
        <v>0</v>
      </c>
      <c r="Y22" s="98">
        <f>IF(Y18&gt;=100000,70,IF(Y18&lt;30001,0,Y18/1000-SUM(Y20:Y21)))</f>
        <v>0</v>
      </c>
      <c r="Z22" s="104">
        <f>IF(Y10=Tabelas!$F$23,IF(OR(Y8=Tabelas!$F$14,Y8=Tabelas!$F$15),Y16*Y22*(Y19+Tabelas!$C$39)*Tabelas!$H$4,Y16*Y22*(Y19+Tabelas!$C$39)*Tabelas!$G$4),IF(OR(Y8=Tabelas!$F$14,Y8=Tabelas!$F$15),Y16*Y22*Y19*Tabelas!$H$4,Y16*Y22*Y19*Tabelas!$H$8))</f>
        <v>0</v>
      </c>
      <c r="AA22" s="98">
        <f>IF(AA18&gt;=100000,70,IF(AA18&lt;30001,0,AA18/1000-SUM(AA20:AA21)))</f>
        <v>0</v>
      </c>
      <c r="AB22" s="104">
        <f>IF(AA10=Tabelas!$F$23,IF(OR(AA8=Tabelas!$F$14,AA8=Tabelas!$F$15),AA16*AA22*(AA19+Tabelas!$C$39)*Tabelas!$H$4,AA16*AA22*(AA19+Tabelas!$C$39)*Tabelas!$G$4),IF(OR(AA8=Tabelas!$F$14,AA8=Tabelas!$F$15),AA16*AA22*AA19*Tabelas!$H$4,AA16*AA22*AA19*Tabelas!$H$8))</f>
        <v>0</v>
      </c>
      <c r="AC22" s="98">
        <f>IF(AC18&gt;=100000,70,IF(AC18&lt;30001,0,AC18/1000-SUM(AC20:AC21)))</f>
        <v>0</v>
      </c>
      <c r="AD22" s="104">
        <f>IF(AC10=Tabelas!$F$23,IF(OR(AC8=Tabelas!$F$14,AC8=Tabelas!$F$15),AC16*AC22*(AC19+Tabelas!$C$39)*Tabelas!$H$4,AC16*AC22*(AC19+Tabelas!$C$39)*Tabelas!$G$4),IF(OR(AC8=Tabelas!$F$14,AC8=Tabelas!$F$15),AC16*AC22*AC19*Tabelas!$H$4,AC16*AC22*AC19*Tabelas!$H$8))</f>
        <v>0</v>
      </c>
      <c r="AE22" s="98">
        <f>IF(AE18&gt;=100000,70,IF(AE18&lt;30001,0,AE18/1000-SUM(AE20:AE21)))</f>
        <v>0</v>
      </c>
      <c r="AF22" s="104">
        <f>IF(AE10=Tabelas!$F$23,IF(OR(AE8=Tabelas!$F$14,AE8=Tabelas!$F$15),AE16*AE22*(AE19+Tabelas!$C$39)*Tabelas!$H$4,AE16*AE22*(AE19+Tabelas!$C$39)*Tabelas!$G$4),IF(OR(AE8=Tabelas!$F$14,AE8=Tabelas!$F$15),AE16*AE22*AE19*Tabelas!$H$4,AE16*AE22*AE19*Tabelas!$H$8))</f>
        <v>0</v>
      </c>
      <c r="AG22" s="98">
        <f>IF(AG18&gt;=100000,70,IF(AG18&lt;30001,0,AG18/1000-SUM(AG20:AG21)))</f>
        <v>0</v>
      </c>
      <c r="AH22" s="104">
        <f>IF(AG10=Tabelas!$F$23,IF(OR(AG8=Tabelas!$F$14,AG8=Tabelas!$F$15),AG16*AG22*(AG19+Tabelas!$C$39)*Tabelas!$H$4,AG16*AG22*(AG19+Tabelas!$C$39)*Tabelas!$G$4),IF(OR(AG8=Tabelas!$F$14,AG8=Tabelas!$F$15),AG16*AG22*AG19*Tabelas!$H$4,AG16*AG22*AG19*Tabelas!$H$8))</f>
        <v>0</v>
      </c>
      <c r="AI22" s="98">
        <f>IF(AI18&gt;=100000,70,IF(AI18&lt;30001,0,AI18/1000-SUM(AI20:AI21)))</f>
        <v>0</v>
      </c>
      <c r="AJ22" s="104">
        <f>IF(AI10=Tabelas!$F$23,IF(OR(AI8=Tabelas!$F$14,AI8=Tabelas!$F$15),AI16*AI22*(AI19+Tabelas!$C$39)*Tabelas!$H$4,AI16*AI22*(AI19+Tabelas!$C$39)*Tabelas!$G$4),IF(OR(AI8=Tabelas!$F$14,AI8=Tabelas!$F$15),AI16*AI22*AI19*Tabelas!$H$4,AI16*AI22*AI19*Tabelas!$H$8))</f>
        <v>0</v>
      </c>
      <c r="AK22" s="98">
        <f>IF(AK18&gt;=100000,70,IF(AK18&lt;30001,0,AK18/1000-SUM(AK20:AK21)))</f>
        <v>0</v>
      </c>
      <c r="AL22" s="104">
        <f>IF(AK10=Tabelas!$F$23,IF(OR(AK8=Tabelas!$F$14,AK8=Tabelas!$F$15),AK16*AK22*(AK19+Tabelas!$C$39)*Tabelas!$H$4,AK16*AK22*(AK19+Tabelas!$C$39)*Tabelas!$G$4),IF(OR(AK8=Tabelas!$F$14,AK8=Tabelas!$F$15),AK16*AK22*AK19*Tabelas!$H$4,AK16*AK22*AK19*Tabelas!$H$8))</f>
        <v>0</v>
      </c>
      <c r="AM22" s="98">
        <f>IF(AM18&gt;=100000,70,IF(AM18&lt;30001,0,AM18/1000-SUM(AM20:AM21)))</f>
        <v>0</v>
      </c>
      <c r="AN22" s="104">
        <f>IF(AM10=Tabelas!$F$23,IF(OR(AM8=Tabelas!$F$14,AM8=Tabelas!$F$15),AM16*AM22*(AM19+Tabelas!$C$39)*Tabelas!$H$4,AM16*AM22*(AM19+Tabelas!$C$39)*Tabelas!$G$4),IF(OR(AM8=Tabelas!$F$14,AM8=Tabelas!$F$15),AM16*AM22*AM19*Tabelas!$H$4,AM16*AM22*AM19*Tabelas!$H$8))</f>
        <v>0</v>
      </c>
      <c r="AO22" s="98">
        <f>IF(AO18&gt;=100000,70,IF(AO18&lt;30001,0,AO18/1000-SUM(AO20:AO21)))</f>
        <v>0</v>
      </c>
      <c r="AP22" s="104">
        <f>IF(AO10=Tabelas!$F$23,IF(OR(AO8=Tabelas!$F$14,AO8=Tabelas!$F$15),AO16*AO22*(AO19+Tabelas!$C$39)*Tabelas!$H$4,AO16*AO22*(AO19+Tabelas!$C$39)*Tabelas!$G$4),IF(OR(AO8=Tabelas!$F$14,AO8=Tabelas!$F$15),AO16*AO22*AO19*Tabelas!$H$4,AO16*AO22*AO19*Tabelas!$H$8))</f>
        <v>0</v>
      </c>
      <c r="AQ22" s="98">
        <f>IF(AQ18&gt;=100000,70,IF(AQ18&lt;30001,0,AQ18/1000-SUM(AQ20:AQ21)))</f>
        <v>0</v>
      </c>
      <c r="AR22" s="104">
        <f>IF(AQ10=Tabelas!$F$23,IF(OR(AQ8=Tabelas!$F$14,AQ8=Tabelas!$F$15),AQ16*AQ22*(AQ19+Tabelas!$C$39)*Tabelas!$H$4,AQ16*AQ22*(AQ19+Tabelas!$C$39)*Tabelas!$G$4),IF(OR(AQ8=Tabelas!$F$14,AQ8=Tabelas!$F$15),AQ16*AQ22*AQ19*Tabelas!$H$4,AQ16*AQ22*AQ19*Tabelas!$H$8))</f>
        <v>0</v>
      </c>
      <c r="AS22" s="98">
        <f>IF(AS18&gt;=100000,70,IF(AS18&lt;30001,0,AS18/1000-SUM(AS20:AS21)))</f>
        <v>0</v>
      </c>
      <c r="AT22" s="104">
        <f>IF(AS10=Tabelas!$F$23,IF(OR(AS8=Tabelas!$F$14,AS8=Tabelas!$F$15),AS16*AS22*(AS19+Tabelas!$C$39)*Tabelas!$H$4,AS16*AS22*(AS19+Tabelas!$C$39)*Tabelas!$G$4),IF(OR(AS8=Tabelas!$F$14,AS8=Tabelas!$F$15),AS16*AS22*AS19*Tabelas!$H$4,AS16*AS22*AS19*Tabelas!$H$8))</f>
        <v>0</v>
      </c>
      <c r="AU22" s="98">
        <f>IF(AU18&gt;=100000,70,IF(AU18&lt;30001,0,AU18/1000-SUM(AU20:AU21)))</f>
        <v>0</v>
      </c>
      <c r="AV22" s="104">
        <f>IF(AU10=Tabelas!$F$23,IF(OR(AU8=Tabelas!$F$14,AU8=Tabelas!$F$15),AU16*AU22*(AU19+Tabelas!$C$39)*Tabelas!$H$4,AU16*AU22*(AU19+Tabelas!$C$39)*Tabelas!$G$4),IF(OR(AU8=Tabelas!$F$14,AU8=Tabelas!$F$15),AU16*AU22*AU19*Tabelas!$H$4,AU16*AU22*AU19*Tabelas!$H$8))</f>
        <v>0</v>
      </c>
      <c r="AW22" s="98">
        <f>IF(AW18&gt;=100000,70,IF(AW18&lt;30001,0,AW18/1000-SUM(AW20:AW21)))</f>
        <v>0</v>
      </c>
      <c r="AX22" s="104">
        <f>IF(AW10=Tabelas!$F$23,IF(OR(AW8=Tabelas!$F$14,AW8=Tabelas!$F$15),AW16*AW22*(AW19+Tabelas!$C$39)*Tabelas!$H$4,AW16*AW22*(AW19+Tabelas!$C$39)*Tabelas!$G$4),IF(OR(AW8=Tabelas!$F$14,AW8=Tabelas!$F$15),AW16*AW22*AW19*Tabelas!$H$4,AW16*AW22*AW19*Tabelas!$H$8))</f>
        <v>0</v>
      </c>
      <c r="AY22" s="98">
        <f>IF(AY18&gt;=100000,70,IF(AY18&lt;30001,0,AY18/1000-SUM(AY20:AY21)))</f>
        <v>0</v>
      </c>
      <c r="AZ22" s="104">
        <f>IF(AY10=Tabelas!$F$23,IF(OR(AY8=Tabelas!$F$14,AY8=Tabelas!$F$15),AY16*AY22*(AY19+Tabelas!$C$39)*Tabelas!$H$4,AY16*AY22*(AY19+Tabelas!$C$39)*Tabelas!$G$4),IF(OR(AY8=Tabelas!$F$14,AY8=Tabelas!$F$15),AY16*AY22*AY19*Tabelas!$H$4,AY16*AY22*AY19*Tabelas!$H$8))</f>
        <v>0</v>
      </c>
      <c r="BA22" s="98">
        <f>IF(BA18&gt;=100000,70,IF(BA18&lt;30001,0,BA18/1000-SUM(BA20:BA21)))</f>
        <v>0</v>
      </c>
      <c r="BB22" s="104">
        <f>IF(BA10=Tabelas!$F$23,IF(OR(BA8=Tabelas!$F$14,BA8=Tabelas!$F$15),BA16*BA22*(BA19+Tabelas!$C$39)*Tabelas!$H$4,BA16*BA22*(BA19+Tabelas!$C$39)*Tabelas!$G$4),IF(OR(BA8=Tabelas!$F$14,BA8=Tabelas!$F$15),BA16*BA22*BA19*Tabelas!$H$4,BA16*BA22*BA19*Tabelas!$H$8))</f>
        <v>0</v>
      </c>
      <c r="BC22" s="98">
        <f>IF(BC18&gt;=100000,70,IF(BC18&lt;30001,0,BC18/1000-SUM(BC20:BC21)))</f>
        <v>0</v>
      </c>
      <c r="BD22" s="104">
        <f>IF(BC10=Tabelas!$F$23,IF(OR(BC8=Tabelas!$F$14,BC8=Tabelas!$F$15),BC16*BC22*(BC19+Tabelas!$C$39)*Tabelas!$H$4,BC16*BC22*(BC19+Tabelas!$C$39)*Tabelas!$G$4),IF(OR(BC8=Tabelas!$F$14,BC8=Tabelas!$F$15),BC16*BC22*BC19*Tabelas!$H$4,BC16*BC22*BC19*Tabelas!$H$8))</f>
        <v>0</v>
      </c>
      <c r="BE22" s="98">
        <f>IF(BE18&gt;=100000,70,IF(BE18&lt;30001,0,BE18/1000-SUM(BE20:BE21)))</f>
        <v>0</v>
      </c>
      <c r="BF22" s="104">
        <f>IF(BE10=Tabelas!$F$23,IF(OR(BE8=Tabelas!$F$14,BE8=Tabelas!$F$15),BE16*BE22*(BE19+Tabelas!$C$39)*Tabelas!$H$4,BE16*BE22*(BE19+Tabelas!$C$39)*Tabelas!$G$4),IF(OR(BE8=Tabelas!$F$14,BE8=Tabelas!$F$15),BE16*BE22*BE19*Tabelas!$H$4,BE16*BE22*BE19*Tabelas!$H$8))</f>
        <v>0</v>
      </c>
    </row>
    <row r="23" spans="1:58" x14ac:dyDescent="0.25">
      <c r="A23" s="445"/>
      <c r="B23" s="105" t="s">
        <v>94</v>
      </c>
      <c r="C23" s="98">
        <f>IF(C18&gt;=500000,400,IF(C18&lt;100001,0,C18/1000-SUM(C20:C22)))</f>
        <v>0</v>
      </c>
      <c r="D23" s="104">
        <f>IF(C10=Tabelas!$F$23,IF(OR(C8=Tabelas!$F$14,C8=Tabelas!$F$15),C16*C23*(C19+Tabelas!$C$39)*Tabelas!$H$5,C16*C23*(C19+Tabelas!$C$39)*Tabelas!$H$9),IF(OR(C8=Tabelas!$F$14,C8=Tabelas!$F$15),C16*C23*C19*Tabelas!$H$5,C16*C23*C19*Tabelas!$H$9))</f>
        <v>0</v>
      </c>
      <c r="E23" s="98">
        <f>IF(E18&gt;=500000,400,IF(E18&lt;100001,0,E18/1000-SUM(E20:E22)))</f>
        <v>0</v>
      </c>
      <c r="F23" s="104">
        <f>IF(E10=Tabelas!$F$23,IF(OR(E8=Tabelas!$F$14,E8=Tabelas!$F$15),E16*E23*(E19+Tabelas!$C$39)*Tabelas!$H$5,E16*E23*(E19+Tabelas!$C$39)*Tabelas!$H$9),IF(OR(E8=Tabelas!$F$14,E8=Tabelas!$F$15),E16*E23*E19*Tabelas!$H$5,E16*E23*E19*Tabelas!$H$9))</f>
        <v>0</v>
      </c>
      <c r="G23" s="98">
        <f>IF(G18&gt;=500000,400,IF(G18&lt;100001,0,G18/1000-SUM(G20:G22)))</f>
        <v>0</v>
      </c>
      <c r="H23" s="104">
        <f>IF(G10=Tabelas!$F$23,IF(OR(G8=Tabelas!$F$14,G8=Tabelas!$F$15),G16*G23*(G19+Tabelas!$C$39)*Tabelas!$H$5,G16*G23*(G19+Tabelas!$C$39)*Tabelas!$H$9),IF(OR(G8=Tabelas!$F$14,G8=Tabelas!$F$15),G16*G23*G19*Tabelas!$H$5,G16*G23*G19*Tabelas!$H$9))</f>
        <v>0</v>
      </c>
      <c r="I23" s="98">
        <f>IF(I18&gt;=500000,400,IF(I18&lt;100001,0,I18/1000-SUM(I20:I22)))</f>
        <v>0</v>
      </c>
      <c r="J23" s="104">
        <f>IF(I10=Tabelas!$F$23,IF(OR(I8=Tabelas!$F$14,I8=Tabelas!$F$15),I16*I23*(I19+Tabelas!$C$39)*Tabelas!$H$5,I16*I23*(I19+Tabelas!$C$39)*Tabelas!$H$9),IF(OR(I8=Tabelas!$F$14,I8=Tabelas!$F$15),I16*I23*I19*Tabelas!$H$5,I16*I23*I19*Tabelas!$H$9))</f>
        <v>0</v>
      </c>
      <c r="K23" s="98">
        <f>IF(K18&gt;=500000,400,IF(K18&lt;100001,0,K18/1000-SUM(K20:K22)))</f>
        <v>0</v>
      </c>
      <c r="L23" s="104">
        <f>IF(K10=Tabelas!$F$23,IF(OR(K8=Tabelas!$F$14,K8=Tabelas!$F$15),K16*K23*(K19+Tabelas!$C$39)*Tabelas!$H$5,K16*K23*(K19+Tabelas!$C$39)*Tabelas!$H$9),IF(OR(K8=Tabelas!$F$14,K8=Tabelas!$F$15),K16*K23*K19*Tabelas!$H$5,K16*K23*K19*Tabelas!$H$9))</f>
        <v>0</v>
      </c>
      <c r="M23" s="98">
        <f>IF(M18&gt;=500000,400,IF(M18&lt;100001,0,M18/1000-SUM(M20:M22)))</f>
        <v>0</v>
      </c>
      <c r="N23" s="104">
        <f>IF(M10=Tabelas!$F$23,IF(OR(M8=Tabelas!$F$14,M8=Tabelas!$F$15),M16*M23*(M19+Tabelas!$C$39)*Tabelas!$H$5,M16*M23*(M19+Tabelas!$C$39)*Tabelas!$H$9),IF(OR(M8=Tabelas!$F$14,M8=Tabelas!$F$15),M16*M23*M19*Tabelas!$H$5,M16*M23*M19*Tabelas!$H$9))</f>
        <v>0</v>
      </c>
      <c r="O23" s="98">
        <f>IF(O18&gt;=500000,400,IF(O18&lt;100001,0,O18/1000-SUM(O20:O22)))</f>
        <v>0</v>
      </c>
      <c r="P23" s="104">
        <f>IF(O10=Tabelas!$F$23,IF(OR(O8=Tabelas!$F$14,O8=Tabelas!$F$15),O16*O23*(O19+Tabelas!$C$39)*Tabelas!$H$5,O16*O23*(O19+Tabelas!$C$39)*Tabelas!$H$9),IF(OR(O8=Tabelas!$F$14,O8=Tabelas!$F$15),O16*O23*O19*Tabelas!$H$5,O16*O23*O19*Tabelas!$H$9))</f>
        <v>0</v>
      </c>
      <c r="Q23" s="98">
        <f>IF(Q18&gt;=500000,400,IF(Q18&lt;100001,0,Q18/1000-SUM(Q20:Q22)))</f>
        <v>0</v>
      </c>
      <c r="R23" s="104">
        <f>IF(Q10=Tabelas!$F$23,IF(OR(Q8=Tabelas!$F$14,Q8=Tabelas!$F$15),Q16*Q23*(Q19+Tabelas!$C$39)*Tabelas!$H$5,Q16*Q23*(Q19+Tabelas!$C$39)*Tabelas!$H$9),IF(OR(Q8=Tabelas!$F$14,Q8=Tabelas!$F$15),Q16*Q23*Q19*Tabelas!$H$5,Q16*Q23*Q19*Tabelas!$H$9))</f>
        <v>0</v>
      </c>
      <c r="S23" s="98">
        <f>IF(S18&gt;=500000,400,IF(S18&lt;100001,0,S18/1000-SUM(S20:S22)))</f>
        <v>0</v>
      </c>
      <c r="T23" s="104">
        <f>IF(S10=Tabelas!$F$23,IF(OR(S8=Tabelas!$F$14,S8=Tabelas!$F$15),S16*S23*(S19+Tabelas!$C$39)*Tabelas!$H$5,S16*S23*(S19+Tabelas!$C$39)*Tabelas!$H$9),IF(OR(S8=Tabelas!$F$14,S8=Tabelas!$F$15),S16*S23*S19*Tabelas!$H$5,S16*S23*S19*Tabelas!$H$9))</f>
        <v>0</v>
      </c>
      <c r="U23" s="98">
        <f>IF(U18&gt;=500000,400,IF(U18&lt;100001,0,U18/1000-SUM(U20:U22)))</f>
        <v>0</v>
      </c>
      <c r="V23" s="104">
        <f>IF(U10=Tabelas!$F$23,IF(OR(U8=Tabelas!$F$14,U8=Tabelas!$F$15),U16*U23*(U19+Tabelas!$C$39)*Tabelas!$H$5,U16*U23*(U19+Tabelas!$C$39)*Tabelas!$H$9),IF(OR(U8=Tabelas!$F$14,U8=Tabelas!$F$15),U16*U23*U19*Tabelas!$H$5,U16*U23*U19*Tabelas!$H$9))</f>
        <v>0</v>
      </c>
      <c r="W23" s="98">
        <f>IF(W18&gt;=500000,400,IF(W18&lt;100001,0,W18/1000-SUM(W20:W22)))</f>
        <v>0</v>
      </c>
      <c r="X23" s="104">
        <f>IF(W10=Tabelas!$F$23,IF(OR(W8=Tabelas!$F$14,W8=Tabelas!$F$15),W16*W23*(W19+Tabelas!$C$39)*Tabelas!$H$5,W16*W23*(W19+Tabelas!$C$39)*Tabelas!$H$9),IF(OR(W8=Tabelas!$F$14,W8=Tabelas!$F$15),W16*W23*W19*Tabelas!$H$5,W16*W23*W19*Tabelas!$H$9))</f>
        <v>0</v>
      </c>
      <c r="Y23" s="98">
        <f>IF(Y18&gt;=500000,400,IF(Y18&lt;100001,0,Y18/1000-SUM(Y20:Y22)))</f>
        <v>0</v>
      </c>
      <c r="Z23" s="104">
        <f>IF(Y10=Tabelas!$F$23,IF(OR(Y8=Tabelas!$F$14,Y8=Tabelas!$F$15),Y16*Y23*(Y19+Tabelas!$C$39)*Tabelas!$H$5,Y16*Y23*(Y19+Tabelas!$C$39)*Tabelas!$H$9),IF(OR(Y8=Tabelas!$F$14,Y8=Tabelas!$F$15),Y16*Y23*Y19*Tabelas!$H$5,Y16*Y23*Y19*Tabelas!$H$9))</f>
        <v>0</v>
      </c>
      <c r="AA23" s="98">
        <f>IF(AA18&gt;=500000,400,IF(AA18&lt;100001,0,AA18/1000-SUM(AA20:AA22)))</f>
        <v>0</v>
      </c>
      <c r="AB23" s="104">
        <f>IF(AA10=Tabelas!$F$23,IF(OR(AA8=Tabelas!$F$14,AA8=Tabelas!$F$15),AA16*AA23*(AA19+Tabelas!$C$39)*Tabelas!$H$5,AA16*AA23*(AA19+Tabelas!$C$39)*Tabelas!$H$9),IF(OR(AA8=Tabelas!$F$14,AA8=Tabelas!$F$15),AA16*AA23*AA19*Tabelas!$H$5,AA16*AA23*AA19*Tabelas!$H$9))</f>
        <v>0</v>
      </c>
      <c r="AC23" s="98">
        <f>IF(AC18&gt;=500000,400,IF(AC18&lt;100001,0,AC18/1000-SUM(AC20:AC22)))</f>
        <v>0</v>
      </c>
      <c r="AD23" s="104">
        <f>IF(AC10=Tabelas!$F$23,IF(OR(AC8=Tabelas!$F$14,AC8=Tabelas!$F$15),AC16*AC23*(AC19+Tabelas!$C$39)*Tabelas!$H$5,AC16*AC23*(AC19+Tabelas!$C$39)*Tabelas!$H$9),IF(OR(AC8=Tabelas!$F$14,AC8=Tabelas!$F$15),AC16*AC23*AC19*Tabelas!$H$5,AC16*AC23*AC19*Tabelas!$H$9))</f>
        <v>0</v>
      </c>
      <c r="AE23" s="98">
        <f>IF(AE18&gt;=500000,400,IF(AE18&lt;100001,0,AE18/1000-SUM(AE20:AE22)))</f>
        <v>0</v>
      </c>
      <c r="AF23" s="104">
        <f>IF(AE10=Tabelas!$F$23,IF(OR(AE8=Tabelas!$F$14,AE8=Tabelas!$F$15),AE16*AE23*(AE19+Tabelas!$C$39)*Tabelas!$H$5,AE16*AE23*(AE19+Tabelas!$C$39)*Tabelas!$H$9),IF(OR(AE8=Tabelas!$F$14,AE8=Tabelas!$F$15),AE16*AE23*AE19*Tabelas!$H$5,AE16*AE23*AE19*Tabelas!$H$9))</f>
        <v>0</v>
      </c>
      <c r="AG23" s="98">
        <f>IF(AG18&gt;=500000,400,IF(AG18&lt;100001,0,AG18/1000-SUM(AG20:AG22)))</f>
        <v>0</v>
      </c>
      <c r="AH23" s="104">
        <f>IF(AG10=Tabelas!$F$23,IF(OR(AG8=Tabelas!$F$14,AG8=Tabelas!$F$15),AG16*AG23*(AG19+Tabelas!$C$39)*Tabelas!$H$5,AG16*AG23*(AG19+Tabelas!$C$39)*Tabelas!$H$9),IF(OR(AG8=Tabelas!$F$14,AG8=Tabelas!$F$15),AG16*AG23*AG19*Tabelas!$H$5,AG16*AG23*AG19*Tabelas!$H$9))</f>
        <v>0</v>
      </c>
      <c r="AI23" s="98">
        <f>IF(AI18&gt;=500000,400,IF(AI18&lt;100001,0,AI18/1000-SUM(AI20:AI22)))</f>
        <v>0</v>
      </c>
      <c r="AJ23" s="104">
        <f>IF(AI10=Tabelas!$F$23,IF(OR(AI8=Tabelas!$F$14,AI8=Tabelas!$F$15),AI16*AI23*(AI19+Tabelas!$C$39)*Tabelas!$H$5,AI16*AI23*(AI19+Tabelas!$C$39)*Tabelas!$H$9),IF(OR(AI8=Tabelas!$F$14,AI8=Tabelas!$F$15),AI16*AI23*AI19*Tabelas!$H$5,AI16*AI23*AI19*Tabelas!$H$9))</f>
        <v>0</v>
      </c>
      <c r="AK23" s="98">
        <f>IF(AK18&gt;=500000,400,IF(AK18&lt;100001,0,AK18/1000-SUM(AK20:AK22)))</f>
        <v>0</v>
      </c>
      <c r="AL23" s="104">
        <f>IF(AK10=Tabelas!$F$23,IF(OR(AK8=Tabelas!$F$14,AK8=Tabelas!$F$15),AK16*AK23*(AK19+Tabelas!$C$39)*Tabelas!$H$5,AK16*AK23*(AK19+Tabelas!$C$39)*Tabelas!$H$9),IF(OR(AK8=Tabelas!$F$14,AK8=Tabelas!$F$15),AK16*AK23*AK19*Tabelas!$H$5,AK16*AK23*AK19*Tabelas!$H$9))</f>
        <v>0</v>
      </c>
      <c r="AM23" s="98">
        <f>IF(AM18&gt;=500000,400,IF(AM18&lt;100001,0,AM18/1000-SUM(AM20:AM22)))</f>
        <v>0</v>
      </c>
      <c r="AN23" s="104">
        <f>IF(AM10=Tabelas!$F$23,IF(OR(AM8=Tabelas!$F$14,AM8=Tabelas!$F$15),AM16*AM23*(AM19+Tabelas!$C$39)*Tabelas!$H$5,AM16*AM23*(AM19+Tabelas!$C$39)*Tabelas!$H$9),IF(OR(AM8=Tabelas!$F$14,AM8=Tabelas!$F$15),AM16*AM23*AM19*Tabelas!$H$5,AM16*AM23*AM19*Tabelas!$H$9))</f>
        <v>0</v>
      </c>
      <c r="AO23" s="98">
        <f>IF(AO18&gt;=500000,400,IF(AO18&lt;100001,0,AO18/1000-SUM(AO20:AO22)))</f>
        <v>0</v>
      </c>
      <c r="AP23" s="104">
        <f>IF(AO10=Tabelas!$F$23,IF(OR(AO8=Tabelas!$F$14,AO8=Tabelas!$F$15),AO16*AO23*(AO19+Tabelas!$C$39)*Tabelas!$H$5,AO16*AO23*(AO19+Tabelas!$C$39)*Tabelas!$H$9),IF(OR(AO8=Tabelas!$F$14,AO8=Tabelas!$F$15),AO16*AO23*AO19*Tabelas!$H$5,AO16*AO23*AO19*Tabelas!$H$9))</f>
        <v>0</v>
      </c>
      <c r="AQ23" s="98">
        <f>IF(AQ18&gt;=500000,400,IF(AQ18&lt;100001,0,AQ18/1000-SUM(AQ20:AQ22)))</f>
        <v>0</v>
      </c>
      <c r="AR23" s="104">
        <f>IF(AQ10=Tabelas!$F$23,IF(OR(AQ8=Tabelas!$F$14,AQ8=Tabelas!$F$15),AQ16*AQ23*(AQ19+Tabelas!$C$39)*Tabelas!$H$5,AQ16*AQ23*(AQ19+Tabelas!$C$39)*Tabelas!$H$9),IF(OR(AQ8=Tabelas!$F$14,AQ8=Tabelas!$F$15),AQ16*AQ23*AQ19*Tabelas!$H$5,AQ16*AQ23*AQ19*Tabelas!$H$9))</f>
        <v>0</v>
      </c>
      <c r="AS23" s="98">
        <f>IF(AS18&gt;=500000,400,IF(AS18&lt;100001,0,AS18/1000-SUM(AS20:AS22)))</f>
        <v>0</v>
      </c>
      <c r="AT23" s="104">
        <f>IF(AS10=Tabelas!$F$23,IF(OR(AS8=Tabelas!$F$14,AS8=Tabelas!$F$15),AS16*AS23*(AS19+Tabelas!$C$39)*Tabelas!$H$5,AS16*AS23*(AS19+Tabelas!$C$39)*Tabelas!$H$9),IF(OR(AS8=Tabelas!$F$14,AS8=Tabelas!$F$15),AS16*AS23*AS19*Tabelas!$H$5,AS16*AS23*AS19*Tabelas!$H$9))</f>
        <v>0</v>
      </c>
      <c r="AU23" s="98">
        <f>IF(AU18&gt;=500000,400,IF(AU18&lt;100001,0,AU18/1000-SUM(AU20:AU22)))</f>
        <v>0</v>
      </c>
      <c r="AV23" s="104">
        <f>IF(AU10=Tabelas!$F$23,IF(OR(AU8=Tabelas!$F$14,AU8=Tabelas!$F$15),AU16*AU23*(AU19+Tabelas!$C$39)*Tabelas!$H$5,AU16*AU23*(AU19+Tabelas!$C$39)*Tabelas!$H$9),IF(OR(AU8=Tabelas!$F$14,AU8=Tabelas!$F$15),AU16*AU23*AU19*Tabelas!$H$5,AU16*AU23*AU19*Tabelas!$H$9))</f>
        <v>0</v>
      </c>
      <c r="AW23" s="98">
        <f>IF(AW18&gt;=500000,400,IF(AW18&lt;100001,0,AW18/1000-SUM(AW20:AW22)))</f>
        <v>0</v>
      </c>
      <c r="AX23" s="104">
        <f>IF(AW10=Tabelas!$F$23,IF(OR(AW8=Tabelas!$F$14,AW8=Tabelas!$F$15),AW16*AW23*(AW19+Tabelas!$C$39)*Tabelas!$H$5,AW16*AW23*(AW19+Tabelas!$C$39)*Tabelas!$H$9),IF(OR(AW8=Tabelas!$F$14,AW8=Tabelas!$F$15),AW16*AW23*AW19*Tabelas!$H$5,AW16*AW23*AW19*Tabelas!$H$9))</f>
        <v>0</v>
      </c>
      <c r="AY23" s="98">
        <f>IF(AY18&gt;=500000,400,IF(AY18&lt;100001,0,AY18/1000-SUM(AY20:AY22)))</f>
        <v>0</v>
      </c>
      <c r="AZ23" s="104">
        <f>IF(AY10=Tabelas!$F$23,IF(OR(AY8=Tabelas!$F$14,AY8=Tabelas!$F$15),AY16*AY23*(AY19+Tabelas!$C$39)*Tabelas!$H$5,AY16*AY23*(AY19+Tabelas!$C$39)*Tabelas!$H$9),IF(OR(AY8=Tabelas!$F$14,AY8=Tabelas!$F$15),AY16*AY23*AY19*Tabelas!$H$5,AY16*AY23*AY19*Tabelas!$H$9))</f>
        <v>0</v>
      </c>
      <c r="BA23" s="98">
        <f>IF(BA18&gt;=500000,400,IF(BA18&lt;100001,0,BA18/1000-SUM(BA20:BA22)))</f>
        <v>0</v>
      </c>
      <c r="BB23" s="104">
        <f>IF(BA10=Tabelas!$F$23,IF(OR(BA8=Tabelas!$F$14,BA8=Tabelas!$F$15),BA16*BA23*(BA19+Tabelas!$C$39)*Tabelas!$H$5,BA16*BA23*(BA19+Tabelas!$C$39)*Tabelas!$H$9),IF(OR(BA8=Tabelas!$F$14,BA8=Tabelas!$F$15),BA16*BA23*BA19*Tabelas!$H$5,BA16*BA23*BA19*Tabelas!$H$9))</f>
        <v>0</v>
      </c>
      <c r="BC23" s="98">
        <f>IF(BC18&gt;=500000,400,IF(BC18&lt;100001,0,BC18/1000-SUM(BC20:BC22)))</f>
        <v>0</v>
      </c>
      <c r="BD23" s="104">
        <f>IF(BC10=Tabelas!$F$23,IF(OR(BC8=Tabelas!$F$14,BC8=Tabelas!$F$15),BC16*BC23*(BC19+Tabelas!$C$39)*Tabelas!$H$5,BC16*BC23*(BC19+Tabelas!$C$39)*Tabelas!$H$9),IF(OR(BC8=Tabelas!$F$14,BC8=Tabelas!$F$15),BC16*BC23*BC19*Tabelas!$H$5,BC16*BC23*BC19*Tabelas!$H$9))</f>
        <v>0</v>
      </c>
      <c r="BE23" s="98">
        <f>IF(BE18&gt;=500000,400,IF(BE18&lt;100001,0,BE18/1000-SUM(BE20:BE22)))</f>
        <v>0</v>
      </c>
      <c r="BF23" s="104">
        <f>IF(BE10=Tabelas!$F$23,IF(OR(BE8=Tabelas!$F$14,BE8=Tabelas!$F$15),BE16*BE23*(BE19+Tabelas!$C$39)*Tabelas!$H$5,BE16*BE23*(BE19+Tabelas!$C$39)*Tabelas!$H$9),IF(OR(BE8=Tabelas!$F$14,BE8=Tabelas!$F$15),BE16*BE23*BE19*Tabelas!$H$5,BE16*BE23*BE19*Tabelas!$H$9))</f>
        <v>0</v>
      </c>
    </row>
    <row r="24" spans="1:58" ht="15.75" thickBot="1" x14ac:dyDescent="0.3">
      <c r="A24" s="446"/>
      <c r="B24" s="106" t="s">
        <v>95</v>
      </c>
      <c r="C24" s="99">
        <f>IF(C18&gt;500000,C18/1000-SUM(C20:C23),0)</f>
        <v>0</v>
      </c>
      <c r="D24" s="107">
        <f>IF(C10=Tabelas!$F$23,IF(OR(C8=Tabelas!$F$14,C8=Tabelas!$F$15),C16*C24*(C19+Tabelas!$C$39)*Tabelas!$H$6,C16*C24*(C19+Tabelas!$C$39)*Tabelas!$H$10),IF(OR(C8=Tabelas!$F$14,C8=Tabelas!$F$15),C16*C24*C19*Tabelas!$H$6,C16*C24*C19*Tabelas!$H$10))</f>
        <v>0</v>
      </c>
      <c r="E24" s="99">
        <f>IF(E18&gt;500000,E18/1000-SUM(E20:E23),0)</f>
        <v>0</v>
      </c>
      <c r="F24" s="107">
        <f>IF(E10=Tabelas!$F$23,IF(OR(E8=Tabelas!$F$14,E8=Tabelas!$F$15),E16*E24*(E19+Tabelas!$C$39)*Tabelas!$H$6,E16*E24*(E19+Tabelas!$C$39)*Tabelas!$H$10),IF(OR(E8=Tabelas!$F$14,E8=Tabelas!$F$15),E16*E24*E19*Tabelas!$H$6,E16*E24*E19*Tabelas!$H$10))</f>
        <v>0</v>
      </c>
      <c r="G24" s="99">
        <f>IF(G18&gt;500000,G18/1000-SUM(G20:G23),0)</f>
        <v>0</v>
      </c>
      <c r="H24" s="107">
        <f>IF(G10=Tabelas!$F$23,IF(OR(G8=Tabelas!$F$14,G8=Tabelas!$F$15),G16*G24*(G19+Tabelas!$C$39)*Tabelas!$H$6,G16*G24*(G19+Tabelas!$C$39)*Tabelas!$H$10),IF(OR(G8=Tabelas!$F$14,G8=Tabelas!$F$15),G16*G24*G19*Tabelas!$H$6,G16*G24*G19*Tabelas!$H$10))</f>
        <v>0</v>
      </c>
      <c r="I24" s="99">
        <f>IF(I18&gt;500000,I18/1000-SUM(I20:I23),0)</f>
        <v>0</v>
      </c>
      <c r="J24" s="107">
        <f>IF(I10=Tabelas!$F$23,IF(OR(I8=Tabelas!$F$14,I8=Tabelas!$F$15),I16*I24*(I19+Tabelas!$C$39)*Tabelas!$H$6,I16*I24*(I19+Tabelas!$C$39)*Tabelas!$H$10),IF(OR(I8=Tabelas!$F$14,I8=Tabelas!$F$15),I16*I24*I19*Tabelas!$H$6,I16*I24*I19*Tabelas!$H$10))</f>
        <v>0</v>
      </c>
      <c r="K24" s="99">
        <f>IF(K18&gt;500000,K18/1000-SUM(K20:K23),0)</f>
        <v>0</v>
      </c>
      <c r="L24" s="107">
        <f>IF(K10=Tabelas!$F$23,IF(OR(K8=Tabelas!$F$14,K8=Tabelas!$F$15),K16*K24*(K19+Tabelas!$C$39)*Tabelas!$H$6,K16*K24*(K19+Tabelas!$C$39)*Tabelas!$H$10),IF(OR(K8=Tabelas!$F$14,K8=Tabelas!$F$15),K16*K24*K19*Tabelas!$H$6,K16*K24*K19*Tabelas!$H$10))</f>
        <v>0</v>
      </c>
      <c r="M24" s="99">
        <f>IF(M18&gt;500000,M18/1000-SUM(M20:M23),0)</f>
        <v>0</v>
      </c>
      <c r="N24" s="107">
        <f>IF(M10=Tabelas!$F$23,IF(OR(M8=Tabelas!$F$14,M8=Tabelas!$F$15),M16*M24*(M19+Tabelas!$C$39)*Tabelas!$H$6,M16*M24*(M19+Tabelas!$C$39)*Tabelas!$H$10),IF(OR(M8=Tabelas!$F$14,M8=Tabelas!$F$15),M16*M24*M19*Tabelas!$H$6,M16*M24*M19*Tabelas!$H$10))</f>
        <v>0</v>
      </c>
      <c r="O24" s="99">
        <f>IF(O18&gt;500000,O18/1000-SUM(O20:O23),0)</f>
        <v>0</v>
      </c>
      <c r="P24" s="107">
        <f>IF(O10=Tabelas!$F$23,IF(OR(O8=Tabelas!$F$14,O8=Tabelas!$F$15),O16*O24*(O19+Tabelas!$C$39)*Tabelas!$H$6,O16*O24*(O19+Tabelas!$C$39)*Tabelas!$H$10),IF(OR(O8=Tabelas!$F$14,O8=Tabelas!$F$15),O16*O24*O19*Tabelas!$H$6,O16*O24*O19*Tabelas!$H$10))</f>
        <v>0</v>
      </c>
      <c r="Q24" s="99">
        <f>IF(Q18&gt;500000,Q18/1000-SUM(Q20:Q23),0)</f>
        <v>0</v>
      </c>
      <c r="R24" s="107">
        <f>IF(Q10=Tabelas!$F$23,IF(OR(Q8=Tabelas!$F$14,Q8=Tabelas!$F$15),Q16*Q24*(Q19+Tabelas!$C$39)*Tabelas!$H$6,Q16*Q24*(Q19+Tabelas!$C$39)*Tabelas!$H$10),IF(OR(Q8=Tabelas!$F$14,Q8=Tabelas!$F$15),Q16*Q24*Q19*Tabelas!$H$6,Q16*Q24*Q19*Tabelas!$H$10))</f>
        <v>0</v>
      </c>
      <c r="S24" s="99">
        <f>IF(S18&gt;500000,S18/1000-SUM(S20:S23),0)</f>
        <v>0</v>
      </c>
      <c r="T24" s="107">
        <f>IF(S10=Tabelas!$F$23,IF(OR(S8=Tabelas!$F$14,S8=Tabelas!$F$15),S16*S24*(S19+Tabelas!$C$39)*Tabelas!$H$6,S16*S24*(S19+Tabelas!$C$39)*Tabelas!$H$10),IF(OR(S8=Tabelas!$F$14,S8=Tabelas!$F$15),S16*S24*S19*Tabelas!$H$6,S16*S24*S19*Tabelas!$H$10))</f>
        <v>0</v>
      </c>
      <c r="U24" s="99">
        <f>IF(U18&gt;500000,U18/1000-SUM(U20:U23),0)</f>
        <v>0</v>
      </c>
      <c r="V24" s="107">
        <f>IF(U10=Tabelas!$F$23,IF(OR(U8=Tabelas!$F$14,U8=Tabelas!$F$15),U16*U24*(U19+Tabelas!$C$39)*Tabelas!$H$6,U16*U24*(U19+Tabelas!$C$39)*Tabelas!$H$10),IF(OR(U8=Tabelas!$F$14,U8=Tabelas!$F$15),U16*U24*U19*Tabelas!$H$6,U16*U24*U19*Tabelas!$H$10))</f>
        <v>0</v>
      </c>
      <c r="W24" s="99">
        <f>IF(W18&gt;500000,W18/1000-SUM(W20:W23),0)</f>
        <v>0</v>
      </c>
      <c r="X24" s="107">
        <f>IF(W10=Tabelas!$F$23,IF(OR(W8=Tabelas!$F$14,W8=Tabelas!$F$15),W16*W24*(W19+Tabelas!$C$39)*Tabelas!$H$6,W16*W24*(W19+Tabelas!$C$39)*Tabelas!$H$10),IF(OR(W8=Tabelas!$F$14,W8=Tabelas!$F$15),W16*W24*W19*Tabelas!$H$6,W16*W24*W19*Tabelas!$H$10))</f>
        <v>0</v>
      </c>
      <c r="Y24" s="99">
        <f>IF(Y18&gt;500000,Y18/1000-SUM(Y20:Y23),0)</f>
        <v>0</v>
      </c>
      <c r="Z24" s="107">
        <f>IF(Y10=Tabelas!$F$23,IF(OR(Y8=Tabelas!$F$14,Y8=Tabelas!$F$15),Y16*Y24*(Y19+Tabelas!$C$39)*Tabelas!$H$6,Y16*Y24*(Y19+Tabelas!$C$39)*Tabelas!$H$10),IF(OR(Y8=Tabelas!$F$14,Y8=Tabelas!$F$15),Y16*Y24*Y19*Tabelas!$H$6,Y16*Y24*Y19*Tabelas!$H$10))</f>
        <v>0</v>
      </c>
      <c r="AA24" s="99">
        <f>IF(AA18&gt;500000,AA18/1000-SUM(AA20:AA23),0)</f>
        <v>0</v>
      </c>
      <c r="AB24" s="107">
        <f>IF(AA10=Tabelas!$F$23,IF(OR(AA8=Tabelas!$F$14,AA8=Tabelas!$F$15),AA16*AA24*(AA19+Tabelas!$C$39)*Tabelas!$H$6,AA16*AA24*(AA19+Tabelas!$C$39)*Tabelas!$H$10),IF(OR(AA8=Tabelas!$F$14,AA8=Tabelas!$F$15),AA16*AA24*AA19*Tabelas!$H$6,AA16*AA24*AA19*Tabelas!$H$10))</f>
        <v>0</v>
      </c>
      <c r="AC24" s="99">
        <f>IF(AC18&gt;500000,AC18/1000-SUM(AC20:AC23),0)</f>
        <v>0</v>
      </c>
      <c r="AD24" s="107">
        <f>IF(AC10=Tabelas!$F$23,IF(OR(AC8=Tabelas!$F$14,AC8=Tabelas!$F$15),AC16*AC24*(AC19+Tabelas!$C$39)*Tabelas!$H$6,AC16*AC24*(AC19+Tabelas!$C$39)*Tabelas!$H$10),IF(OR(AC8=Tabelas!$F$14,AC8=Tabelas!$F$15),AC16*AC24*AC19*Tabelas!$H$6,AC16*AC24*AC19*Tabelas!$H$10))</f>
        <v>0</v>
      </c>
      <c r="AE24" s="99">
        <f>IF(AE18&gt;500000,AE18/1000-SUM(AE20:AE23),0)</f>
        <v>0</v>
      </c>
      <c r="AF24" s="107">
        <f>IF(AE10=Tabelas!$F$23,IF(OR(AE8=Tabelas!$F$14,AE8=Tabelas!$F$15),AE16*AE24*(AE19+Tabelas!$C$39)*Tabelas!$H$6,AE16*AE24*(AE19+Tabelas!$C$39)*Tabelas!$H$10),IF(OR(AE8=Tabelas!$F$14,AE8=Tabelas!$F$15),AE16*AE24*AE19*Tabelas!$H$6,AE16*AE24*AE19*Tabelas!$H$10))</f>
        <v>0</v>
      </c>
      <c r="AG24" s="99">
        <f>IF(AG18&gt;500000,AG18/1000-SUM(AG20:AG23),0)</f>
        <v>0</v>
      </c>
      <c r="AH24" s="107">
        <f>IF(AG10=Tabelas!$F$23,IF(OR(AG8=Tabelas!$F$14,AG8=Tabelas!$F$15),AG16*AG24*(AG19+Tabelas!$C$39)*Tabelas!$H$6,AG16*AG24*(AG19+Tabelas!$C$39)*Tabelas!$H$10),IF(OR(AG8=Tabelas!$F$14,AG8=Tabelas!$F$15),AG16*AG24*AG19*Tabelas!$H$6,AG16*AG24*AG19*Tabelas!$H$10))</f>
        <v>0</v>
      </c>
      <c r="AI24" s="99">
        <f>IF(AI18&gt;500000,AI18/1000-SUM(AI20:AI23),0)</f>
        <v>0</v>
      </c>
      <c r="AJ24" s="107">
        <f>IF(AI10=Tabelas!$F$23,IF(OR(AI8=Tabelas!$F$14,AI8=Tabelas!$F$15),AI16*AI24*(AI19+Tabelas!$C$39)*Tabelas!$H$6,AI16*AI24*(AI19+Tabelas!$C$39)*Tabelas!$H$10),IF(OR(AI8=Tabelas!$F$14,AI8=Tabelas!$F$15),AI16*AI24*AI19*Tabelas!$H$6,AI16*AI24*AI19*Tabelas!$H$10))</f>
        <v>0</v>
      </c>
      <c r="AK24" s="99">
        <f>IF(AK18&gt;500000,AK18/1000-SUM(AK20:AK23),0)</f>
        <v>0</v>
      </c>
      <c r="AL24" s="107">
        <f>IF(AK10=Tabelas!$F$23,IF(OR(AK8=Tabelas!$F$14,AK8=Tabelas!$F$15),AK16*AK24*(AK19+Tabelas!$C$39)*Tabelas!$H$6,AK16*AK24*(AK19+Tabelas!$C$39)*Tabelas!$H$10),IF(OR(AK8=Tabelas!$F$14,AK8=Tabelas!$F$15),AK16*AK24*AK19*Tabelas!$H$6,AK16*AK24*AK19*Tabelas!$H$10))</f>
        <v>0</v>
      </c>
      <c r="AM24" s="99">
        <f>IF(AM18&gt;500000,AM18/1000-SUM(AM20:AM23),0)</f>
        <v>0</v>
      </c>
      <c r="AN24" s="107">
        <f>IF(AM10=Tabelas!$F$23,IF(OR(AM8=Tabelas!$F$14,AM8=Tabelas!$F$15),AM16*AM24*(AM19+Tabelas!$C$39)*Tabelas!$H$6,AM16*AM24*(AM19+Tabelas!$C$39)*Tabelas!$H$10),IF(OR(AM8=Tabelas!$F$14,AM8=Tabelas!$F$15),AM16*AM24*AM19*Tabelas!$H$6,AM16*AM24*AM19*Tabelas!$H$10))</f>
        <v>0</v>
      </c>
      <c r="AO24" s="99">
        <f>IF(AO18&gt;500000,AO18/1000-SUM(AO20:AO23),0)</f>
        <v>0</v>
      </c>
      <c r="AP24" s="107">
        <f>IF(AO10=Tabelas!$F$23,IF(OR(AO8=Tabelas!$F$14,AO8=Tabelas!$F$15),AO16*AO24*(AO19+Tabelas!$C$39)*Tabelas!$H$6,AO16*AO24*(AO19+Tabelas!$C$39)*Tabelas!$H$10),IF(OR(AO8=Tabelas!$F$14,AO8=Tabelas!$F$15),AO16*AO24*AO19*Tabelas!$H$6,AO16*AO24*AO19*Tabelas!$H$10))</f>
        <v>0</v>
      </c>
      <c r="AQ24" s="99">
        <f>IF(AQ18&gt;500000,AQ18/1000-SUM(AQ20:AQ23),0)</f>
        <v>0</v>
      </c>
      <c r="AR24" s="107">
        <f>IF(AQ10=Tabelas!$F$23,IF(OR(AQ8=Tabelas!$F$14,AQ8=Tabelas!$F$15),AQ16*AQ24*(AQ19+Tabelas!$C$39)*Tabelas!$H$6,AQ16*AQ24*(AQ19+Tabelas!$C$39)*Tabelas!$H$10),IF(OR(AQ8=Tabelas!$F$14,AQ8=Tabelas!$F$15),AQ16*AQ24*AQ19*Tabelas!$H$6,AQ16*AQ24*AQ19*Tabelas!$H$10))</f>
        <v>0</v>
      </c>
      <c r="AS24" s="99">
        <f>IF(AS18&gt;500000,AS18/1000-SUM(AS20:AS23),0)</f>
        <v>0</v>
      </c>
      <c r="AT24" s="107">
        <f>IF(AS10=Tabelas!$F$23,IF(OR(AS8=Tabelas!$F$14,AS8=Tabelas!$F$15),AS16*AS24*(AS19+Tabelas!$C$39)*Tabelas!$H$6,AS16*AS24*(AS19+Tabelas!$C$39)*Tabelas!$H$10),IF(OR(AS8=Tabelas!$F$14,AS8=Tabelas!$F$15),AS16*AS24*AS19*Tabelas!$H$6,AS16*AS24*AS19*Tabelas!$H$10))</f>
        <v>0</v>
      </c>
      <c r="AU24" s="99">
        <f>IF(AU18&gt;500000,AU18/1000-SUM(AU20:AU23),0)</f>
        <v>0</v>
      </c>
      <c r="AV24" s="107">
        <f>IF(AU10=Tabelas!$F$23,IF(OR(AU8=Tabelas!$F$14,AU8=Tabelas!$F$15),AU16*AU24*(AU19+Tabelas!$C$39)*Tabelas!$H$6,AU16*AU24*(AU19+Tabelas!$C$39)*Tabelas!$H$10),IF(OR(AU8=Tabelas!$F$14,AU8=Tabelas!$F$15),AU16*AU24*AU19*Tabelas!$H$6,AU16*AU24*AU19*Tabelas!$H$10))</f>
        <v>0</v>
      </c>
      <c r="AW24" s="99">
        <f>IF(AW18&gt;500000,AW18/1000-SUM(AW20:AW23),0)</f>
        <v>0</v>
      </c>
      <c r="AX24" s="107">
        <f>IF(AW10=Tabelas!$F$23,IF(OR(AW8=Tabelas!$F$14,AW8=Tabelas!$F$15),AW16*AW24*(AW19+Tabelas!$C$39)*Tabelas!$H$6,AW16*AW24*(AW19+Tabelas!$C$39)*Tabelas!$H$10),IF(OR(AW8=Tabelas!$F$14,AW8=Tabelas!$F$15),AW16*AW24*AW19*Tabelas!$H$6,AW16*AW24*AW19*Tabelas!$H$10))</f>
        <v>0</v>
      </c>
      <c r="AY24" s="99">
        <f>IF(AY18&gt;500000,AY18/1000-SUM(AY20:AY23),0)</f>
        <v>0</v>
      </c>
      <c r="AZ24" s="107">
        <f>IF(AY10=Tabelas!$F$23,IF(OR(AY8=Tabelas!$F$14,AY8=Tabelas!$F$15),AY16*AY24*(AY19+Tabelas!$C$39)*Tabelas!$H$6,AY16*AY24*(AY19+Tabelas!$C$39)*Tabelas!$H$10),IF(OR(AY8=Tabelas!$F$14,AY8=Tabelas!$F$15),AY16*AY24*AY19*Tabelas!$H$6,AY16*AY24*AY19*Tabelas!$H$10))</f>
        <v>0</v>
      </c>
      <c r="BA24" s="99">
        <f>IF(BA18&gt;500000,BA18/1000-SUM(BA20:BA23),0)</f>
        <v>0</v>
      </c>
      <c r="BB24" s="107">
        <f>IF(BA10=Tabelas!$F$23,IF(OR(BA8=Tabelas!$F$14,BA8=Tabelas!$F$15),BA16*BA24*(BA19+Tabelas!$C$39)*Tabelas!$H$6,BA16*BA24*(BA19+Tabelas!$C$39)*Tabelas!$H$10),IF(OR(BA8=Tabelas!$F$14,BA8=Tabelas!$F$15),BA16*BA24*BA19*Tabelas!$H$6,BA16*BA24*BA19*Tabelas!$H$10))</f>
        <v>0</v>
      </c>
      <c r="BC24" s="99">
        <f>IF(BC18&gt;500000,BC18/1000-SUM(BC20:BC23),0)</f>
        <v>0</v>
      </c>
      <c r="BD24" s="107">
        <f>IF(BC10=Tabelas!$F$23,IF(OR(BC8=Tabelas!$F$14,BC8=Tabelas!$F$15),BC16*BC24*(BC19+Tabelas!$C$39)*Tabelas!$H$6,BC16*BC24*(BC19+Tabelas!$C$39)*Tabelas!$H$10),IF(OR(BC8=Tabelas!$F$14,BC8=Tabelas!$F$15),BC16*BC24*BC19*Tabelas!$H$6,BC16*BC24*BC19*Tabelas!$H$10))</f>
        <v>0</v>
      </c>
      <c r="BE24" s="99">
        <f>IF(BE18&gt;500000,BE18/1000-SUM(BE20:BE23),0)</f>
        <v>0</v>
      </c>
      <c r="BF24" s="107">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'!D40</f>
        <v>Refile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108" t="s">
        <v>96</v>
      </c>
      <c r="D26" s="109">
        <f>IF(OR(C8=Tabelas!$F$14,C8=Tabelas!$F$16),SUM(D20:D24),SUM(D20:D24)*87.5%)</f>
        <v>0</v>
      </c>
      <c r="E26" s="108" t="s">
        <v>96</v>
      </c>
      <c r="F26" s="109">
        <f>IF(OR(E8=Tabelas!$F$14,E8=Tabelas!$F$16),SUM(F20:F24),SUM(F20:F24)*87.5%)</f>
        <v>0</v>
      </c>
      <c r="G26" s="108" t="s">
        <v>96</v>
      </c>
      <c r="H26" s="109">
        <f>IF(OR(G8=Tabelas!$F$14,G8=Tabelas!$F$16),SUM(H20:H24),SUM(H20:H24)*87.5%)</f>
        <v>27.21997727272727</v>
      </c>
      <c r="I26" s="108" t="s">
        <v>96</v>
      </c>
      <c r="J26" s="109">
        <f>IF(OR(I8=Tabelas!$F$14,I8=Tabelas!$F$16),SUM(J20:J24),SUM(J20:J24)*87.5%)</f>
        <v>0</v>
      </c>
      <c r="K26" s="108" t="s">
        <v>96</v>
      </c>
      <c r="L26" s="109">
        <f>IF(OR(K8=Tabelas!$F$14,K8=Tabelas!$F$16),SUM(L20:L24),SUM(L20:L24)*87.5%)</f>
        <v>0</v>
      </c>
      <c r="M26" s="108" t="s">
        <v>96</v>
      </c>
      <c r="N26" s="109">
        <f>IF(OR(M8=Tabelas!$F$14,M8=Tabelas!$F$16),SUM(N20:N24),SUM(N20:N24)*87.5%)</f>
        <v>0</v>
      </c>
      <c r="O26" s="108" t="s">
        <v>96</v>
      </c>
      <c r="P26" s="109">
        <f>IF(OR(O8=Tabelas!$F$14,O8=Tabelas!$F$16),SUM(P20:P24),SUM(P20:P24)*87.5%)</f>
        <v>0</v>
      </c>
      <c r="Q26" s="108" t="s">
        <v>96</v>
      </c>
      <c r="R26" s="109">
        <f>IF(OR(Q8=Tabelas!$F$14,Q8=Tabelas!$F$16),SUM(R20:R24),SUM(R20:R24)*87.5%)</f>
        <v>188.49834261363634</v>
      </c>
      <c r="S26" s="108" t="s">
        <v>96</v>
      </c>
      <c r="T26" s="109">
        <f>IF(OR(S8=Tabelas!$F$14,S8=Tabelas!$F$16),SUM(T20:T24),SUM(T20:T24)*87.5%)</f>
        <v>0</v>
      </c>
      <c r="U26" s="108" t="s">
        <v>96</v>
      </c>
      <c r="V26" s="109">
        <f>IF(OR(U8=Tabelas!$F$14,U8=Tabelas!$F$16),SUM(V20:V24),SUM(V20:V24)*87.5%)</f>
        <v>0</v>
      </c>
      <c r="W26" s="108" t="s">
        <v>96</v>
      </c>
      <c r="X26" s="109">
        <f>IF(OR(W8=Tabelas!$F$14,W8=Tabelas!$F$16),SUM(X20:X24),SUM(X20:X24)*87.5%)</f>
        <v>0</v>
      </c>
      <c r="Y26" s="108" t="s">
        <v>96</v>
      </c>
      <c r="Z26" s="109">
        <f>IF(OR(Y8=Tabelas!$F$14,Y8=Tabelas!$F$16),SUM(Z20:Z24),SUM(Z20:Z24)*87.5%)</f>
        <v>268.79727556818182</v>
      </c>
      <c r="AA26" s="108" t="s">
        <v>96</v>
      </c>
      <c r="AB26" s="109">
        <f>IF(OR(AA8=Tabelas!$F$14,AA8=Tabelas!$F$16),SUM(AB20:AB24),SUM(AB20:AB24)*87.5%)</f>
        <v>0</v>
      </c>
      <c r="AC26" s="108" t="s">
        <v>96</v>
      </c>
      <c r="AD26" s="109">
        <f>IF(OR(AC8=Tabelas!$F$14,AC8=Tabelas!$F$16),SUM(AD20:AD24),SUM(AD20:AD24)*87.5%)</f>
        <v>76.079836477272721</v>
      </c>
      <c r="AE26" s="108" t="s">
        <v>96</v>
      </c>
      <c r="AF26" s="109">
        <f>IF(OR(AE8=Tabelas!$F$14,AE8=Tabelas!$F$16),SUM(AF20:AF24),SUM(AF20:AF24)*87.5%)</f>
        <v>0</v>
      </c>
      <c r="AG26" s="108" t="s">
        <v>96</v>
      </c>
      <c r="AH26" s="109">
        <f>IF(OR(AG8=Tabelas!$F$14,AG8=Tabelas!$F$16),SUM(AH20:AH24),SUM(AH20:AH24)*87.5%)</f>
        <v>429.39514147727266</v>
      </c>
      <c r="AI26" s="108" t="s">
        <v>96</v>
      </c>
      <c r="AJ26" s="109">
        <f>IF(OR(AI8=Tabelas!$F$14,AI8=Tabelas!$F$16),SUM(AJ20:AJ24),SUM(AJ20:AJ24)*87.5%)</f>
        <v>0</v>
      </c>
      <c r="AK26" s="108" t="s">
        <v>96</v>
      </c>
      <c r="AL26" s="109">
        <f>IF(OR(AK8=Tabelas!$F$14,AK8=Tabelas!$F$16),SUM(AL20:AL24),SUM(AL20:AL24)*87.5%)</f>
        <v>0</v>
      </c>
      <c r="AM26" s="108" t="s">
        <v>96</v>
      </c>
      <c r="AN26" s="109">
        <f>IF(OR(AM8=Tabelas!$F$14,AM8=Tabelas!$F$16),SUM(AN20:AN24),SUM(AN20:AN24)*87.5%)</f>
        <v>68.049943181818179</v>
      </c>
      <c r="AO26" s="108" t="s">
        <v>96</v>
      </c>
      <c r="AP26" s="109">
        <f>IF(OR(AO8=Tabelas!$F$14,AO8=Tabelas!$F$16),SUM(AP20:AP24),SUM(AP20:AP24)*87.5%)</f>
        <v>0</v>
      </c>
      <c r="AQ26" s="108" t="s">
        <v>96</v>
      </c>
      <c r="AR26" s="109">
        <f>IF(OR(AQ8=Tabelas!$F$14,AQ8=Tabelas!$F$16),SUM(AR20:AR24),SUM(AR20:AR24)*87.5%)</f>
        <v>108.1994096590909</v>
      </c>
      <c r="AS26" s="108" t="s">
        <v>96</v>
      </c>
      <c r="AT26" s="109">
        <f>IF(OR(AS8=Tabelas!$F$14,AS8=Tabelas!$F$16),SUM(AT20:AT24),SUM(AT20:AT24)*87.5%)</f>
        <v>0</v>
      </c>
      <c r="AU26" s="108" t="s">
        <v>96</v>
      </c>
      <c r="AV26" s="109">
        <f>IF(OR(AU8=Tabelas!$F$14,AU8=Tabelas!$F$16),SUM(AV20:AV24),SUM(AV20:AV24)*87.5%)</f>
        <v>0</v>
      </c>
      <c r="AW26" s="108" t="s">
        <v>96</v>
      </c>
      <c r="AX26" s="109">
        <f>IF(OR(AW8=Tabelas!$F$14,AW8=Tabelas!$F$16),SUM(AX20:AX24),SUM(AX20:AX24)*87.5%)</f>
        <v>0</v>
      </c>
      <c r="AY26" s="108" t="s">
        <v>96</v>
      </c>
      <c r="AZ26" s="109">
        <f>IF(OR(AY8=Tabelas!$F$14,AY8=Tabelas!$F$16),SUM(AZ20:AZ24),SUM(AZ20:AZ24)*87.5%)</f>
        <v>0</v>
      </c>
      <c r="BA26" s="108" t="s">
        <v>96</v>
      </c>
      <c r="BB26" s="109">
        <f>IF(OR(BA8=Tabelas!$F$14,BA8=Tabelas!$F$16),SUM(BB20:BB24),SUM(BB20:BB24)*87.5%)</f>
        <v>68.049943181818179</v>
      </c>
      <c r="BC26" s="108" t="s">
        <v>96</v>
      </c>
      <c r="BD26" s="109">
        <f>IF(OR(BC8=Tabelas!$F$14,BC8=Tabelas!$F$16),SUM(BD20:BD24),SUM(BD20:BD24)*87.5%)</f>
        <v>228.64780909090905</v>
      </c>
      <c r="BE26" s="108" t="s">
        <v>96</v>
      </c>
      <c r="BF26" s="109">
        <f>IF(OR(BE8=Tabelas!$F$14,BE8=Tabelas!$F$16),SUM(BF20:BF24),SUM(BF20:BF24)*87.5%)</f>
        <v>349.09620852272724</v>
      </c>
    </row>
    <row r="27" spans="1:58" x14ac:dyDescent="0.25">
      <c r="A27" s="224"/>
      <c r="B27" s="120"/>
      <c r="C27" s="108" t="s">
        <v>97</v>
      </c>
      <c r="D27" s="110" t="e">
        <f>D26/C4</f>
        <v>#DIV/0!</v>
      </c>
      <c r="E27" s="108" t="s">
        <v>97</v>
      </c>
      <c r="F27" s="110" t="e">
        <f>F26/E4</f>
        <v>#DIV/0!</v>
      </c>
      <c r="G27" s="108" t="s">
        <v>97</v>
      </c>
      <c r="H27" s="110">
        <f>H26/G4</f>
        <v>0.13609988636363635</v>
      </c>
      <c r="I27" s="108" t="s">
        <v>97</v>
      </c>
      <c r="J27" s="110" t="e">
        <f>J26/I4</f>
        <v>#DIV/0!</v>
      </c>
      <c r="K27" s="108" t="s">
        <v>97</v>
      </c>
      <c r="L27" s="110" t="e">
        <f>L26/K4</f>
        <v>#DIV/0!</v>
      </c>
      <c r="M27" s="108" t="s">
        <v>97</v>
      </c>
      <c r="N27" s="110" t="e">
        <f>N26/M4</f>
        <v>#DIV/0!</v>
      </c>
      <c r="O27" s="108" t="s">
        <v>97</v>
      </c>
      <c r="P27" s="110" t="e">
        <f>P26/O4</f>
        <v>#DIV/0!</v>
      </c>
      <c r="Q27" s="108" t="s">
        <v>97</v>
      </c>
      <c r="R27" s="110">
        <f>R26/Q4</f>
        <v>9.4249171306818175E-2</v>
      </c>
      <c r="S27" s="108" t="s">
        <v>97</v>
      </c>
      <c r="T27" s="110" t="e">
        <f>T26/S4</f>
        <v>#DIV/0!</v>
      </c>
      <c r="U27" s="108" t="s">
        <v>97</v>
      </c>
      <c r="V27" s="110" t="e">
        <f>V26/U4</f>
        <v>#DIV/0!</v>
      </c>
      <c r="W27" s="108" t="s">
        <v>97</v>
      </c>
      <c r="X27" s="110" t="e">
        <f>X26/W4</f>
        <v>#DIV/0!</v>
      </c>
      <c r="Y27" s="108" t="s">
        <v>97</v>
      </c>
      <c r="Z27" s="110">
        <f>Z26/Y4</f>
        <v>8.9599091856060603E-2</v>
      </c>
      <c r="AA27" s="108" t="s">
        <v>97</v>
      </c>
      <c r="AB27" s="110" t="e">
        <f>AB26/AA4</f>
        <v>#DIV/0!</v>
      </c>
      <c r="AC27" s="108" t="s">
        <v>97</v>
      </c>
      <c r="AD27" s="110">
        <f>AD26/AC4</f>
        <v>0.1267997274621212</v>
      </c>
      <c r="AE27" s="108" t="s">
        <v>97</v>
      </c>
      <c r="AF27" s="110" t="e">
        <f>AF26/AE4</f>
        <v>#DIV/0!</v>
      </c>
      <c r="AG27" s="108" t="s">
        <v>97</v>
      </c>
      <c r="AH27" s="110">
        <f>AH26/AG4</f>
        <v>8.5879028295454532E-2</v>
      </c>
      <c r="AI27" s="108" t="s">
        <v>97</v>
      </c>
      <c r="AJ27" s="110" t="e">
        <f>AJ26/AI4</f>
        <v>#DIV/0!</v>
      </c>
      <c r="AK27" s="108" t="s">
        <v>97</v>
      </c>
      <c r="AL27" s="110" t="e">
        <f>AL26/AK4</f>
        <v>#DIV/0!</v>
      </c>
      <c r="AM27" s="108" t="s">
        <v>97</v>
      </c>
      <c r="AN27" s="110">
        <f>AN26/AM4</f>
        <v>0.13609988636363635</v>
      </c>
      <c r="AO27" s="108" t="s">
        <v>97</v>
      </c>
      <c r="AP27" s="110" t="e">
        <f>AP26/AO4</f>
        <v>#DIV/0!</v>
      </c>
      <c r="AQ27" s="108" t="s">
        <v>97</v>
      </c>
      <c r="AR27" s="110">
        <f>AR26/AQ4</f>
        <v>0.1081994096590909</v>
      </c>
      <c r="AS27" s="108" t="s">
        <v>97</v>
      </c>
      <c r="AT27" s="110" t="e">
        <f>AT26/AS4</f>
        <v>#DIV/0!</v>
      </c>
      <c r="AU27" s="108" t="s">
        <v>97</v>
      </c>
      <c r="AV27" s="110" t="e">
        <f>AV26/AU4</f>
        <v>#DIV/0!</v>
      </c>
      <c r="AW27" s="108" t="s">
        <v>97</v>
      </c>
      <c r="AX27" s="110" t="e">
        <f>AX26/AW4</f>
        <v>#DIV/0!</v>
      </c>
      <c r="AY27" s="108" t="s">
        <v>97</v>
      </c>
      <c r="AZ27" s="110" t="e">
        <f>AZ26/AY4</f>
        <v>#DIV/0!</v>
      </c>
      <c r="BA27" s="108" t="s">
        <v>97</v>
      </c>
      <c r="BB27" s="110">
        <f>BB26/BA4</f>
        <v>0.13609988636363635</v>
      </c>
      <c r="BC27" s="108" t="s">
        <v>97</v>
      </c>
      <c r="BD27" s="110">
        <f>BD26/BC4</f>
        <v>9.1459123636363618E-2</v>
      </c>
      <c r="BE27" s="108" t="s">
        <v>97</v>
      </c>
      <c r="BF27" s="110">
        <f>BF26/BE4</f>
        <v>8.7274052130681803E-2</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535" t="s">
        <v>98</v>
      </c>
      <c r="D29" s="536"/>
      <c r="E29" s="535" t="s">
        <v>98</v>
      </c>
      <c r="F29" s="536"/>
      <c r="G29" s="535" t="s">
        <v>98</v>
      </c>
      <c r="H29" s="536"/>
      <c r="I29" s="535" t="s">
        <v>98</v>
      </c>
      <c r="J29" s="536"/>
      <c r="K29" s="535" t="s">
        <v>98</v>
      </c>
      <c r="L29" s="536"/>
      <c r="M29" s="535" t="s">
        <v>98</v>
      </c>
      <c r="N29" s="536"/>
      <c r="O29" s="535" t="s">
        <v>98</v>
      </c>
      <c r="P29" s="536"/>
      <c r="Q29" s="535" t="s">
        <v>98</v>
      </c>
      <c r="R29" s="536"/>
      <c r="S29" s="535" t="s">
        <v>98</v>
      </c>
      <c r="T29" s="536"/>
      <c r="U29" s="535" t="s">
        <v>98</v>
      </c>
      <c r="V29" s="536"/>
      <c r="W29" s="535" t="s">
        <v>98</v>
      </c>
      <c r="X29" s="536"/>
      <c r="Y29" s="535" t="s">
        <v>98</v>
      </c>
      <c r="Z29" s="536"/>
      <c r="AA29" s="535" t="s">
        <v>98</v>
      </c>
      <c r="AB29" s="536"/>
      <c r="AC29" s="535" t="s">
        <v>98</v>
      </c>
      <c r="AD29" s="536"/>
      <c r="AE29" s="535" t="s">
        <v>98</v>
      </c>
      <c r="AF29" s="536"/>
      <c r="AG29" s="535" t="s">
        <v>98</v>
      </c>
      <c r="AH29" s="536"/>
      <c r="AI29" s="535" t="s">
        <v>98</v>
      </c>
      <c r="AJ29" s="536"/>
      <c r="AK29" s="535" t="s">
        <v>98</v>
      </c>
      <c r="AL29" s="536"/>
      <c r="AM29" s="535" t="s">
        <v>98</v>
      </c>
      <c r="AN29" s="536"/>
      <c r="AO29" s="535" t="s">
        <v>98</v>
      </c>
      <c r="AP29" s="536"/>
      <c r="AQ29" s="535" t="s">
        <v>98</v>
      </c>
      <c r="AR29" s="536"/>
      <c r="AS29" s="535" t="s">
        <v>98</v>
      </c>
      <c r="AT29" s="536"/>
      <c r="AU29" s="535" t="s">
        <v>98</v>
      </c>
      <c r="AV29" s="536"/>
      <c r="AW29" s="535" t="s">
        <v>98</v>
      </c>
      <c r="AX29" s="536"/>
      <c r="AY29" s="535" t="s">
        <v>98</v>
      </c>
      <c r="AZ29" s="536"/>
      <c r="BA29" s="535" t="s">
        <v>98</v>
      </c>
      <c r="BB29" s="536"/>
      <c r="BC29" s="535" t="s">
        <v>98</v>
      </c>
      <c r="BD29" s="536"/>
      <c r="BE29" s="535" t="s">
        <v>98</v>
      </c>
      <c r="BF29" s="536"/>
    </row>
    <row r="30" spans="1:58" x14ac:dyDescent="0.25">
      <c r="A30" s="224"/>
      <c r="B30" s="120"/>
      <c r="C30" s="111" t="s">
        <v>99</v>
      </c>
      <c r="D30" s="112" t="e">
        <f>D31*C4</f>
        <v>#DIV/0!</v>
      </c>
      <c r="E30" s="111" t="s">
        <v>99</v>
      </c>
      <c r="F30" s="112" t="e">
        <f>F31*E4</f>
        <v>#DIV/0!</v>
      </c>
      <c r="G30" s="111" t="s">
        <v>99</v>
      </c>
      <c r="H30" s="112">
        <f>H31*G4</f>
        <v>28.000000000000004</v>
      </c>
      <c r="I30" s="111" t="s">
        <v>99</v>
      </c>
      <c r="J30" s="112" t="e">
        <f>J31*I4</f>
        <v>#DIV/0!</v>
      </c>
      <c r="K30" s="111" t="s">
        <v>99</v>
      </c>
      <c r="L30" s="112" t="e">
        <f>L31*K4</f>
        <v>#DIV/0!</v>
      </c>
      <c r="M30" s="111" t="s">
        <v>99</v>
      </c>
      <c r="N30" s="112" t="e">
        <f>N31*M4</f>
        <v>#DIV/0!</v>
      </c>
      <c r="O30" s="111" t="s">
        <v>99</v>
      </c>
      <c r="P30" s="112" t="e">
        <f>P31*O4</f>
        <v>#DIV/0!</v>
      </c>
      <c r="Q30" s="111" t="s">
        <v>99</v>
      </c>
      <c r="R30" s="112">
        <f>R31*Q4</f>
        <v>180</v>
      </c>
      <c r="S30" s="111" t="s">
        <v>99</v>
      </c>
      <c r="T30" s="112" t="e">
        <f>T31*S4</f>
        <v>#DIV/0!</v>
      </c>
      <c r="U30" s="111" t="s">
        <v>99</v>
      </c>
      <c r="V30" s="112" t="e">
        <f>V31*U4</f>
        <v>#DIV/0!</v>
      </c>
      <c r="W30" s="111" t="s">
        <v>99</v>
      </c>
      <c r="X30" s="112" t="e">
        <f>X31*W4</f>
        <v>#DIV/0!</v>
      </c>
      <c r="Y30" s="111" t="s">
        <v>99</v>
      </c>
      <c r="Z30" s="112">
        <f>Z31*Y4</f>
        <v>270</v>
      </c>
      <c r="AA30" s="111" t="s">
        <v>99</v>
      </c>
      <c r="AB30" s="112" t="e">
        <f>AB31*AA4</f>
        <v>#DIV/0!</v>
      </c>
      <c r="AC30" s="111" t="s">
        <v>99</v>
      </c>
      <c r="AD30" s="112">
        <f>AD31*AC4</f>
        <v>78</v>
      </c>
      <c r="AE30" s="111" t="s">
        <v>99</v>
      </c>
      <c r="AF30" s="112" t="e">
        <f>AF31*AE4</f>
        <v>#DIV/0!</v>
      </c>
      <c r="AG30" s="111" t="s">
        <v>99</v>
      </c>
      <c r="AH30" s="112">
        <f>AH31*AG4</f>
        <v>450</v>
      </c>
      <c r="AI30" s="111" t="s">
        <v>99</v>
      </c>
      <c r="AJ30" s="112" t="e">
        <f>AJ31*AI4</f>
        <v>#DIV/0!</v>
      </c>
      <c r="AK30" s="111" t="s">
        <v>99</v>
      </c>
      <c r="AL30" s="112" t="e">
        <f>AL31*AK4</f>
        <v>#DIV/0!</v>
      </c>
      <c r="AM30" s="111" t="s">
        <v>99</v>
      </c>
      <c r="AN30" s="112">
        <f>AN31*AM4</f>
        <v>70</v>
      </c>
      <c r="AO30" s="111" t="s">
        <v>99</v>
      </c>
      <c r="AP30" s="112" t="e">
        <f>AP31*AO4</f>
        <v>#DIV/0!</v>
      </c>
      <c r="AQ30" s="111" t="s">
        <v>99</v>
      </c>
      <c r="AR30" s="112">
        <f>AR31*AQ4</f>
        <v>110</v>
      </c>
      <c r="AS30" s="111" t="s">
        <v>99</v>
      </c>
      <c r="AT30" s="112" t="e">
        <f>AT31*AS4</f>
        <v>#DIV/0!</v>
      </c>
      <c r="AU30" s="111" t="s">
        <v>99</v>
      </c>
      <c r="AV30" s="112" t="e">
        <f>AV31*AU4</f>
        <v>#DIV/0!</v>
      </c>
      <c r="AW30" s="111" t="s">
        <v>99</v>
      </c>
      <c r="AX30" s="112" t="e">
        <f>AX31*AW4</f>
        <v>#DIV/0!</v>
      </c>
      <c r="AY30" s="111" t="s">
        <v>99</v>
      </c>
      <c r="AZ30" s="112" t="e">
        <f>AZ31*AY4</f>
        <v>#DIV/0!</v>
      </c>
      <c r="BA30" s="111" t="s">
        <v>99</v>
      </c>
      <c r="BB30" s="112">
        <f>BB31*BA4</f>
        <v>70</v>
      </c>
      <c r="BC30" s="111" t="s">
        <v>99</v>
      </c>
      <c r="BD30" s="112">
        <f>BD31*BC4</f>
        <v>225</v>
      </c>
      <c r="BE30" s="111" t="s">
        <v>99</v>
      </c>
      <c r="BF30" s="112">
        <f>BF31*BE4</f>
        <v>360</v>
      </c>
    </row>
    <row r="31" spans="1:58" ht="15.75" thickBot="1" x14ac:dyDescent="0.3">
      <c r="A31" s="224"/>
      <c r="B31" s="120"/>
      <c r="C31" s="113" t="s">
        <v>97</v>
      </c>
      <c r="D31" s="114" t="e">
        <f>ROUND(D27,2)</f>
        <v>#DIV/0!</v>
      </c>
      <c r="E31" s="113" t="s">
        <v>97</v>
      </c>
      <c r="F31" s="114" t="e">
        <f>ROUND(F27,2)</f>
        <v>#DIV/0!</v>
      </c>
      <c r="G31" s="113" t="s">
        <v>97</v>
      </c>
      <c r="H31" s="114">
        <f>ROUND(H27,2)</f>
        <v>0.14000000000000001</v>
      </c>
      <c r="I31" s="113" t="s">
        <v>97</v>
      </c>
      <c r="J31" s="114" t="e">
        <f>ROUND(J27,2)</f>
        <v>#DIV/0!</v>
      </c>
      <c r="K31" s="113" t="s">
        <v>97</v>
      </c>
      <c r="L31" s="114" t="e">
        <f>ROUND(L27,2)</f>
        <v>#DIV/0!</v>
      </c>
      <c r="M31" s="113" t="s">
        <v>97</v>
      </c>
      <c r="N31" s="114" t="e">
        <f>ROUND(N27,2)</f>
        <v>#DIV/0!</v>
      </c>
      <c r="O31" s="113" t="s">
        <v>97</v>
      </c>
      <c r="P31" s="114" t="e">
        <f>ROUND(P27,2)</f>
        <v>#DIV/0!</v>
      </c>
      <c r="Q31" s="113" t="s">
        <v>97</v>
      </c>
      <c r="R31" s="114">
        <f>ROUND(R27,2)</f>
        <v>0.09</v>
      </c>
      <c r="S31" s="113" t="s">
        <v>97</v>
      </c>
      <c r="T31" s="114" t="e">
        <f>ROUND(T27,2)</f>
        <v>#DIV/0!</v>
      </c>
      <c r="U31" s="113" t="s">
        <v>97</v>
      </c>
      <c r="V31" s="114" t="e">
        <f>ROUND(V27,2)</f>
        <v>#DIV/0!</v>
      </c>
      <c r="W31" s="113" t="s">
        <v>97</v>
      </c>
      <c r="X31" s="114" t="e">
        <f>ROUND(X27,2)</f>
        <v>#DIV/0!</v>
      </c>
      <c r="Y31" s="113" t="s">
        <v>97</v>
      </c>
      <c r="Z31" s="114">
        <f>ROUND(Z27,2)</f>
        <v>0.09</v>
      </c>
      <c r="AA31" s="113" t="s">
        <v>97</v>
      </c>
      <c r="AB31" s="114" t="e">
        <f>ROUND(AB27,2)</f>
        <v>#DIV/0!</v>
      </c>
      <c r="AC31" s="113" t="s">
        <v>97</v>
      </c>
      <c r="AD31" s="114">
        <f>ROUND(AD27,2)</f>
        <v>0.13</v>
      </c>
      <c r="AE31" s="113" t="s">
        <v>97</v>
      </c>
      <c r="AF31" s="114" t="e">
        <f>ROUND(AF27,2)</f>
        <v>#DIV/0!</v>
      </c>
      <c r="AG31" s="113" t="s">
        <v>97</v>
      </c>
      <c r="AH31" s="114">
        <f>ROUND(AH27,2)</f>
        <v>0.09</v>
      </c>
      <c r="AI31" s="113" t="s">
        <v>97</v>
      </c>
      <c r="AJ31" s="114" t="e">
        <f>ROUND(AJ27,2)</f>
        <v>#DIV/0!</v>
      </c>
      <c r="AK31" s="113" t="s">
        <v>97</v>
      </c>
      <c r="AL31" s="114" t="e">
        <f>ROUND(AL27,2)</f>
        <v>#DIV/0!</v>
      </c>
      <c r="AM31" s="113" t="s">
        <v>97</v>
      </c>
      <c r="AN31" s="114">
        <f>ROUND(AN27,2)</f>
        <v>0.14000000000000001</v>
      </c>
      <c r="AO31" s="113" t="s">
        <v>97</v>
      </c>
      <c r="AP31" s="114" t="e">
        <f>ROUND(AP27,2)</f>
        <v>#DIV/0!</v>
      </c>
      <c r="AQ31" s="113" t="s">
        <v>97</v>
      </c>
      <c r="AR31" s="114">
        <f>ROUND(AR27,2)</f>
        <v>0.11</v>
      </c>
      <c r="AS31" s="113" t="s">
        <v>97</v>
      </c>
      <c r="AT31" s="114" t="e">
        <f>ROUND(AT27,2)</f>
        <v>#DIV/0!</v>
      </c>
      <c r="AU31" s="113" t="s">
        <v>97</v>
      </c>
      <c r="AV31" s="114" t="e">
        <f>ROUND(AV27,2)</f>
        <v>#DIV/0!</v>
      </c>
      <c r="AW31" s="113" t="s">
        <v>97</v>
      </c>
      <c r="AX31" s="114" t="e">
        <f>ROUND(AX27,2)</f>
        <v>#DIV/0!</v>
      </c>
      <c r="AY31" s="113" t="s">
        <v>97</v>
      </c>
      <c r="AZ31" s="114" t="e">
        <f>ROUND(AZ27,2)</f>
        <v>#DIV/0!</v>
      </c>
      <c r="BA31" s="113" t="s">
        <v>97</v>
      </c>
      <c r="BB31" s="114">
        <f>ROUND(BB27,2)</f>
        <v>0.14000000000000001</v>
      </c>
      <c r="BC31" s="113" t="s">
        <v>97</v>
      </c>
      <c r="BD31" s="114">
        <f>ROUND(BD27,2)</f>
        <v>0.09</v>
      </c>
      <c r="BE31" s="113" t="s">
        <v>97</v>
      </c>
      <c r="BF31" s="114">
        <f>ROUND(BF27,2)</f>
        <v>0.09</v>
      </c>
    </row>
  </sheetData>
  <sheetProtection password="D886" sheet="1" objects="1" scenarios="1"/>
  <mergeCells count="367">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G10 AE10 AC10 AI10 AK10 AM10 AO10 AQ10 AW10 AU10 AS10 BC10 BA10 AY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dimension ref="A1:BF31"/>
  <sheetViews>
    <sheetView showGridLines="0" workbookViewId="0">
      <selection sqref="A1:D2"/>
    </sheetView>
  </sheetViews>
  <sheetFormatPr defaultRowHeight="15" x14ac:dyDescent="0.25"/>
  <cols>
    <col min="1" max="1" width="11.8554687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'!B41</f>
        <v>Adesivo de Papel</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20" t="s">
        <v>216</v>
      </c>
      <c r="AD3" s="220"/>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46" t="s">
        <v>76</v>
      </c>
      <c r="C4" s="505">
        <v>0</v>
      </c>
      <c r="D4" s="546"/>
      <c r="E4" s="505">
        <v>0</v>
      </c>
      <c r="F4" s="546"/>
      <c r="G4" s="505">
        <v>0</v>
      </c>
      <c r="H4" s="546"/>
      <c r="I4" s="505">
        <v>0</v>
      </c>
      <c r="J4" s="546"/>
      <c r="K4" s="505">
        <v>0</v>
      </c>
      <c r="L4" s="546"/>
      <c r="M4" s="505">
        <v>200</v>
      </c>
      <c r="N4" s="546"/>
      <c r="O4" s="505">
        <v>0</v>
      </c>
      <c r="P4" s="546"/>
      <c r="Q4" s="505">
        <v>1000</v>
      </c>
      <c r="R4" s="546"/>
      <c r="S4" s="505">
        <v>0</v>
      </c>
      <c r="T4" s="546"/>
      <c r="U4" s="505">
        <v>0</v>
      </c>
      <c r="V4" s="546"/>
      <c r="W4" s="505">
        <v>0</v>
      </c>
      <c r="X4" s="546"/>
      <c r="Y4" s="505">
        <v>0</v>
      </c>
      <c r="Z4" s="546"/>
      <c r="AA4" s="505">
        <v>0</v>
      </c>
      <c r="AB4" s="546"/>
      <c r="AC4" s="505">
        <v>300</v>
      </c>
      <c r="AD4" s="546"/>
      <c r="AE4" s="505">
        <v>0</v>
      </c>
      <c r="AF4" s="546"/>
      <c r="AG4" s="505">
        <v>0</v>
      </c>
      <c r="AH4" s="546"/>
      <c r="AI4" s="505">
        <v>0</v>
      </c>
      <c r="AJ4" s="546"/>
      <c r="AK4" s="505">
        <v>2000</v>
      </c>
      <c r="AL4" s="546"/>
      <c r="AM4" s="505">
        <v>0</v>
      </c>
      <c r="AN4" s="546"/>
      <c r="AO4" s="505">
        <v>5000</v>
      </c>
      <c r="AP4" s="546"/>
      <c r="AQ4" s="505">
        <v>0</v>
      </c>
      <c r="AR4" s="546"/>
      <c r="AS4" s="505">
        <v>500</v>
      </c>
      <c r="AT4" s="546"/>
      <c r="AU4" s="505">
        <v>0</v>
      </c>
      <c r="AV4" s="546"/>
      <c r="AW4" s="505">
        <v>0</v>
      </c>
      <c r="AX4" s="546"/>
      <c r="AY4" s="505">
        <v>0</v>
      </c>
      <c r="AZ4" s="546"/>
      <c r="BA4" s="505">
        <v>1000</v>
      </c>
      <c r="BB4" s="546"/>
      <c r="BC4" s="505">
        <v>0</v>
      </c>
      <c r="BD4" s="546"/>
      <c r="BE4" s="505">
        <v>0</v>
      </c>
      <c r="BF4" s="546"/>
    </row>
    <row r="5" spans="1:58" ht="15" customHeight="1" x14ac:dyDescent="0.25">
      <c r="A5" s="444" t="s">
        <v>77</v>
      </c>
      <c r="B5" s="47" t="s">
        <v>78</v>
      </c>
      <c r="C5" s="547">
        <v>13</v>
      </c>
      <c r="D5" s="548"/>
      <c r="E5" s="547">
        <v>13</v>
      </c>
      <c r="F5" s="548"/>
      <c r="G5" s="547">
        <v>13</v>
      </c>
      <c r="H5" s="548"/>
      <c r="I5" s="547">
        <v>13</v>
      </c>
      <c r="J5" s="548"/>
      <c r="K5" s="547">
        <v>13</v>
      </c>
      <c r="L5" s="548"/>
      <c r="M5" s="547">
        <v>13</v>
      </c>
      <c r="N5" s="548"/>
      <c r="O5" s="547">
        <v>13</v>
      </c>
      <c r="P5" s="548"/>
      <c r="Q5" s="547">
        <v>13</v>
      </c>
      <c r="R5" s="548"/>
      <c r="S5" s="547">
        <v>13</v>
      </c>
      <c r="T5" s="548"/>
      <c r="U5" s="547">
        <v>13</v>
      </c>
      <c r="V5" s="548"/>
      <c r="W5" s="547">
        <v>13</v>
      </c>
      <c r="X5" s="548"/>
      <c r="Y5" s="547">
        <v>13</v>
      </c>
      <c r="Z5" s="548"/>
      <c r="AA5" s="547">
        <v>13</v>
      </c>
      <c r="AB5" s="548"/>
      <c r="AC5" s="547">
        <v>13</v>
      </c>
      <c r="AD5" s="548"/>
      <c r="AE5" s="547">
        <v>13</v>
      </c>
      <c r="AF5" s="548"/>
      <c r="AG5" s="547">
        <v>13</v>
      </c>
      <c r="AH5" s="548"/>
      <c r="AI5" s="547">
        <v>13</v>
      </c>
      <c r="AJ5" s="548"/>
      <c r="AK5" s="547">
        <v>13</v>
      </c>
      <c r="AL5" s="548"/>
      <c r="AM5" s="547">
        <v>13</v>
      </c>
      <c r="AN5" s="548"/>
      <c r="AO5" s="547">
        <v>13</v>
      </c>
      <c r="AP5" s="548"/>
      <c r="AQ5" s="547">
        <v>13</v>
      </c>
      <c r="AR5" s="548"/>
      <c r="AS5" s="547">
        <v>13</v>
      </c>
      <c r="AT5" s="548"/>
      <c r="AU5" s="547">
        <v>13</v>
      </c>
      <c r="AV5" s="548"/>
      <c r="AW5" s="547">
        <v>13</v>
      </c>
      <c r="AX5" s="548"/>
      <c r="AY5" s="547">
        <v>13</v>
      </c>
      <c r="AZ5" s="548"/>
      <c r="BA5" s="547">
        <v>13</v>
      </c>
      <c r="BB5" s="548"/>
      <c r="BC5" s="547">
        <v>13</v>
      </c>
      <c r="BD5" s="548"/>
      <c r="BE5" s="547">
        <v>13</v>
      </c>
      <c r="BF5" s="548"/>
    </row>
    <row r="6" spans="1:58" x14ac:dyDescent="0.25">
      <c r="A6" s="447"/>
      <c r="B6" s="48" t="s">
        <v>79</v>
      </c>
      <c r="C6" s="433">
        <v>9</v>
      </c>
      <c r="D6" s="434"/>
      <c r="E6" s="433">
        <v>9</v>
      </c>
      <c r="F6" s="434"/>
      <c r="G6" s="433">
        <v>9</v>
      </c>
      <c r="H6" s="434"/>
      <c r="I6" s="433">
        <v>9</v>
      </c>
      <c r="J6" s="434"/>
      <c r="K6" s="433">
        <v>9</v>
      </c>
      <c r="L6" s="434"/>
      <c r="M6" s="433">
        <v>9</v>
      </c>
      <c r="N6" s="434"/>
      <c r="O6" s="433">
        <v>9</v>
      </c>
      <c r="P6" s="434"/>
      <c r="Q6" s="433">
        <v>9</v>
      </c>
      <c r="R6" s="434"/>
      <c r="S6" s="433">
        <v>9</v>
      </c>
      <c r="T6" s="434"/>
      <c r="U6" s="433">
        <v>9</v>
      </c>
      <c r="V6" s="434"/>
      <c r="W6" s="433">
        <v>9</v>
      </c>
      <c r="X6" s="434"/>
      <c r="Y6" s="433">
        <v>9</v>
      </c>
      <c r="Z6" s="434"/>
      <c r="AA6" s="433">
        <v>9</v>
      </c>
      <c r="AB6" s="434"/>
      <c r="AC6" s="433">
        <v>9</v>
      </c>
      <c r="AD6" s="434"/>
      <c r="AE6" s="433">
        <v>9</v>
      </c>
      <c r="AF6" s="434"/>
      <c r="AG6" s="433">
        <v>9</v>
      </c>
      <c r="AH6" s="434"/>
      <c r="AI6" s="433">
        <v>9</v>
      </c>
      <c r="AJ6" s="434"/>
      <c r="AK6" s="433">
        <v>9</v>
      </c>
      <c r="AL6" s="434"/>
      <c r="AM6" s="433">
        <v>9</v>
      </c>
      <c r="AN6" s="434"/>
      <c r="AO6" s="433">
        <v>9</v>
      </c>
      <c r="AP6" s="434"/>
      <c r="AQ6" s="433">
        <v>9</v>
      </c>
      <c r="AR6" s="434"/>
      <c r="AS6" s="433">
        <v>9</v>
      </c>
      <c r="AT6" s="434"/>
      <c r="AU6" s="433">
        <v>9</v>
      </c>
      <c r="AV6" s="434"/>
      <c r="AW6" s="433">
        <v>9</v>
      </c>
      <c r="AX6" s="434"/>
      <c r="AY6" s="433">
        <v>9</v>
      </c>
      <c r="AZ6" s="434"/>
      <c r="BA6" s="433">
        <v>9</v>
      </c>
      <c r="BB6" s="434"/>
      <c r="BC6" s="433">
        <v>9</v>
      </c>
      <c r="BD6" s="434"/>
      <c r="BE6" s="433">
        <v>9</v>
      </c>
      <c r="BF6" s="434"/>
    </row>
    <row r="7" spans="1:58" ht="15.75" thickBot="1" x14ac:dyDescent="0.3">
      <c r="A7" s="448"/>
      <c r="B7" s="49" t="s">
        <v>80</v>
      </c>
      <c r="C7" s="542">
        <v>1</v>
      </c>
      <c r="D7" s="543"/>
      <c r="E7" s="542">
        <v>1</v>
      </c>
      <c r="F7" s="543"/>
      <c r="G7" s="542">
        <v>1</v>
      </c>
      <c r="H7" s="543"/>
      <c r="I7" s="542">
        <v>1</v>
      </c>
      <c r="J7" s="543"/>
      <c r="K7" s="542">
        <v>1</v>
      </c>
      <c r="L7" s="543"/>
      <c r="M7" s="542">
        <v>1</v>
      </c>
      <c r="N7" s="543"/>
      <c r="O7" s="542">
        <v>1</v>
      </c>
      <c r="P7" s="543"/>
      <c r="Q7" s="542">
        <v>1</v>
      </c>
      <c r="R7" s="543"/>
      <c r="S7" s="542">
        <v>1</v>
      </c>
      <c r="T7" s="543"/>
      <c r="U7" s="542">
        <v>1</v>
      </c>
      <c r="V7" s="543"/>
      <c r="W7" s="542">
        <v>1</v>
      </c>
      <c r="X7" s="543"/>
      <c r="Y7" s="542">
        <v>1</v>
      </c>
      <c r="Z7" s="543"/>
      <c r="AA7" s="542">
        <v>1</v>
      </c>
      <c r="AB7" s="543"/>
      <c r="AC7" s="542">
        <v>1</v>
      </c>
      <c r="AD7" s="543"/>
      <c r="AE7" s="542">
        <v>1</v>
      </c>
      <c r="AF7" s="543"/>
      <c r="AG7" s="542">
        <v>1</v>
      </c>
      <c r="AH7" s="543"/>
      <c r="AI7" s="542">
        <v>1</v>
      </c>
      <c r="AJ7" s="543"/>
      <c r="AK7" s="542">
        <v>1</v>
      </c>
      <c r="AL7" s="543"/>
      <c r="AM7" s="542">
        <v>1</v>
      </c>
      <c r="AN7" s="543"/>
      <c r="AO7" s="542">
        <v>1</v>
      </c>
      <c r="AP7" s="543"/>
      <c r="AQ7" s="542">
        <v>1</v>
      </c>
      <c r="AR7" s="543"/>
      <c r="AS7" s="542">
        <v>1</v>
      </c>
      <c r="AT7" s="543"/>
      <c r="AU7" s="542">
        <v>1</v>
      </c>
      <c r="AV7" s="543"/>
      <c r="AW7" s="542">
        <v>1</v>
      </c>
      <c r="AX7" s="543"/>
      <c r="AY7" s="542">
        <v>1</v>
      </c>
      <c r="AZ7" s="543"/>
      <c r="BA7" s="542">
        <v>1</v>
      </c>
      <c r="BB7" s="543"/>
      <c r="BC7" s="542">
        <v>1</v>
      </c>
      <c r="BD7" s="543"/>
      <c r="BE7" s="542">
        <v>1</v>
      </c>
      <c r="BF7" s="543"/>
    </row>
    <row r="8" spans="1:58" ht="15" customHeight="1"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32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48" t="s">
        <v>83</v>
      </c>
      <c r="C9" s="454" t="s">
        <v>53</v>
      </c>
      <c r="D9" s="455"/>
      <c r="E9" s="454" t="s">
        <v>53</v>
      </c>
      <c r="F9" s="455"/>
      <c r="G9" s="454" t="s">
        <v>53</v>
      </c>
      <c r="H9" s="455"/>
      <c r="I9" s="454" t="s">
        <v>53</v>
      </c>
      <c r="J9" s="455"/>
      <c r="K9" s="454" t="s">
        <v>53</v>
      </c>
      <c r="L9" s="455"/>
      <c r="M9" s="454" t="s">
        <v>53</v>
      </c>
      <c r="N9" s="455"/>
      <c r="O9" s="454" t="s">
        <v>53</v>
      </c>
      <c r="P9" s="455"/>
      <c r="Q9" s="454" t="s">
        <v>53</v>
      </c>
      <c r="R9" s="455"/>
      <c r="S9" s="454" t="s">
        <v>53</v>
      </c>
      <c r="T9" s="455"/>
      <c r="U9" s="454" t="s">
        <v>53</v>
      </c>
      <c r="V9" s="455"/>
      <c r="W9" s="454" t="s">
        <v>53</v>
      </c>
      <c r="X9" s="455"/>
      <c r="Y9" s="454" t="s">
        <v>53</v>
      </c>
      <c r="Z9" s="455"/>
      <c r="AA9" s="454" t="s">
        <v>53</v>
      </c>
      <c r="AB9" s="455"/>
      <c r="AC9" s="454" t="s">
        <v>53</v>
      </c>
      <c r="AD9" s="455"/>
      <c r="AE9" s="454" t="s">
        <v>53</v>
      </c>
      <c r="AF9" s="455"/>
      <c r="AG9" s="454" t="s">
        <v>53</v>
      </c>
      <c r="AH9" s="455"/>
      <c r="AI9" s="454" t="s">
        <v>53</v>
      </c>
      <c r="AJ9" s="455"/>
      <c r="AK9" s="454" t="s">
        <v>53</v>
      </c>
      <c r="AL9" s="455"/>
      <c r="AM9" s="454" t="s">
        <v>53</v>
      </c>
      <c r="AN9" s="455"/>
      <c r="AO9" s="454" t="s">
        <v>53</v>
      </c>
      <c r="AP9" s="455"/>
      <c r="AQ9" s="454" t="s">
        <v>53</v>
      </c>
      <c r="AR9" s="455"/>
      <c r="AS9" s="454" t="s">
        <v>53</v>
      </c>
      <c r="AT9" s="455"/>
      <c r="AU9" s="454" t="s">
        <v>53</v>
      </c>
      <c r="AV9" s="455"/>
      <c r="AW9" s="454" t="s">
        <v>53</v>
      </c>
      <c r="AX9" s="455"/>
      <c r="AY9" s="454" t="s">
        <v>53</v>
      </c>
      <c r="AZ9" s="455"/>
      <c r="BA9" s="454" t="s">
        <v>53</v>
      </c>
      <c r="BB9" s="455"/>
      <c r="BC9" s="454" t="s">
        <v>53</v>
      </c>
      <c r="BD9" s="455"/>
      <c r="BE9" s="454" t="s">
        <v>53</v>
      </c>
      <c r="BF9" s="455"/>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549">
        <f>C12/792</f>
        <v>0.33493265993265992</v>
      </c>
      <c r="D13" s="550"/>
      <c r="E13" s="549">
        <f>E12/792</f>
        <v>0.33493265993265992</v>
      </c>
      <c r="F13" s="550"/>
      <c r="G13" s="549">
        <f>G12/792</f>
        <v>0.33493265993265992</v>
      </c>
      <c r="H13" s="550"/>
      <c r="I13" s="549">
        <f>I12/792</f>
        <v>0.33493265993265992</v>
      </c>
      <c r="J13" s="550"/>
      <c r="K13" s="549">
        <f>K12/792</f>
        <v>0.33493265993265992</v>
      </c>
      <c r="L13" s="550"/>
      <c r="M13" s="549">
        <f>M12/792</f>
        <v>0.33493265993265992</v>
      </c>
      <c r="N13" s="550"/>
      <c r="O13" s="549">
        <f>O12/792</f>
        <v>0.33493265993265992</v>
      </c>
      <c r="P13" s="550"/>
      <c r="Q13" s="549">
        <f>Q12/792</f>
        <v>0.33493265993265992</v>
      </c>
      <c r="R13" s="550"/>
      <c r="S13" s="549">
        <f>S12/792</f>
        <v>0.33493265993265992</v>
      </c>
      <c r="T13" s="550"/>
      <c r="U13" s="549">
        <f>U12/792</f>
        <v>0.33493265993265992</v>
      </c>
      <c r="V13" s="550"/>
      <c r="W13" s="549">
        <f>W12/792</f>
        <v>0.33493265993265992</v>
      </c>
      <c r="X13" s="550"/>
      <c r="Y13" s="549">
        <f>Y12/792</f>
        <v>0.33493265993265992</v>
      </c>
      <c r="Z13" s="550"/>
      <c r="AA13" s="549">
        <f>AA12/792</f>
        <v>0.33493265993265992</v>
      </c>
      <c r="AB13" s="550"/>
      <c r="AC13" s="549">
        <f>AC12/792</f>
        <v>0.33493265993265992</v>
      </c>
      <c r="AD13" s="550"/>
      <c r="AE13" s="549">
        <f>AE12/792</f>
        <v>0.33493265993265992</v>
      </c>
      <c r="AF13" s="550"/>
      <c r="AG13" s="549">
        <f>AG12/792</f>
        <v>0.33493265993265992</v>
      </c>
      <c r="AH13" s="550"/>
      <c r="AI13" s="549">
        <f>AI12/792</f>
        <v>0.33493265993265992</v>
      </c>
      <c r="AJ13" s="550"/>
      <c r="AK13" s="549">
        <f>AK12/792</f>
        <v>0.33493265993265992</v>
      </c>
      <c r="AL13" s="550"/>
      <c r="AM13" s="549">
        <f>AM12/792</f>
        <v>0.33493265993265992</v>
      </c>
      <c r="AN13" s="550"/>
      <c r="AO13" s="549">
        <f>AO12/792</f>
        <v>0.33493265993265992</v>
      </c>
      <c r="AP13" s="550"/>
      <c r="AQ13" s="549">
        <f>AQ12/792</f>
        <v>0.33493265993265992</v>
      </c>
      <c r="AR13" s="550"/>
      <c r="AS13" s="549">
        <f>AS12/792</f>
        <v>0.33493265993265992</v>
      </c>
      <c r="AT13" s="550"/>
      <c r="AU13" s="549">
        <f>AU12/792</f>
        <v>0.33493265993265992</v>
      </c>
      <c r="AV13" s="550"/>
      <c r="AW13" s="549">
        <f>AW12/792</f>
        <v>0.33493265993265992</v>
      </c>
      <c r="AX13" s="550"/>
      <c r="AY13" s="549">
        <f>AY12/792</f>
        <v>0.33493265993265992</v>
      </c>
      <c r="AZ13" s="550"/>
      <c r="BA13" s="549">
        <f>BA12/792</f>
        <v>0.33493265993265992</v>
      </c>
      <c r="BB13" s="550"/>
      <c r="BC13" s="549">
        <f>BC12/792</f>
        <v>0.33493265993265992</v>
      </c>
      <c r="BD13" s="550"/>
      <c r="BE13" s="549">
        <f>BE12/792</f>
        <v>0.33493265993265992</v>
      </c>
      <c r="BF13" s="55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117</v>
      </c>
      <c r="D15" s="492"/>
      <c r="E15" s="492">
        <f>E5*E6</f>
        <v>117</v>
      </c>
      <c r="F15" s="492"/>
      <c r="G15" s="492">
        <f>G5*G6</f>
        <v>117</v>
      </c>
      <c r="H15" s="492"/>
      <c r="I15" s="492">
        <f>I5*I6</f>
        <v>117</v>
      </c>
      <c r="J15" s="492"/>
      <c r="K15" s="492">
        <f>K5*K6</f>
        <v>117</v>
      </c>
      <c r="L15" s="492"/>
      <c r="M15" s="492">
        <f>M5*M6</f>
        <v>117</v>
      </c>
      <c r="N15" s="492"/>
      <c r="O15" s="492">
        <f>O5*O6</f>
        <v>117</v>
      </c>
      <c r="P15" s="492"/>
      <c r="Q15" s="492">
        <f>Q5*Q6</f>
        <v>117</v>
      </c>
      <c r="R15" s="492"/>
      <c r="S15" s="492">
        <f>S5*S6</f>
        <v>117</v>
      </c>
      <c r="T15" s="492"/>
      <c r="U15" s="492">
        <f>U5*U6</f>
        <v>117</v>
      </c>
      <c r="V15" s="492"/>
      <c r="W15" s="492">
        <f>W5*W6</f>
        <v>117</v>
      </c>
      <c r="X15" s="492"/>
      <c r="Y15" s="492">
        <f>Y5*Y6</f>
        <v>117</v>
      </c>
      <c r="Z15" s="492"/>
      <c r="AA15" s="492">
        <f>AA5*AA6</f>
        <v>117</v>
      </c>
      <c r="AB15" s="492"/>
      <c r="AC15" s="492">
        <f>AC5*AC6</f>
        <v>117</v>
      </c>
      <c r="AD15" s="492"/>
      <c r="AE15" s="492">
        <f>AE5*AE6</f>
        <v>117</v>
      </c>
      <c r="AF15" s="492"/>
      <c r="AG15" s="492">
        <f>AG5*AG6</f>
        <v>117</v>
      </c>
      <c r="AH15" s="492"/>
      <c r="AI15" s="492">
        <f>AI5*AI6</f>
        <v>117</v>
      </c>
      <c r="AJ15" s="492"/>
      <c r="AK15" s="492">
        <f>AK5*AK6</f>
        <v>117</v>
      </c>
      <c r="AL15" s="492"/>
      <c r="AM15" s="492">
        <f>AM5*AM6</f>
        <v>117</v>
      </c>
      <c r="AN15" s="492"/>
      <c r="AO15" s="492">
        <f>AO5*AO6</f>
        <v>117</v>
      </c>
      <c r="AP15" s="492"/>
      <c r="AQ15" s="492">
        <f>AQ5*AQ6</f>
        <v>117</v>
      </c>
      <c r="AR15" s="492"/>
      <c r="AS15" s="492">
        <f>AS5*AS6</f>
        <v>117</v>
      </c>
      <c r="AT15" s="492"/>
      <c r="AU15" s="492">
        <f>AU5*AU6</f>
        <v>117</v>
      </c>
      <c r="AV15" s="492"/>
      <c r="AW15" s="492">
        <f>AW5*AW6</f>
        <v>117</v>
      </c>
      <c r="AX15" s="492"/>
      <c r="AY15" s="492">
        <f>AY5*AY6</f>
        <v>117</v>
      </c>
      <c r="AZ15" s="492"/>
      <c r="BA15" s="492">
        <f>BA5*BA6</f>
        <v>117</v>
      </c>
      <c r="BB15" s="492"/>
      <c r="BC15" s="492">
        <f>BC5*BC6</f>
        <v>117</v>
      </c>
      <c r="BD15" s="492"/>
      <c r="BE15" s="492">
        <f>BE5*BE6</f>
        <v>117</v>
      </c>
      <c r="BF15" s="492"/>
    </row>
    <row r="16" spans="1:58" x14ac:dyDescent="0.25">
      <c r="A16" s="222"/>
      <c r="B16" s="48" t="s">
        <v>87</v>
      </c>
      <c r="C16" s="504">
        <f>C13*C15</f>
        <v>39.187121212121212</v>
      </c>
      <c r="D16" s="504"/>
      <c r="E16" s="504">
        <f>E13*E15</f>
        <v>39.187121212121212</v>
      </c>
      <c r="F16" s="504"/>
      <c r="G16" s="504">
        <f>G13*G15</f>
        <v>39.187121212121212</v>
      </c>
      <c r="H16" s="504"/>
      <c r="I16" s="504">
        <f>I13*I15</f>
        <v>39.187121212121212</v>
      </c>
      <c r="J16" s="504"/>
      <c r="K16" s="504">
        <f>K13*K15</f>
        <v>39.187121212121212</v>
      </c>
      <c r="L16" s="504"/>
      <c r="M16" s="504">
        <f>M13*M15</f>
        <v>39.187121212121212</v>
      </c>
      <c r="N16" s="504"/>
      <c r="O16" s="504">
        <f>O13*O15</f>
        <v>39.187121212121212</v>
      </c>
      <c r="P16" s="504"/>
      <c r="Q16" s="504">
        <f>Q13*Q15</f>
        <v>39.187121212121212</v>
      </c>
      <c r="R16" s="504"/>
      <c r="S16" s="504">
        <f>S13*S15</f>
        <v>39.187121212121212</v>
      </c>
      <c r="T16" s="504"/>
      <c r="U16" s="504">
        <f>U13*U15</f>
        <v>39.187121212121212</v>
      </c>
      <c r="V16" s="504"/>
      <c r="W16" s="504">
        <f>W13*W15</f>
        <v>39.187121212121212</v>
      </c>
      <c r="X16" s="504"/>
      <c r="Y16" s="504">
        <f>Y13*Y15</f>
        <v>39.187121212121212</v>
      </c>
      <c r="Z16" s="504"/>
      <c r="AA16" s="504">
        <f>AA13*AA15</f>
        <v>39.187121212121212</v>
      </c>
      <c r="AB16" s="504"/>
      <c r="AC16" s="504">
        <f>AC13*AC15</f>
        <v>39.187121212121212</v>
      </c>
      <c r="AD16" s="504"/>
      <c r="AE16" s="504">
        <f>AE13*AE15</f>
        <v>39.187121212121212</v>
      </c>
      <c r="AF16" s="504"/>
      <c r="AG16" s="504">
        <f>AG13*AG15</f>
        <v>39.187121212121212</v>
      </c>
      <c r="AH16" s="504"/>
      <c r="AI16" s="504">
        <f>AI13*AI15</f>
        <v>39.187121212121212</v>
      </c>
      <c r="AJ16" s="504"/>
      <c r="AK16" s="504">
        <f>AK13*AK15</f>
        <v>39.187121212121212</v>
      </c>
      <c r="AL16" s="504"/>
      <c r="AM16" s="504">
        <f>AM13*AM15</f>
        <v>39.187121212121212</v>
      </c>
      <c r="AN16" s="504"/>
      <c r="AO16" s="504">
        <f>AO13*AO15</f>
        <v>39.187121212121212</v>
      </c>
      <c r="AP16" s="504"/>
      <c r="AQ16" s="504">
        <f>AQ13*AQ15</f>
        <v>39.187121212121212</v>
      </c>
      <c r="AR16" s="504"/>
      <c r="AS16" s="504">
        <f>AS13*AS15</f>
        <v>39.187121212121212</v>
      </c>
      <c r="AT16" s="504"/>
      <c r="AU16" s="504">
        <f>AU13*AU15</f>
        <v>39.187121212121212</v>
      </c>
      <c r="AV16" s="504"/>
      <c r="AW16" s="504">
        <f>AW13*AW15</f>
        <v>39.187121212121212</v>
      </c>
      <c r="AX16" s="504"/>
      <c r="AY16" s="504">
        <f>AY13*AY15</f>
        <v>39.187121212121212</v>
      </c>
      <c r="AZ16" s="504"/>
      <c r="BA16" s="504">
        <f>BA13*BA15</f>
        <v>39.187121212121212</v>
      </c>
      <c r="BB16" s="504"/>
      <c r="BC16" s="504">
        <f>BC13*BC15</f>
        <v>39.187121212121212</v>
      </c>
      <c r="BD16" s="504"/>
      <c r="BE16" s="504">
        <f>BE13*BE15</f>
        <v>39.187121212121212</v>
      </c>
      <c r="BF16" s="504"/>
    </row>
    <row r="17" spans="1:58" x14ac:dyDescent="0.25">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64" t="s">
        <v>88</v>
      </c>
      <c r="B18" s="48" t="s">
        <v>89</v>
      </c>
      <c r="C18" s="545">
        <f>IF(OR(C8=Tabelas!$F$14,C8=Tabelas!$F$16),C4*C7,2*C4*C7)</f>
        <v>0</v>
      </c>
      <c r="D18" s="545"/>
      <c r="E18" s="545">
        <f>IF(OR(E8=Tabelas!$F$14,E8=Tabelas!$F$16),E4*E7,2*E4*E7)</f>
        <v>0</v>
      </c>
      <c r="F18" s="545"/>
      <c r="G18" s="545">
        <f>IF(OR(G8=Tabelas!$F$14,G8=Tabelas!$F$16),G4*G7,2*G4*G7)</f>
        <v>0</v>
      </c>
      <c r="H18" s="545"/>
      <c r="I18" s="545">
        <f>IF(OR(I8=Tabelas!$F$14,I8=Tabelas!$F$16),I4*I7,2*I4*I7)</f>
        <v>0</v>
      </c>
      <c r="J18" s="545"/>
      <c r="K18" s="545">
        <f>IF(OR(K8=Tabelas!$F$14,K8=Tabelas!$F$16),K4*K7,2*K4*K7)</f>
        <v>0</v>
      </c>
      <c r="L18" s="545"/>
      <c r="M18" s="545">
        <f>IF(OR(M8=Tabelas!$F$14,M8=Tabelas!$F$16),M4*M7,2*M4*M7)</f>
        <v>200</v>
      </c>
      <c r="N18" s="545"/>
      <c r="O18" s="545">
        <f>IF(OR(O8=Tabelas!$F$14,O8=Tabelas!$F$16),O4*O7,2*O4*O7)</f>
        <v>0</v>
      </c>
      <c r="P18" s="545"/>
      <c r="Q18" s="545">
        <f>IF(OR(Q8=Tabelas!$F$14,Q8=Tabelas!$F$16),Q4*Q7,2*Q4*Q7)</f>
        <v>1000</v>
      </c>
      <c r="R18" s="545"/>
      <c r="S18" s="545">
        <f>IF(OR(S8=Tabelas!$F$14,S8=Tabelas!$F$16),S4*S7,2*S4*S7)</f>
        <v>0</v>
      </c>
      <c r="T18" s="545"/>
      <c r="U18" s="545">
        <f>IF(OR(U8=Tabelas!$F$14,U8=Tabelas!$F$16),U4*U7,2*U4*U7)</f>
        <v>0</v>
      </c>
      <c r="V18" s="545"/>
      <c r="W18" s="545">
        <f>IF(OR(W8=Tabelas!$F$14,W8=Tabelas!$F$16),W4*W7,2*W4*W7)</f>
        <v>0</v>
      </c>
      <c r="X18" s="545"/>
      <c r="Y18" s="545">
        <f>IF(OR(Y8=Tabelas!$F$14,Y8=Tabelas!$F$16),Y4*Y7,2*Y4*Y7)</f>
        <v>0</v>
      </c>
      <c r="Z18" s="545"/>
      <c r="AA18" s="545">
        <f>IF(OR(AA8=Tabelas!$F$14,AA8=Tabelas!$F$16),AA4*AA7,2*AA4*AA7)</f>
        <v>0</v>
      </c>
      <c r="AB18" s="545"/>
      <c r="AC18" s="545">
        <f>IF(OR(AC8=Tabelas!$F$14,AC8=Tabelas!$F$16),AC4*AC7,2*AC4*AC7)</f>
        <v>300</v>
      </c>
      <c r="AD18" s="545"/>
      <c r="AE18" s="545">
        <f>IF(OR(AE8=Tabelas!$F$14,AE8=Tabelas!$F$16),AE4*AE7,2*AE4*AE7)</f>
        <v>0</v>
      </c>
      <c r="AF18" s="545"/>
      <c r="AG18" s="545">
        <f>IF(OR(AG8=Tabelas!$F$14,AG8=Tabelas!$F$16),AG4*AG7,2*AG4*AG7)</f>
        <v>0</v>
      </c>
      <c r="AH18" s="545"/>
      <c r="AI18" s="545">
        <f>IF(OR(AI8=Tabelas!$F$14,AI8=Tabelas!$F$16),AI4*AI7,2*AI4*AI7)</f>
        <v>0</v>
      </c>
      <c r="AJ18" s="545"/>
      <c r="AK18" s="545">
        <f>IF(OR(AK8=Tabelas!$F$14,AK8=Tabelas!$F$16),AK4*AK7,2*AK4*AK7)</f>
        <v>2000</v>
      </c>
      <c r="AL18" s="545"/>
      <c r="AM18" s="545">
        <f>IF(OR(AM8=Tabelas!$F$14,AM8=Tabelas!$F$16),AM4*AM7,2*AM4*AM7)</f>
        <v>0</v>
      </c>
      <c r="AN18" s="545"/>
      <c r="AO18" s="545">
        <f>IF(OR(AO8=Tabelas!$F$14,AO8=Tabelas!$F$16),AO4*AO7,2*AO4*AO7)</f>
        <v>5000</v>
      </c>
      <c r="AP18" s="545"/>
      <c r="AQ18" s="545">
        <f>IF(OR(AQ8=Tabelas!$F$14,AQ8=Tabelas!$F$16),AQ4*AQ7,2*AQ4*AQ7)</f>
        <v>0</v>
      </c>
      <c r="AR18" s="545"/>
      <c r="AS18" s="545">
        <f>IF(OR(AS8=Tabelas!$F$14,AS8=Tabelas!$F$16),AS4*AS7,2*AS4*AS7)</f>
        <v>500</v>
      </c>
      <c r="AT18" s="545"/>
      <c r="AU18" s="545">
        <f>IF(OR(AU8=Tabelas!$F$14,AU8=Tabelas!$F$16),AU4*AU7,2*AU4*AU7)</f>
        <v>0</v>
      </c>
      <c r="AV18" s="545"/>
      <c r="AW18" s="545">
        <f>IF(OR(AW8=Tabelas!$F$14,AW8=Tabelas!$F$16),AW4*AW7,2*AW4*AW7)</f>
        <v>0</v>
      </c>
      <c r="AX18" s="545"/>
      <c r="AY18" s="545">
        <f>IF(OR(AY8=Tabelas!$F$14,AY8=Tabelas!$F$16),AY4*AY7,2*AY4*AY7)</f>
        <v>0</v>
      </c>
      <c r="AZ18" s="545"/>
      <c r="BA18" s="545">
        <f>IF(OR(BA8=Tabelas!$F$14,BA8=Tabelas!$F$16),BA4*BA7,2*BA4*BA7)</f>
        <v>1000</v>
      </c>
      <c r="BB18" s="545"/>
      <c r="BC18" s="545">
        <f>IF(OR(BC8=Tabelas!$F$14,BC8=Tabelas!$F$16),BC4*BC7,2*BC4*BC7)</f>
        <v>0</v>
      </c>
      <c r="BD18" s="545"/>
      <c r="BE18" s="545">
        <f>IF(OR(BE8=Tabelas!$F$14,BE8=Tabelas!$F$16),BE4*BE7,2*BE4*BE7)</f>
        <v>0</v>
      </c>
      <c r="BF18" s="545"/>
    </row>
    <row r="19" spans="1:58" x14ac:dyDescent="0.25">
      <c r="A19" s="464"/>
      <c r="B19" s="48" t="s">
        <v>90</v>
      </c>
      <c r="C19" s="471">
        <f>IF(C8=Tabelas!$B$4,0,IF(OR(C8=Tabelas!$F$14,C8=Tabelas!$F$15),VLOOKUP(C9,matrizpapel,2,0),VLOOKUP(C9,matrizpapel,3,0)))</f>
        <v>6.96</v>
      </c>
      <c r="D19" s="471"/>
      <c r="E19" s="471">
        <f>IF(E8=Tabelas!$B$4,0,IF(OR(E8=Tabelas!$F$14,E8=Tabelas!$F$15),VLOOKUP(E9,matrizpapel,2,0),VLOOKUP(E9,matrizpapel,3,0)))</f>
        <v>6.96</v>
      </c>
      <c r="F19" s="471"/>
      <c r="G19" s="471">
        <f>IF(G8=Tabelas!$B$4,0,IF(OR(G8=Tabelas!$F$14,G8=Tabelas!$F$15),VLOOKUP(G9,matrizpapel,2,0),VLOOKUP(G9,matrizpapel,3,0)))</f>
        <v>6.96</v>
      </c>
      <c r="H19" s="471"/>
      <c r="I19" s="471">
        <f>IF(I8=Tabelas!$B$4,0,IF(OR(I8=Tabelas!$F$14,I8=Tabelas!$F$15),VLOOKUP(I9,matrizpapel,2,0),VLOOKUP(I9,matrizpapel,3,0)))</f>
        <v>6.96</v>
      </c>
      <c r="J19" s="471"/>
      <c r="K19" s="471">
        <f>IF(K8=Tabelas!$B$4,0,IF(OR(K8=Tabelas!$F$14,K8=Tabelas!$F$15),VLOOKUP(K9,matrizpapel,2,0),VLOOKUP(K9,matrizpapel,3,0)))</f>
        <v>6.96</v>
      </c>
      <c r="L19" s="471"/>
      <c r="M19" s="471">
        <f>IF(M8=Tabelas!$B$4,0,IF(OR(M8=Tabelas!$F$14,M8=Tabelas!$F$15),VLOOKUP(M9,matrizpapel,2,0),VLOOKUP(M9,matrizpapel,3,0)))</f>
        <v>6.96</v>
      </c>
      <c r="N19" s="471"/>
      <c r="O19" s="471">
        <f>IF(O8=Tabelas!$B$4,0,IF(OR(O8=Tabelas!$F$14,O8=Tabelas!$F$15),VLOOKUP(O9,matrizpapel,2,0),VLOOKUP(O9,matrizpapel,3,0)))</f>
        <v>6.96</v>
      </c>
      <c r="P19" s="471"/>
      <c r="Q19" s="471">
        <f>IF(Q8=Tabelas!$B$4,0,IF(OR(Q8=Tabelas!$F$14,Q8=Tabelas!$F$15),VLOOKUP(Q9,matrizpapel,2,0),VLOOKUP(Q9,matrizpapel,3,0)))</f>
        <v>6.96</v>
      </c>
      <c r="R19" s="471"/>
      <c r="S19" s="471">
        <f>IF(S8=Tabelas!$B$4,0,IF(OR(S8=Tabelas!$F$14,S8=Tabelas!$F$15),VLOOKUP(S9,matrizpapel,2,0),VLOOKUP(S9,matrizpapel,3,0)))</f>
        <v>6.96</v>
      </c>
      <c r="T19" s="471"/>
      <c r="U19" s="471">
        <f>IF(U8=Tabelas!$B$4,0,IF(OR(U8=Tabelas!$F$14,U8=Tabelas!$F$15),VLOOKUP(U9,matrizpapel,2,0),VLOOKUP(U9,matrizpapel,3,0)))</f>
        <v>6.96</v>
      </c>
      <c r="V19" s="471"/>
      <c r="W19" s="471">
        <f>IF(W8=Tabelas!$B$4,0,IF(OR(W8=Tabelas!$F$14,W8=Tabelas!$F$15),VLOOKUP(W9,matrizpapel,2,0),VLOOKUP(W9,matrizpapel,3,0)))</f>
        <v>6.96</v>
      </c>
      <c r="X19" s="471"/>
      <c r="Y19" s="471">
        <f>IF(Y8=Tabelas!$B$4,0,IF(OR(Y8=Tabelas!$F$14,Y8=Tabelas!$F$15),VLOOKUP(Y9,matrizpapel,2,0),VLOOKUP(Y9,matrizpapel,3,0)))</f>
        <v>6.96</v>
      </c>
      <c r="Z19" s="471"/>
      <c r="AA19" s="471">
        <f>IF(AA8=Tabelas!$B$4,0,IF(OR(AA8=Tabelas!$F$14,AA8=Tabelas!$F$15),VLOOKUP(AA9,matrizpapel,2,0),VLOOKUP(AA9,matrizpapel,3,0)))</f>
        <v>6.96</v>
      </c>
      <c r="AB19" s="471"/>
      <c r="AC19" s="471">
        <f>IF(AC8=Tabelas!$B$4,0,IF(OR(AC8=Tabelas!$F$14,AC8=Tabelas!$F$15),VLOOKUP(AC9,matrizpapel,2,0),VLOOKUP(AC9,matrizpapel,3,0)))</f>
        <v>6.96</v>
      </c>
      <c r="AD19" s="471"/>
      <c r="AE19" s="471">
        <f>IF(AE8=Tabelas!$B$4,0,IF(OR(AE8=Tabelas!$F$14,AE8=Tabelas!$F$15),VLOOKUP(AE9,matrizpapel,2,0),VLOOKUP(AE9,matrizpapel,3,0)))</f>
        <v>6.96</v>
      </c>
      <c r="AF19" s="471"/>
      <c r="AG19" s="471">
        <f>IF(AG8=Tabelas!$B$4,0,IF(OR(AG8=Tabelas!$F$14,AG8=Tabelas!$F$15),VLOOKUP(AG9,matrizpapel,2,0),VLOOKUP(AG9,matrizpapel,3,0)))</f>
        <v>6.96</v>
      </c>
      <c r="AH19" s="471"/>
      <c r="AI19" s="471">
        <f>IF(AI8=Tabelas!$B$4,0,IF(OR(AI8=Tabelas!$F$14,AI8=Tabelas!$F$15),VLOOKUP(AI9,matrizpapel,2,0),VLOOKUP(AI9,matrizpapel,3,0)))</f>
        <v>6.96</v>
      </c>
      <c r="AJ19" s="471"/>
      <c r="AK19" s="471">
        <f>IF(AK8=Tabelas!$B$4,0,IF(OR(AK8=Tabelas!$F$14,AK8=Tabelas!$F$15),VLOOKUP(AK9,matrizpapel,2,0),VLOOKUP(AK9,matrizpapel,3,0)))</f>
        <v>6.96</v>
      </c>
      <c r="AL19" s="471"/>
      <c r="AM19" s="471">
        <f>IF(AM8=Tabelas!$B$4,0,IF(OR(AM8=Tabelas!$F$14,AM8=Tabelas!$F$15),VLOOKUP(AM9,matrizpapel,2,0),VLOOKUP(AM9,matrizpapel,3,0)))</f>
        <v>6.96</v>
      </c>
      <c r="AN19" s="471"/>
      <c r="AO19" s="471">
        <f>IF(AO8=Tabelas!$B$4,0,IF(OR(AO8=Tabelas!$F$14,AO8=Tabelas!$F$15),VLOOKUP(AO9,matrizpapel,2,0),VLOOKUP(AO9,matrizpapel,3,0)))</f>
        <v>6.96</v>
      </c>
      <c r="AP19" s="471"/>
      <c r="AQ19" s="471">
        <f>IF(AQ8=Tabelas!$B$4,0,IF(OR(AQ8=Tabelas!$F$14,AQ8=Tabelas!$F$15),VLOOKUP(AQ9,matrizpapel,2,0),VLOOKUP(AQ9,matrizpapel,3,0)))</f>
        <v>6.96</v>
      </c>
      <c r="AR19" s="471"/>
      <c r="AS19" s="471">
        <f>IF(AS8=Tabelas!$B$4,0,IF(OR(AS8=Tabelas!$F$14,AS8=Tabelas!$F$15),VLOOKUP(AS9,matrizpapel,2,0),VLOOKUP(AS9,matrizpapel,3,0)))</f>
        <v>6.96</v>
      </c>
      <c r="AT19" s="471"/>
      <c r="AU19" s="471">
        <f>IF(AU8=Tabelas!$B$4,0,IF(OR(AU8=Tabelas!$F$14,AU8=Tabelas!$F$15),VLOOKUP(AU9,matrizpapel,2,0),VLOOKUP(AU9,matrizpapel,3,0)))</f>
        <v>6.96</v>
      </c>
      <c r="AV19" s="471"/>
      <c r="AW19" s="471">
        <f>IF(AW8=Tabelas!$B$4,0,IF(OR(AW8=Tabelas!$F$14,AW8=Tabelas!$F$15),VLOOKUP(AW9,matrizpapel,2,0),VLOOKUP(AW9,matrizpapel,3,0)))</f>
        <v>6.96</v>
      </c>
      <c r="AX19" s="471"/>
      <c r="AY19" s="471">
        <f>IF(AY8=Tabelas!$B$4,0,IF(OR(AY8=Tabelas!$F$14,AY8=Tabelas!$F$15),VLOOKUP(AY9,matrizpapel,2,0),VLOOKUP(AY9,matrizpapel,3,0)))</f>
        <v>6.96</v>
      </c>
      <c r="AZ19" s="471"/>
      <c r="BA19" s="471">
        <f>IF(BA8=Tabelas!$B$4,0,IF(OR(BA8=Tabelas!$F$14,BA8=Tabelas!$F$15),VLOOKUP(BA9,matrizpapel,2,0),VLOOKUP(BA9,matrizpapel,3,0)))</f>
        <v>6.96</v>
      </c>
      <c r="BB19" s="471"/>
      <c r="BC19" s="471">
        <f>IF(BC8=Tabelas!$B$4,0,IF(OR(BC8=Tabelas!$F$14,BC8=Tabelas!$F$15),VLOOKUP(BC9,matrizpapel,2,0),VLOOKUP(BC9,matrizpapel,3,0)))</f>
        <v>6.96</v>
      </c>
      <c r="BD19" s="471"/>
      <c r="BE19" s="471">
        <f>IF(BE8=Tabelas!$B$4,0,IF(OR(BE8=Tabelas!$F$14,BE8=Tabelas!$F$15),VLOOKUP(BE9,matrizpapel,2,0),VLOOKUP(BE9,matrizpapel,3,0)))</f>
        <v>6.96</v>
      </c>
      <c r="BF19" s="471"/>
    </row>
    <row r="20" spans="1:58" x14ac:dyDescent="0.25">
      <c r="A20" s="464"/>
      <c r="B20" s="6" t="s">
        <v>91</v>
      </c>
      <c r="C20" s="48">
        <f>IF(C18&gt;1000,1,C18/1000)</f>
        <v>0</v>
      </c>
      <c r="D20" s="95">
        <f>IF(C10=Tabelas!$F$23,C16*C20*(C19+Tabelas!$C$39),C16*C20*C19)</f>
        <v>0</v>
      </c>
      <c r="E20" s="48">
        <f>IF(E18&gt;1000,1,E18/1000)</f>
        <v>0</v>
      </c>
      <c r="F20" s="95">
        <f>IF(E10=Tabelas!$F$23,E16*E20*(E19+Tabelas!$C$39),E16*E20*E19)</f>
        <v>0</v>
      </c>
      <c r="G20" s="48">
        <f>IF(G18&gt;1000,1,G18/1000)</f>
        <v>0</v>
      </c>
      <c r="H20" s="95">
        <f>IF(G10=Tabelas!$F$23,G16*G20*(G19+Tabelas!$C$39),G16*G20*G19)</f>
        <v>0</v>
      </c>
      <c r="I20" s="48">
        <f>IF(I18&gt;1000,1,I18/1000)</f>
        <v>0</v>
      </c>
      <c r="J20" s="95">
        <f>IF(I10=Tabelas!$F$23,I16*I20*(I19+Tabelas!$C$39),I16*I20*I19)</f>
        <v>0</v>
      </c>
      <c r="K20" s="48">
        <f>IF(K18&gt;1000,1,K18/1000)</f>
        <v>0</v>
      </c>
      <c r="L20" s="95">
        <f>IF(K10=Tabelas!$F$23,K16*K20*(K19+Tabelas!$C$39),K16*K20*K19)</f>
        <v>0</v>
      </c>
      <c r="M20" s="48">
        <f>IF(M18&gt;1000,1,M18/1000)</f>
        <v>0.2</v>
      </c>
      <c r="N20" s="95">
        <f>IF(M10=Tabelas!$F$23,M16*M20*(M19+Tabelas!$C$39),M16*M20*M19)</f>
        <v>54.548472727272731</v>
      </c>
      <c r="O20" s="48">
        <f>IF(O18&gt;1000,1,O18/1000)</f>
        <v>0</v>
      </c>
      <c r="P20" s="95">
        <f>IF(O10=Tabelas!$F$23,O16*O20*(O19+Tabelas!$C$39),O16*O20*O19)</f>
        <v>0</v>
      </c>
      <c r="Q20" s="48">
        <f>IF(Q18&gt;1000,1,Q18/1000)</f>
        <v>1</v>
      </c>
      <c r="R20" s="95">
        <f>IF(Q10=Tabelas!$F$23,Q16*Q20*(Q19+Tabelas!$C$39),Q16*Q20*Q19)</f>
        <v>272.74236363636362</v>
      </c>
      <c r="S20" s="48">
        <f>IF(S18&gt;1000,1,S18/1000)</f>
        <v>0</v>
      </c>
      <c r="T20" s="95">
        <f>IF(S10=Tabelas!$F$23,S16*S20*(S19+Tabelas!$C$39),S16*S20*S19)</f>
        <v>0</v>
      </c>
      <c r="U20" s="48">
        <f>IF(U18&gt;1000,1,U18/1000)</f>
        <v>0</v>
      </c>
      <c r="V20" s="95">
        <f>IF(U10=Tabelas!$F$23,U16*U20*(U19+Tabelas!$C$39),U16*U20*U19)</f>
        <v>0</v>
      </c>
      <c r="W20" s="48">
        <f>IF(W18&gt;1000,1,W18/1000)</f>
        <v>0</v>
      </c>
      <c r="X20" s="95">
        <f>IF(W10=Tabelas!$F$23,W16*W20*(W19+Tabelas!$C$39),W16*W20*W19)</f>
        <v>0</v>
      </c>
      <c r="Y20" s="48">
        <f>IF(Y18&gt;1000,1,Y18/1000)</f>
        <v>0</v>
      </c>
      <c r="Z20" s="95">
        <f>IF(Y10=Tabelas!$F$23,Y16*Y20*(Y19+Tabelas!$C$39),Y16*Y20*Y19)</f>
        <v>0</v>
      </c>
      <c r="AA20" s="48">
        <f>IF(AA18&gt;1000,1,AA18/1000)</f>
        <v>0</v>
      </c>
      <c r="AB20" s="95">
        <f>IF(AA10=Tabelas!$F$23,AA16*AA20*(AA19+Tabelas!$C$39),AA16*AA20*AA19)</f>
        <v>0</v>
      </c>
      <c r="AC20" s="48">
        <f>IF(AC18&gt;1000,1,AC18/1000)</f>
        <v>0.3</v>
      </c>
      <c r="AD20" s="95">
        <f>IF(AC10=Tabelas!$F$23,AC16*AC20*(AC19+Tabelas!$C$39),AC16*AC20*AC19)</f>
        <v>81.822709090909086</v>
      </c>
      <c r="AE20" s="48">
        <f>IF(AE18&gt;1000,1,AE18/1000)</f>
        <v>0</v>
      </c>
      <c r="AF20" s="95">
        <f>IF(AE10=Tabelas!$F$23,AE16*AE20*(AE19+Tabelas!$C$39),AE16*AE20*AE19)</f>
        <v>0</v>
      </c>
      <c r="AG20" s="48">
        <f>IF(AG18&gt;1000,1,AG18/1000)</f>
        <v>0</v>
      </c>
      <c r="AH20" s="95">
        <f>IF(AG10=Tabelas!$F$23,AG16*AG20*(AG19+Tabelas!$C$39),AG16*AG20*AG19)</f>
        <v>0</v>
      </c>
      <c r="AI20" s="48">
        <f>IF(AI18&gt;1000,1,AI18/1000)</f>
        <v>0</v>
      </c>
      <c r="AJ20" s="95">
        <f>IF(AI10=Tabelas!$F$23,AI16*AI20*(AI19+Tabelas!$C$39),AI16*AI20*AI19)</f>
        <v>0</v>
      </c>
      <c r="AK20" s="48">
        <f>IF(AK18&gt;1000,1,AK18/1000)</f>
        <v>1</v>
      </c>
      <c r="AL20" s="95">
        <f>IF(AK10=Tabelas!$F$23,AK16*AK20*(AK19+Tabelas!$C$39),AK16*AK20*AK19)</f>
        <v>272.74236363636362</v>
      </c>
      <c r="AM20" s="48">
        <f>IF(AM18&gt;1000,1,AM18/1000)</f>
        <v>0</v>
      </c>
      <c r="AN20" s="95">
        <f>IF(AM10=Tabelas!$F$23,AM16*AM20*(AM19+Tabelas!$C$39),AM16*AM20*AM19)</f>
        <v>0</v>
      </c>
      <c r="AO20" s="48">
        <f>IF(AO18&gt;1000,1,AO18/1000)</f>
        <v>1</v>
      </c>
      <c r="AP20" s="95">
        <f>IF(AO10=Tabelas!$F$23,AO16*AO20*(AO19+Tabelas!$C$39),AO16*AO20*AO19)</f>
        <v>272.74236363636362</v>
      </c>
      <c r="AQ20" s="48">
        <f>IF(AQ18&gt;1000,1,AQ18/1000)</f>
        <v>0</v>
      </c>
      <c r="AR20" s="95">
        <f>IF(AQ10=Tabelas!$F$23,AQ16*AQ20*(AQ19+Tabelas!$C$39),AQ16*AQ20*AQ19)</f>
        <v>0</v>
      </c>
      <c r="AS20" s="48">
        <f>IF(AS18&gt;1000,1,AS18/1000)</f>
        <v>0.5</v>
      </c>
      <c r="AT20" s="95">
        <f>IF(AS10=Tabelas!$F$23,AS16*AS20*(AS19+Tabelas!$C$39),AS16*AS20*AS19)</f>
        <v>136.37118181818181</v>
      </c>
      <c r="AU20" s="48">
        <f>IF(AU18&gt;1000,1,AU18/1000)</f>
        <v>0</v>
      </c>
      <c r="AV20" s="95">
        <f>IF(AU10=Tabelas!$F$23,AU16*AU20*(AU19+Tabelas!$C$39),AU16*AU20*AU19)</f>
        <v>0</v>
      </c>
      <c r="AW20" s="48">
        <f>IF(AW18&gt;1000,1,AW18/1000)</f>
        <v>0</v>
      </c>
      <c r="AX20" s="95">
        <f>IF(AW10=Tabelas!$F$23,AW16*AW20*(AW19+Tabelas!$C$39),AW16*AW20*AW19)</f>
        <v>0</v>
      </c>
      <c r="AY20" s="48">
        <f>IF(AY18&gt;1000,1,AY18/1000)</f>
        <v>0</v>
      </c>
      <c r="AZ20" s="95">
        <f>IF(AY10=Tabelas!$F$23,AY16*AY20*(AY19+Tabelas!$C$39),AY16*AY20*AY19)</f>
        <v>0</v>
      </c>
      <c r="BA20" s="48">
        <f>IF(BA18&gt;1000,1,BA18/1000)</f>
        <v>1</v>
      </c>
      <c r="BB20" s="95">
        <f>IF(BA10=Tabelas!$F$23,BA16*BA20*(BA19+Tabelas!$C$39),BA16*BA20*BA19)</f>
        <v>272.74236363636362</v>
      </c>
      <c r="BC20" s="48">
        <f>IF(BC18&gt;1000,1,BC18/1000)</f>
        <v>0</v>
      </c>
      <c r="BD20" s="95">
        <f>IF(BC10=Tabelas!$F$23,BC16*BC20*(BC19+Tabelas!$C$39),BC16*BC20*BC19)</f>
        <v>0</v>
      </c>
      <c r="BE20" s="48">
        <f>IF(BE18&gt;1000,1,BE18/1000)</f>
        <v>0</v>
      </c>
      <c r="BF20" s="95">
        <f>IF(BE10=Tabelas!$F$23,BE16*BE20*(BE19+Tabelas!$C$39),BE16*BE20*BE19)</f>
        <v>0</v>
      </c>
    </row>
    <row r="21" spans="1:58" x14ac:dyDescent="0.25">
      <c r="A21" s="464"/>
      <c r="B21" s="6" t="s">
        <v>92</v>
      </c>
      <c r="C21" s="48">
        <f>IF(C18&gt;=30000,29,IF(C18&lt;1001,0,C18/1000-C20))</f>
        <v>0</v>
      </c>
      <c r="D21" s="95">
        <f>IF(C10=Tabelas!$F$23,IF(OR(C8=Tabelas!$F$14,C8=Tabelas!$F$15),C16*C21*(C19+Tabelas!$C$39)*Tabelas!$H$3,C16*C21*(C19+Tabelas!$C$39)*Tabelas!$H$7),IF(OR(C8=Tabelas!$F$14,C8=Tabelas!$F$15),C16*C21*C19*Tabelas!$H$3,C16*C21*C19*Tabelas!$H$7))</f>
        <v>0</v>
      </c>
      <c r="E21" s="48">
        <f>IF(E18&gt;=30000,29,IF(E18&lt;1001,0,E18/1000-E20))</f>
        <v>0</v>
      </c>
      <c r="F21" s="95">
        <f>IF(E10=Tabelas!$F$23,IF(OR(E8=Tabelas!$F$14,E8=Tabelas!$F$15),E16*E21*(E19+Tabelas!$C$39)*Tabelas!$H$3,E16*E21*(E19+Tabelas!$C$39)*Tabelas!$H$7),IF(OR(E8=Tabelas!$F$14,E8=Tabelas!$F$15),E16*E21*E19*Tabelas!$H$3,E16*E21*E19*Tabelas!$H$7))</f>
        <v>0</v>
      </c>
      <c r="G21" s="48">
        <f>IF(G18&gt;=30000,29,IF(G18&lt;1001,0,G18/1000-G20))</f>
        <v>0</v>
      </c>
      <c r="H21" s="95">
        <f>IF(G10=Tabelas!$F$23,IF(OR(G8=Tabelas!$F$14,G8=Tabelas!$F$15),G16*G21*(G19+Tabelas!$C$39)*Tabelas!$H$3,G16*G21*(G19+Tabelas!$C$39)*Tabelas!$H$7),IF(OR(G8=Tabelas!$F$14,G8=Tabelas!$F$15),G16*G21*G19*Tabelas!$H$3,G16*G21*G19*Tabelas!$H$7))</f>
        <v>0</v>
      </c>
      <c r="I21" s="48">
        <f>IF(I18&gt;=30000,29,IF(I18&lt;1001,0,I18/1000-I20))</f>
        <v>0</v>
      </c>
      <c r="J21" s="95">
        <f>IF(I10=Tabelas!$F$23,IF(OR(I8=Tabelas!$F$14,I8=Tabelas!$F$15),I16*I21*(I19+Tabelas!$C$39)*Tabelas!$H$3,I16*I21*(I19+Tabelas!$C$39)*Tabelas!$H$7),IF(OR(I8=Tabelas!$F$14,I8=Tabelas!$F$15),I16*I21*I19*Tabelas!$H$3,I16*I21*I19*Tabelas!$H$7))</f>
        <v>0</v>
      </c>
      <c r="K21" s="48">
        <f>IF(K18&gt;=30000,29,IF(K18&lt;1001,0,K18/1000-K20))</f>
        <v>0</v>
      </c>
      <c r="L21" s="95">
        <f>IF(K10=Tabelas!$F$23,IF(OR(K8=Tabelas!$F$14,K8=Tabelas!$F$15),K16*K21*(K19+Tabelas!$C$39)*Tabelas!$H$3,K16*K21*(K19+Tabelas!$C$39)*Tabelas!$H$7),IF(OR(K8=Tabelas!$F$14,K8=Tabelas!$F$15),K16*K21*K19*Tabelas!$H$3,K16*K21*K19*Tabelas!$H$7))</f>
        <v>0</v>
      </c>
      <c r="M21" s="48">
        <f>IF(M18&gt;=30000,29,IF(M18&lt;1001,0,M18/1000-M20))</f>
        <v>0</v>
      </c>
      <c r="N21" s="95">
        <f>IF(M10=Tabelas!$F$23,IF(OR(M8=Tabelas!$F$14,M8=Tabelas!$F$15),M16*M21*(M19+Tabelas!$C$39)*Tabelas!$H$3,M16*M21*(M19+Tabelas!$C$39)*Tabelas!$H$7),IF(OR(M8=Tabelas!$F$14,M8=Tabelas!$F$15),M16*M21*M19*Tabelas!$H$3,M16*M21*M19*Tabelas!$H$7))</f>
        <v>0</v>
      </c>
      <c r="O21" s="48">
        <f>IF(O18&gt;=30000,29,IF(O18&lt;1001,0,O18/1000-O20))</f>
        <v>0</v>
      </c>
      <c r="P21" s="95">
        <f>IF(O10=Tabelas!$F$23,IF(OR(O8=Tabelas!$F$14,O8=Tabelas!$F$15),O16*O21*(O19+Tabelas!$C$39)*Tabelas!$H$3,O16*O21*(O19+Tabelas!$C$39)*Tabelas!$H$7),IF(OR(O8=Tabelas!$F$14,O8=Tabelas!$F$15),O16*O21*O19*Tabelas!$H$3,O16*O21*O19*Tabelas!$H$7))</f>
        <v>0</v>
      </c>
      <c r="Q21" s="48">
        <f>IF(Q18&gt;=30000,29,IF(Q18&lt;1001,0,Q18/1000-Q20))</f>
        <v>0</v>
      </c>
      <c r="R21" s="95">
        <f>IF(Q10=Tabelas!$F$23,IF(OR(Q8=Tabelas!$F$14,Q8=Tabelas!$F$15),Q16*Q21*(Q19+Tabelas!$C$39)*Tabelas!$H$3,Q16*Q21*(Q19+Tabelas!$C$39)*Tabelas!$H$7),IF(OR(Q8=Tabelas!$F$14,Q8=Tabelas!$F$15),Q16*Q21*Q19*Tabelas!$H$3,Q16*Q21*Q19*Tabelas!$H$7))</f>
        <v>0</v>
      </c>
      <c r="S21" s="48">
        <f>IF(S18&gt;=30000,29,IF(S18&lt;1001,0,S18/1000-S20))</f>
        <v>0</v>
      </c>
      <c r="T21" s="95">
        <f>IF(S10=Tabelas!$F$23,IF(OR(S8=Tabelas!$F$14,S8=Tabelas!$F$15),S16*S21*(S19+Tabelas!$C$39)*Tabelas!$H$3,S16*S21*(S19+Tabelas!$C$39)*Tabelas!$H$7),IF(OR(S8=Tabelas!$F$14,S8=Tabelas!$F$15),S16*S21*S19*Tabelas!$H$3,S16*S21*S19*Tabelas!$H$7))</f>
        <v>0</v>
      </c>
      <c r="U21" s="48">
        <f>IF(U18&gt;=30000,29,IF(U18&lt;1001,0,U18/1000-U20))</f>
        <v>0</v>
      </c>
      <c r="V21" s="95">
        <f>IF(U10=Tabelas!$F$23,IF(OR(U8=Tabelas!$F$14,U8=Tabelas!$F$15),U16*U21*(U19+Tabelas!$C$39)*Tabelas!$H$3,U16*U21*(U19+Tabelas!$C$39)*Tabelas!$H$7),IF(OR(U8=Tabelas!$F$14,U8=Tabelas!$F$15),U16*U21*U19*Tabelas!$H$3,U16*U21*U19*Tabelas!$H$7))</f>
        <v>0</v>
      </c>
      <c r="W21" s="48">
        <f>IF(W18&gt;=30000,29,IF(W18&lt;1001,0,W18/1000-W20))</f>
        <v>0</v>
      </c>
      <c r="X21" s="95">
        <f>IF(W10=Tabelas!$F$23,IF(OR(W8=Tabelas!$F$14,W8=Tabelas!$F$15),W16*W21*(W19+Tabelas!$C$39)*Tabelas!$H$3,W16*W21*(W19+Tabelas!$C$39)*Tabelas!$H$7),IF(OR(W8=Tabelas!$F$14,W8=Tabelas!$F$15),W16*W21*W19*Tabelas!$H$3,W16*W21*W19*Tabelas!$H$7))</f>
        <v>0</v>
      </c>
      <c r="Y21" s="48">
        <f>IF(Y18&gt;=30000,29,IF(Y18&lt;1001,0,Y18/1000-Y20))</f>
        <v>0</v>
      </c>
      <c r="Z21" s="95">
        <f>IF(Y10=Tabelas!$F$23,IF(OR(Y8=Tabelas!$F$14,Y8=Tabelas!$F$15),Y16*Y21*(Y19+Tabelas!$C$39)*Tabelas!$H$3,Y16*Y21*(Y19+Tabelas!$C$39)*Tabelas!$H$7),IF(OR(Y8=Tabelas!$F$14,Y8=Tabelas!$F$15),Y16*Y21*Y19*Tabelas!$H$3,Y16*Y21*Y19*Tabelas!$H$7))</f>
        <v>0</v>
      </c>
      <c r="AA21" s="48">
        <f>IF(AA18&gt;=30000,29,IF(AA18&lt;1001,0,AA18/1000-AA20))</f>
        <v>0</v>
      </c>
      <c r="AB21" s="95">
        <f>IF(AA10=Tabelas!$F$23,IF(OR(AA8=Tabelas!$F$14,AA8=Tabelas!$F$15),AA16*AA21*(AA19+Tabelas!$C$39)*Tabelas!$H$3,AA16*AA21*(AA19+Tabelas!$C$39)*Tabelas!$H$7),IF(OR(AA8=Tabelas!$F$14,AA8=Tabelas!$F$15),AA16*AA21*AA19*Tabelas!$H$3,AA16*AA21*AA19*Tabelas!$H$7))</f>
        <v>0</v>
      </c>
      <c r="AC21" s="48">
        <f>IF(AC18&gt;=30000,29,IF(AC18&lt;1001,0,AC18/1000-AC20))</f>
        <v>0</v>
      </c>
      <c r="AD21" s="95">
        <f>IF(AC10=Tabelas!$F$23,IF(OR(AC8=Tabelas!$F$14,AC8=Tabelas!$F$15),AC16*AC21*(AC19+Tabelas!$C$39)*Tabelas!$H$3,AC16*AC21*(AC19+Tabelas!$C$39)*Tabelas!$H$7),IF(OR(AC8=Tabelas!$F$14,AC8=Tabelas!$F$15),AC16*AC21*AC19*Tabelas!$H$3,AC16*AC21*AC19*Tabelas!$H$7))</f>
        <v>0</v>
      </c>
      <c r="AE21" s="48">
        <f>IF(AE18&gt;=30000,29,IF(AE18&lt;1001,0,AE18/1000-AE20))</f>
        <v>0</v>
      </c>
      <c r="AF21" s="95">
        <f>IF(AE10=Tabelas!$F$23,IF(OR(AE8=Tabelas!$F$14,AE8=Tabelas!$F$15),AE16*AE21*(AE19+Tabelas!$C$39)*Tabelas!$H$3,AE16*AE21*(AE19+Tabelas!$C$39)*Tabelas!$H$7),IF(OR(AE8=Tabelas!$F$14,AE8=Tabelas!$F$15),AE16*AE21*AE19*Tabelas!$H$3,AE16*AE21*AE19*Tabelas!$H$7))</f>
        <v>0</v>
      </c>
      <c r="AG21" s="48">
        <f>IF(AG18&gt;=30000,29,IF(AG18&lt;1001,0,AG18/1000-AG20))</f>
        <v>0</v>
      </c>
      <c r="AH21" s="95">
        <f>IF(AG10=Tabelas!$F$23,IF(OR(AG8=Tabelas!$F$14,AG8=Tabelas!$F$15),AG16*AG21*(AG19+Tabelas!$C$39)*Tabelas!$H$3,AG16*AG21*(AG19+Tabelas!$C$39)*Tabelas!$H$7),IF(OR(AG8=Tabelas!$F$14,AG8=Tabelas!$F$15),AG16*AG21*AG19*Tabelas!$H$3,AG16*AG21*AG19*Tabelas!$H$7))</f>
        <v>0</v>
      </c>
      <c r="AI21" s="48">
        <f>IF(AI18&gt;=30000,29,IF(AI18&lt;1001,0,AI18/1000-AI20))</f>
        <v>0</v>
      </c>
      <c r="AJ21" s="95">
        <f>IF(AI10=Tabelas!$F$23,IF(OR(AI8=Tabelas!$F$14,AI8=Tabelas!$F$15),AI16*AI21*(AI19+Tabelas!$C$39)*Tabelas!$H$3,AI16*AI21*(AI19+Tabelas!$C$39)*Tabelas!$H$7),IF(OR(AI8=Tabelas!$F$14,AI8=Tabelas!$F$15),AI16*AI21*AI19*Tabelas!$H$3,AI16*AI21*AI19*Tabelas!$H$7))</f>
        <v>0</v>
      </c>
      <c r="AK21" s="48">
        <f>IF(AK18&gt;=30000,29,IF(AK18&lt;1001,0,AK18/1000-AK20))</f>
        <v>1</v>
      </c>
      <c r="AL21" s="95">
        <f>IF(AK10=Tabelas!$F$23,IF(OR(AK8=Tabelas!$F$14,AK8=Tabelas!$F$15),AK16*AK21*(AK19+Tabelas!$C$39)*Tabelas!$H$3,AK16*AK21*(AK19+Tabelas!$C$39)*Tabelas!$H$7),IF(OR(AK8=Tabelas!$F$14,AK8=Tabelas!$F$15),AK16*AK21*AK19*Tabelas!$H$3,AK16*AK21*AK19*Tabelas!$H$7))</f>
        <v>160.91799454545452</v>
      </c>
      <c r="AM21" s="48">
        <f>IF(AM18&gt;=30000,29,IF(AM18&lt;1001,0,AM18/1000-AM20))</f>
        <v>0</v>
      </c>
      <c r="AN21" s="95">
        <f>IF(AM10=Tabelas!$F$23,IF(OR(AM8=Tabelas!$F$14,AM8=Tabelas!$F$15),AM16*AM21*(AM19+Tabelas!$C$39)*Tabelas!$H$3,AM16*AM21*(AM19+Tabelas!$C$39)*Tabelas!$H$7),IF(OR(AM8=Tabelas!$F$14,AM8=Tabelas!$F$15),AM16*AM21*AM19*Tabelas!$H$3,AM16*AM21*AM19*Tabelas!$H$7))</f>
        <v>0</v>
      </c>
      <c r="AO21" s="48">
        <f>IF(AO18&gt;=30000,29,IF(AO18&lt;1001,0,AO18/1000-AO20))</f>
        <v>4</v>
      </c>
      <c r="AP21" s="95">
        <f>IF(AO10=Tabelas!$F$23,IF(OR(AO8=Tabelas!$F$14,AO8=Tabelas!$F$15),AO16*AO21*(AO19+Tabelas!$C$39)*Tabelas!$H$3,AO16*AO21*(AO19+Tabelas!$C$39)*Tabelas!$H$7),IF(OR(AO8=Tabelas!$F$14,AO8=Tabelas!$F$15),AO16*AO21*AO19*Tabelas!$H$3,AO16*AO21*AO19*Tabelas!$H$7))</f>
        <v>643.67197818181808</v>
      </c>
      <c r="AQ21" s="48">
        <f>IF(AQ18&gt;=30000,29,IF(AQ18&lt;1001,0,AQ18/1000-AQ20))</f>
        <v>0</v>
      </c>
      <c r="AR21" s="95">
        <f>IF(AQ10=Tabelas!$F$23,IF(OR(AQ8=Tabelas!$F$14,AQ8=Tabelas!$F$15),AQ16*AQ21*(AQ19+Tabelas!$C$39)*Tabelas!$H$3,AQ16*AQ21*(AQ19+Tabelas!$C$39)*Tabelas!$H$7),IF(OR(AQ8=Tabelas!$F$14,AQ8=Tabelas!$F$15),AQ16*AQ21*AQ19*Tabelas!$H$3,AQ16*AQ21*AQ19*Tabelas!$H$7))</f>
        <v>0</v>
      </c>
      <c r="AS21" s="48">
        <f>IF(AS18&gt;=30000,29,IF(AS18&lt;1001,0,AS18/1000-AS20))</f>
        <v>0</v>
      </c>
      <c r="AT21" s="95">
        <f>IF(AS10=Tabelas!$F$23,IF(OR(AS8=Tabelas!$F$14,AS8=Tabelas!$F$15),AS16*AS21*(AS19+Tabelas!$C$39)*Tabelas!$H$3,AS16*AS21*(AS19+Tabelas!$C$39)*Tabelas!$H$7),IF(OR(AS8=Tabelas!$F$14,AS8=Tabelas!$F$15),AS16*AS21*AS19*Tabelas!$H$3,AS16*AS21*AS19*Tabelas!$H$7))</f>
        <v>0</v>
      </c>
      <c r="AU21" s="48">
        <f>IF(AU18&gt;=30000,29,IF(AU18&lt;1001,0,AU18/1000-AU20))</f>
        <v>0</v>
      </c>
      <c r="AV21" s="95">
        <f>IF(AU10=Tabelas!$F$23,IF(OR(AU8=Tabelas!$F$14,AU8=Tabelas!$F$15),AU16*AU21*(AU19+Tabelas!$C$39)*Tabelas!$H$3,AU16*AU21*(AU19+Tabelas!$C$39)*Tabelas!$H$7),IF(OR(AU8=Tabelas!$F$14,AU8=Tabelas!$F$15),AU16*AU21*AU19*Tabelas!$H$3,AU16*AU21*AU19*Tabelas!$H$7))</f>
        <v>0</v>
      </c>
      <c r="AW21" s="48">
        <f>IF(AW18&gt;=30000,29,IF(AW18&lt;1001,0,AW18/1000-AW20))</f>
        <v>0</v>
      </c>
      <c r="AX21" s="95">
        <f>IF(AW10=Tabelas!$F$23,IF(OR(AW8=Tabelas!$F$14,AW8=Tabelas!$F$15),AW16*AW21*(AW19+Tabelas!$C$39)*Tabelas!$H$3,AW16*AW21*(AW19+Tabelas!$C$39)*Tabelas!$H$7),IF(OR(AW8=Tabelas!$F$14,AW8=Tabelas!$F$15),AW16*AW21*AW19*Tabelas!$H$3,AW16*AW21*AW19*Tabelas!$H$7))</f>
        <v>0</v>
      </c>
      <c r="AY21" s="48">
        <f>IF(AY18&gt;=30000,29,IF(AY18&lt;1001,0,AY18/1000-AY20))</f>
        <v>0</v>
      </c>
      <c r="AZ21" s="95">
        <f>IF(AY10=Tabelas!$F$23,IF(OR(AY8=Tabelas!$F$14,AY8=Tabelas!$F$15),AY16*AY21*(AY19+Tabelas!$C$39)*Tabelas!$H$3,AY16*AY21*(AY19+Tabelas!$C$39)*Tabelas!$H$7),IF(OR(AY8=Tabelas!$F$14,AY8=Tabelas!$F$15),AY16*AY21*AY19*Tabelas!$H$3,AY16*AY21*AY19*Tabelas!$H$7))</f>
        <v>0</v>
      </c>
      <c r="BA21" s="48">
        <f>IF(BA18&gt;=30000,29,IF(BA18&lt;1001,0,BA18/1000-BA20))</f>
        <v>0</v>
      </c>
      <c r="BB21" s="95">
        <f>IF(BA10=Tabelas!$F$23,IF(OR(BA8=Tabelas!$F$14,BA8=Tabelas!$F$15),BA16*BA21*(BA19+Tabelas!$C$39)*Tabelas!$H$3,BA16*BA21*(BA19+Tabelas!$C$39)*Tabelas!$H$7),IF(OR(BA8=Tabelas!$F$14,BA8=Tabelas!$F$15),BA16*BA21*BA19*Tabelas!$H$3,BA16*BA21*BA19*Tabelas!$H$7))</f>
        <v>0</v>
      </c>
      <c r="BC21" s="48">
        <f>IF(BC18&gt;=30000,29,IF(BC18&lt;1001,0,BC18/1000-BC20))</f>
        <v>0</v>
      </c>
      <c r="BD21" s="95">
        <f>IF(BC10=Tabelas!$F$23,IF(OR(BC8=Tabelas!$F$14,BC8=Tabelas!$F$15),BC16*BC21*(BC19+Tabelas!$C$39)*Tabelas!$H$3,BC16*BC21*(BC19+Tabelas!$C$39)*Tabelas!$H$7),IF(OR(BC8=Tabelas!$F$14,BC8=Tabelas!$F$15),BC16*BC21*BC19*Tabelas!$H$3,BC16*BC21*BC19*Tabelas!$H$7))</f>
        <v>0</v>
      </c>
      <c r="BE21" s="48">
        <f>IF(BE18&gt;=30000,29,IF(BE18&lt;1001,0,BE18/1000-BE20))</f>
        <v>0</v>
      </c>
      <c r="BF21" s="95">
        <f>IF(BE10=Tabelas!$F$23,IF(OR(BE8=Tabelas!$F$14,BE8=Tabelas!$F$15),BE16*BE21*(BE19+Tabelas!$C$39)*Tabelas!$H$3,BE16*BE21*(BE19+Tabelas!$C$39)*Tabelas!$H$7),IF(OR(BE8=Tabelas!$F$14,BE8=Tabelas!$F$15),BE16*BE21*BE19*Tabelas!$H$3,BE16*BE21*BE19*Tabelas!$H$7))</f>
        <v>0</v>
      </c>
    </row>
    <row r="22" spans="1:58" x14ac:dyDescent="0.25">
      <c r="A22" s="464"/>
      <c r="B22" s="7" t="s">
        <v>93</v>
      </c>
      <c r="C22" s="48">
        <f>IF(C18&gt;=100000,70,IF(C18&lt;30001,0,C18/1000-SUM(C20:C21)))</f>
        <v>0</v>
      </c>
      <c r="D22" s="95">
        <f>IF(C10=Tabelas!$F$23,IF(OR(C8=Tabelas!$F$14,C8=Tabelas!$F$15),C16*C22*(C19+Tabelas!$C$39)*Tabelas!$H$4,C16*C22*(C19+Tabelas!$C$39)*Tabelas!$G$4),IF(OR(C8=Tabelas!$F$14,C8=Tabelas!$F$15),C16*C22*C19*Tabelas!$H$4,C16*C22*C19*Tabelas!$H$8))</f>
        <v>0</v>
      </c>
      <c r="E22" s="48">
        <f>IF(E18&gt;=100000,70,IF(E18&lt;30001,0,E18/1000-SUM(E20:E21)))</f>
        <v>0</v>
      </c>
      <c r="F22" s="95">
        <f>IF(E10=Tabelas!$F$23,IF(OR(E8=Tabelas!$F$14,E8=Tabelas!$F$15),E16*E22*(E19+Tabelas!$C$39)*Tabelas!$H$4,E16*E22*(E19+Tabelas!$C$39)*Tabelas!$G$4),IF(OR(E8=Tabelas!$F$14,E8=Tabelas!$F$15),E16*E22*E19*Tabelas!$H$4,E16*E22*E19*Tabelas!$H$8))</f>
        <v>0</v>
      </c>
      <c r="G22" s="48">
        <f>IF(G18&gt;=100000,70,IF(G18&lt;30001,0,G18/1000-SUM(G20:G21)))</f>
        <v>0</v>
      </c>
      <c r="H22" s="95">
        <f>IF(G10=Tabelas!$F$23,IF(OR(G8=Tabelas!$F$14,G8=Tabelas!$F$15),G16*G22*(G19+Tabelas!$C$39)*Tabelas!$H$4,G16*G22*(G19+Tabelas!$C$39)*Tabelas!$G$4),IF(OR(G8=Tabelas!$F$14,G8=Tabelas!$F$15),G16*G22*G19*Tabelas!$H$4,G16*G22*G19*Tabelas!$H$8))</f>
        <v>0</v>
      </c>
      <c r="I22" s="48">
        <f>IF(I18&gt;=100000,70,IF(I18&lt;30001,0,I18/1000-SUM(I20:I21)))</f>
        <v>0</v>
      </c>
      <c r="J22" s="95">
        <f>IF(I10=Tabelas!$F$23,IF(OR(I8=Tabelas!$F$14,I8=Tabelas!$F$15),I16*I22*(I19+Tabelas!$C$39)*Tabelas!$H$4,I16*I22*(I19+Tabelas!$C$39)*Tabelas!$G$4),IF(OR(I8=Tabelas!$F$14,I8=Tabelas!$F$15),I16*I22*I19*Tabelas!$H$4,I16*I22*I19*Tabelas!$H$8))</f>
        <v>0</v>
      </c>
      <c r="K22" s="48">
        <f>IF(K18&gt;=100000,70,IF(K18&lt;30001,0,K18/1000-SUM(K20:K21)))</f>
        <v>0</v>
      </c>
      <c r="L22" s="95">
        <f>IF(K10=Tabelas!$F$23,IF(OR(K8=Tabelas!$F$14,K8=Tabelas!$F$15),K16*K22*(K19+Tabelas!$C$39)*Tabelas!$H$4,K16*K22*(K19+Tabelas!$C$39)*Tabelas!$G$4),IF(OR(K8=Tabelas!$F$14,K8=Tabelas!$F$15),K16*K22*K19*Tabelas!$H$4,K16*K22*K19*Tabelas!$H$8))</f>
        <v>0</v>
      </c>
      <c r="M22" s="48">
        <f>IF(M18&gt;=100000,70,IF(M18&lt;30001,0,M18/1000-SUM(M20:M21)))</f>
        <v>0</v>
      </c>
      <c r="N22" s="95">
        <f>IF(M10=Tabelas!$F$23,IF(OR(M8=Tabelas!$F$14,M8=Tabelas!$F$15),M16*M22*(M19+Tabelas!$C$39)*Tabelas!$H$4,M16*M22*(M19+Tabelas!$C$39)*Tabelas!$G$4),IF(OR(M8=Tabelas!$F$14,M8=Tabelas!$F$15),M16*M22*M19*Tabelas!$H$4,M16*M22*M19*Tabelas!$H$8))</f>
        <v>0</v>
      </c>
      <c r="O22" s="48">
        <f>IF(O18&gt;=100000,70,IF(O18&lt;30001,0,O18/1000-SUM(O20:O21)))</f>
        <v>0</v>
      </c>
      <c r="P22" s="95">
        <f>IF(O10=Tabelas!$F$23,IF(OR(O8=Tabelas!$F$14,O8=Tabelas!$F$15),O16*O22*(O19+Tabelas!$C$39)*Tabelas!$H$4,O16*O22*(O19+Tabelas!$C$39)*Tabelas!$G$4),IF(OR(O8=Tabelas!$F$14,O8=Tabelas!$F$15),O16*O22*O19*Tabelas!$H$4,O16*O22*O19*Tabelas!$H$8))</f>
        <v>0</v>
      </c>
      <c r="Q22" s="48">
        <f>IF(Q18&gt;=100000,70,IF(Q18&lt;30001,0,Q18/1000-SUM(Q20:Q21)))</f>
        <v>0</v>
      </c>
      <c r="R22" s="95">
        <f>IF(Q10=Tabelas!$F$23,IF(OR(Q8=Tabelas!$F$14,Q8=Tabelas!$F$15),Q16*Q22*(Q19+Tabelas!$C$39)*Tabelas!$H$4,Q16*Q22*(Q19+Tabelas!$C$39)*Tabelas!$G$4),IF(OR(Q8=Tabelas!$F$14,Q8=Tabelas!$F$15),Q16*Q22*Q19*Tabelas!$H$4,Q16*Q22*Q19*Tabelas!$H$8))</f>
        <v>0</v>
      </c>
      <c r="S22" s="48">
        <f>IF(S18&gt;=100000,70,IF(S18&lt;30001,0,S18/1000-SUM(S20:S21)))</f>
        <v>0</v>
      </c>
      <c r="T22" s="95">
        <f>IF(S10=Tabelas!$F$23,IF(OR(S8=Tabelas!$F$14,S8=Tabelas!$F$15),S16*S22*(S19+Tabelas!$C$39)*Tabelas!$H$4,S16*S22*(S19+Tabelas!$C$39)*Tabelas!$G$4),IF(OR(S8=Tabelas!$F$14,S8=Tabelas!$F$15),S16*S22*S19*Tabelas!$H$4,S16*S22*S19*Tabelas!$H$8))</f>
        <v>0</v>
      </c>
      <c r="U22" s="48">
        <f>IF(U18&gt;=100000,70,IF(U18&lt;30001,0,U18/1000-SUM(U20:U21)))</f>
        <v>0</v>
      </c>
      <c r="V22" s="95">
        <f>IF(U10=Tabelas!$F$23,IF(OR(U8=Tabelas!$F$14,U8=Tabelas!$F$15),U16*U22*(U19+Tabelas!$C$39)*Tabelas!$H$4,U16*U22*(U19+Tabelas!$C$39)*Tabelas!$G$4),IF(OR(U8=Tabelas!$F$14,U8=Tabelas!$F$15),U16*U22*U19*Tabelas!$H$4,U16*U22*U19*Tabelas!$H$8))</f>
        <v>0</v>
      </c>
      <c r="W22" s="48">
        <f>IF(W18&gt;=100000,70,IF(W18&lt;30001,0,W18/1000-SUM(W20:W21)))</f>
        <v>0</v>
      </c>
      <c r="X22" s="95">
        <f>IF(W10=Tabelas!$F$23,IF(OR(W8=Tabelas!$F$14,W8=Tabelas!$F$15),W16*W22*(W19+Tabelas!$C$39)*Tabelas!$H$4,W16*W22*(W19+Tabelas!$C$39)*Tabelas!$G$4),IF(OR(W8=Tabelas!$F$14,W8=Tabelas!$F$15),W16*W22*W19*Tabelas!$H$4,W16*W22*W19*Tabelas!$H$8))</f>
        <v>0</v>
      </c>
      <c r="Y22" s="48">
        <f>IF(Y18&gt;=100000,70,IF(Y18&lt;30001,0,Y18/1000-SUM(Y20:Y21)))</f>
        <v>0</v>
      </c>
      <c r="Z22" s="95">
        <f>IF(Y10=Tabelas!$F$23,IF(OR(Y8=Tabelas!$F$14,Y8=Tabelas!$F$15),Y16*Y22*(Y19+Tabelas!$C$39)*Tabelas!$H$4,Y16*Y22*(Y19+Tabelas!$C$39)*Tabelas!$G$4),IF(OR(Y8=Tabelas!$F$14,Y8=Tabelas!$F$15),Y16*Y22*Y19*Tabelas!$H$4,Y16*Y22*Y19*Tabelas!$H$8))</f>
        <v>0</v>
      </c>
      <c r="AA22" s="48">
        <f>IF(AA18&gt;=100000,70,IF(AA18&lt;30001,0,AA18/1000-SUM(AA20:AA21)))</f>
        <v>0</v>
      </c>
      <c r="AB22" s="95">
        <f>IF(AA10=Tabelas!$F$23,IF(OR(AA8=Tabelas!$F$14,AA8=Tabelas!$F$15),AA16*AA22*(AA19+Tabelas!$C$39)*Tabelas!$H$4,AA16*AA22*(AA19+Tabelas!$C$39)*Tabelas!$G$4),IF(OR(AA8=Tabelas!$F$14,AA8=Tabelas!$F$15),AA16*AA22*AA19*Tabelas!$H$4,AA16*AA22*AA19*Tabelas!$H$8))</f>
        <v>0</v>
      </c>
      <c r="AC22" s="48">
        <f>IF(AC18&gt;=100000,70,IF(AC18&lt;30001,0,AC18/1000-SUM(AC20:AC21)))</f>
        <v>0</v>
      </c>
      <c r="AD22" s="95">
        <f>IF(AC10=Tabelas!$F$23,IF(OR(AC8=Tabelas!$F$14,AC8=Tabelas!$F$15),AC16*AC22*(AC19+Tabelas!$C$39)*Tabelas!$H$4,AC16*AC22*(AC19+Tabelas!$C$39)*Tabelas!$G$4),IF(OR(AC8=Tabelas!$F$14,AC8=Tabelas!$F$15),AC16*AC22*AC19*Tabelas!$H$4,AC16*AC22*AC19*Tabelas!$H$8))</f>
        <v>0</v>
      </c>
      <c r="AE22" s="48">
        <f>IF(AE18&gt;=100000,70,IF(AE18&lt;30001,0,AE18/1000-SUM(AE20:AE21)))</f>
        <v>0</v>
      </c>
      <c r="AF22" s="95">
        <f>IF(AE10=Tabelas!$F$23,IF(OR(AE8=Tabelas!$F$14,AE8=Tabelas!$F$15),AE16*AE22*(AE19+Tabelas!$C$39)*Tabelas!$H$4,AE16*AE22*(AE19+Tabelas!$C$39)*Tabelas!$G$4),IF(OR(AE8=Tabelas!$F$14,AE8=Tabelas!$F$15),AE16*AE22*AE19*Tabelas!$H$4,AE16*AE22*AE19*Tabelas!$H$8))</f>
        <v>0</v>
      </c>
      <c r="AG22" s="48">
        <f>IF(AG18&gt;=100000,70,IF(AG18&lt;30001,0,AG18/1000-SUM(AG20:AG21)))</f>
        <v>0</v>
      </c>
      <c r="AH22" s="95">
        <f>IF(AG10=Tabelas!$F$23,IF(OR(AG8=Tabelas!$F$14,AG8=Tabelas!$F$15),AG16*AG22*(AG19+Tabelas!$C$39)*Tabelas!$H$4,AG16*AG22*(AG19+Tabelas!$C$39)*Tabelas!$G$4),IF(OR(AG8=Tabelas!$F$14,AG8=Tabelas!$F$15),AG16*AG22*AG19*Tabelas!$H$4,AG16*AG22*AG19*Tabelas!$H$8))</f>
        <v>0</v>
      </c>
      <c r="AI22" s="48">
        <f>IF(AI18&gt;=100000,70,IF(AI18&lt;30001,0,AI18/1000-SUM(AI20:AI21)))</f>
        <v>0</v>
      </c>
      <c r="AJ22" s="95">
        <f>IF(AI10=Tabelas!$F$23,IF(OR(AI8=Tabelas!$F$14,AI8=Tabelas!$F$15),AI16*AI22*(AI19+Tabelas!$C$39)*Tabelas!$H$4,AI16*AI22*(AI19+Tabelas!$C$39)*Tabelas!$G$4),IF(OR(AI8=Tabelas!$F$14,AI8=Tabelas!$F$15),AI16*AI22*AI19*Tabelas!$H$4,AI16*AI22*AI19*Tabelas!$H$8))</f>
        <v>0</v>
      </c>
      <c r="AK22" s="48">
        <f>IF(AK18&gt;=100000,70,IF(AK18&lt;30001,0,AK18/1000-SUM(AK20:AK21)))</f>
        <v>0</v>
      </c>
      <c r="AL22" s="95">
        <f>IF(AK10=Tabelas!$F$23,IF(OR(AK8=Tabelas!$F$14,AK8=Tabelas!$F$15),AK16*AK22*(AK19+Tabelas!$C$39)*Tabelas!$H$4,AK16*AK22*(AK19+Tabelas!$C$39)*Tabelas!$G$4),IF(OR(AK8=Tabelas!$F$14,AK8=Tabelas!$F$15),AK16*AK22*AK19*Tabelas!$H$4,AK16*AK22*AK19*Tabelas!$H$8))</f>
        <v>0</v>
      </c>
      <c r="AM22" s="48">
        <f>IF(AM18&gt;=100000,70,IF(AM18&lt;30001,0,AM18/1000-SUM(AM20:AM21)))</f>
        <v>0</v>
      </c>
      <c r="AN22" s="95">
        <f>IF(AM10=Tabelas!$F$23,IF(OR(AM8=Tabelas!$F$14,AM8=Tabelas!$F$15),AM16*AM22*(AM19+Tabelas!$C$39)*Tabelas!$H$4,AM16*AM22*(AM19+Tabelas!$C$39)*Tabelas!$G$4),IF(OR(AM8=Tabelas!$F$14,AM8=Tabelas!$F$15),AM16*AM22*AM19*Tabelas!$H$4,AM16*AM22*AM19*Tabelas!$H$8))</f>
        <v>0</v>
      </c>
      <c r="AO22" s="48">
        <f>IF(AO18&gt;=100000,70,IF(AO18&lt;30001,0,AO18/1000-SUM(AO20:AO21)))</f>
        <v>0</v>
      </c>
      <c r="AP22" s="95">
        <f>IF(AO10=Tabelas!$F$23,IF(OR(AO8=Tabelas!$F$14,AO8=Tabelas!$F$15),AO16*AO22*(AO19+Tabelas!$C$39)*Tabelas!$H$4,AO16*AO22*(AO19+Tabelas!$C$39)*Tabelas!$G$4),IF(OR(AO8=Tabelas!$F$14,AO8=Tabelas!$F$15),AO16*AO22*AO19*Tabelas!$H$4,AO16*AO22*AO19*Tabelas!$H$8))</f>
        <v>0</v>
      </c>
      <c r="AQ22" s="48">
        <f>IF(AQ18&gt;=100000,70,IF(AQ18&lt;30001,0,AQ18/1000-SUM(AQ20:AQ21)))</f>
        <v>0</v>
      </c>
      <c r="AR22" s="95">
        <f>IF(AQ10=Tabelas!$F$23,IF(OR(AQ8=Tabelas!$F$14,AQ8=Tabelas!$F$15),AQ16*AQ22*(AQ19+Tabelas!$C$39)*Tabelas!$H$4,AQ16*AQ22*(AQ19+Tabelas!$C$39)*Tabelas!$G$4),IF(OR(AQ8=Tabelas!$F$14,AQ8=Tabelas!$F$15),AQ16*AQ22*AQ19*Tabelas!$H$4,AQ16*AQ22*AQ19*Tabelas!$H$8))</f>
        <v>0</v>
      </c>
      <c r="AS22" s="48">
        <f>IF(AS18&gt;=100000,70,IF(AS18&lt;30001,0,AS18/1000-SUM(AS20:AS21)))</f>
        <v>0</v>
      </c>
      <c r="AT22" s="95">
        <f>IF(AS10=Tabelas!$F$23,IF(OR(AS8=Tabelas!$F$14,AS8=Tabelas!$F$15),AS16*AS22*(AS19+Tabelas!$C$39)*Tabelas!$H$4,AS16*AS22*(AS19+Tabelas!$C$39)*Tabelas!$G$4),IF(OR(AS8=Tabelas!$F$14,AS8=Tabelas!$F$15),AS16*AS22*AS19*Tabelas!$H$4,AS16*AS22*AS19*Tabelas!$H$8))</f>
        <v>0</v>
      </c>
      <c r="AU22" s="48">
        <f>IF(AU18&gt;=100000,70,IF(AU18&lt;30001,0,AU18/1000-SUM(AU20:AU21)))</f>
        <v>0</v>
      </c>
      <c r="AV22" s="95">
        <f>IF(AU10=Tabelas!$F$23,IF(OR(AU8=Tabelas!$F$14,AU8=Tabelas!$F$15),AU16*AU22*(AU19+Tabelas!$C$39)*Tabelas!$H$4,AU16*AU22*(AU19+Tabelas!$C$39)*Tabelas!$G$4),IF(OR(AU8=Tabelas!$F$14,AU8=Tabelas!$F$15),AU16*AU22*AU19*Tabelas!$H$4,AU16*AU22*AU19*Tabelas!$H$8))</f>
        <v>0</v>
      </c>
      <c r="AW22" s="48">
        <f>IF(AW18&gt;=100000,70,IF(AW18&lt;30001,0,AW18/1000-SUM(AW20:AW21)))</f>
        <v>0</v>
      </c>
      <c r="AX22" s="95">
        <f>IF(AW10=Tabelas!$F$23,IF(OR(AW8=Tabelas!$F$14,AW8=Tabelas!$F$15),AW16*AW22*(AW19+Tabelas!$C$39)*Tabelas!$H$4,AW16*AW22*(AW19+Tabelas!$C$39)*Tabelas!$G$4),IF(OR(AW8=Tabelas!$F$14,AW8=Tabelas!$F$15),AW16*AW22*AW19*Tabelas!$H$4,AW16*AW22*AW19*Tabelas!$H$8))</f>
        <v>0</v>
      </c>
      <c r="AY22" s="48">
        <f>IF(AY18&gt;=100000,70,IF(AY18&lt;30001,0,AY18/1000-SUM(AY20:AY21)))</f>
        <v>0</v>
      </c>
      <c r="AZ22" s="95">
        <f>IF(AY10=Tabelas!$F$23,IF(OR(AY8=Tabelas!$F$14,AY8=Tabelas!$F$15),AY16*AY22*(AY19+Tabelas!$C$39)*Tabelas!$H$4,AY16*AY22*(AY19+Tabelas!$C$39)*Tabelas!$G$4),IF(OR(AY8=Tabelas!$F$14,AY8=Tabelas!$F$15),AY16*AY22*AY19*Tabelas!$H$4,AY16*AY22*AY19*Tabelas!$H$8))</f>
        <v>0</v>
      </c>
      <c r="BA22" s="48">
        <f>IF(BA18&gt;=100000,70,IF(BA18&lt;30001,0,BA18/1000-SUM(BA20:BA21)))</f>
        <v>0</v>
      </c>
      <c r="BB22" s="95">
        <f>IF(BA10=Tabelas!$F$23,IF(OR(BA8=Tabelas!$F$14,BA8=Tabelas!$F$15),BA16*BA22*(BA19+Tabelas!$C$39)*Tabelas!$H$4,BA16*BA22*(BA19+Tabelas!$C$39)*Tabelas!$G$4),IF(OR(BA8=Tabelas!$F$14,BA8=Tabelas!$F$15),BA16*BA22*BA19*Tabelas!$H$4,BA16*BA22*BA19*Tabelas!$H$8))</f>
        <v>0</v>
      </c>
      <c r="BC22" s="48">
        <f>IF(BC18&gt;=100000,70,IF(BC18&lt;30001,0,BC18/1000-SUM(BC20:BC21)))</f>
        <v>0</v>
      </c>
      <c r="BD22" s="95">
        <f>IF(BC10=Tabelas!$F$23,IF(OR(BC8=Tabelas!$F$14,BC8=Tabelas!$F$15),BC16*BC22*(BC19+Tabelas!$C$39)*Tabelas!$H$4,BC16*BC22*(BC19+Tabelas!$C$39)*Tabelas!$G$4),IF(OR(BC8=Tabelas!$F$14,BC8=Tabelas!$F$15),BC16*BC22*BC19*Tabelas!$H$4,BC16*BC22*BC19*Tabelas!$H$8))</f>
        <v>0</v>
      </c>
      <c r="BE22" s="48">
        <f>IF(BE18&gt;=100000,70,IF(BE18&lt;30001,0,BE18/1000-SUM(BE20:BE21)))</f>
        <v>0</v>
      </c>
      <c r="BF22" s="95">
        <f>IF(BE10=Tabelas!$F$23,IF(OR(BE8=Tabelas!$F$14,BE8=Tabelas!$F$15),BE16*BE22*(BE19+Tabelas!$C$39)*Tabelas!$H$4,BE16*BE22*(BE19+Tabelas!$C$39)*Tabelas!$G$4),IF(OR(BE8=Tabelas!$F$14,BE8=Tabelas!$F$15),BE16*BE22*BE19*Tabelas!$H$4,BE16*BE22*BE19*Tabelas!$H$8))</f>
        <v>0</v>
      </c>
    </row>
    <row r="23" spans="1:58" x14ac:dyDescent="0.25">
      <c r="A23" s="464"/>
      <c r="B23" s="7" t="s">
        <v>94</v>
      </c>
      <c r="C23" s="48">
        <f>IF(C18&gt;=500000,400,IF(C18&lt;100001,0,C18/1000-SUM(C20:C22)))</f>
        <v>0</v>
      </c>
      <c r="D23" s="95">
        <f>IF(C10=Tabelas!$F$23,IF(OR(C8=Tabelas!$F$14,C8=Tabelas!$F$15),C16*C23*(C19+Tabelas!$C$39)*Tabelas!$H$5,C16*C23*(C19+Tabelas!$C$39)*Tabelas!$H$9),IF(OR(C8=Tabelas!$F$14,C8=Tabelas!$F$15),C16*C23*C19*Tabelas!$H$5,C16*C23*C19*Tabelas!$H$9))</f>
        <v>0</v>
      </c>
      <c r="E23" s="48">
        <f>IF(E18&gt;=500000,400,IF(E18&lt;100001,0,E18/1000-SUM(E20:E22)))</f>
        <v>0</v>
      </c>
      <c r="F23" s="95">
        <f>IF(E10=Tabelas!$F$23,IF(OR(E8=Tabelas!$F$14,E8=Tabelas!$F$15),E16*E23*(E19+Tabelas!$C$39)*Tabelas!$H$5,E16*E23*(E19+Tabelas!$C$39)*Tabelas!$H$9),IF(OR(E8=Tabelas!$F$14,E8=Tabelas!$F$15),E16*E23*E19*Tabelas!$H$5,E16*E23*E19*Tabelas!$H$9))</f>
        <v>0</v>
      </c>
      <c r="G23" s="48">
        <f>IF(G18&gt;=500000,400,IF(G18&lt;100001,0,G18/1000-SUM(G20:G22)))</f>
        <v>0</v>
      </c>
      <c r="H23" s="95">
        <f>IF(G10=Tabelas!$F$23,IF(OR(G8=Tabelas!$F$14,G8=Tabelas!$F$15),G16*G23*(G19+Tabelas!$C$39)*Tabelas!$H$5,G16*G23*(G19+Tabelas!$C$39)*Tabelas!$H$9),IF(OR(G8=Tabelas!$F$14,G8=Tabelas!$F$15),G16*G23*G19*Tabelas!$H$5,G16*G23*G19*Tabelas!$H$9))</f>
        <v>0</v>
      </c>
      <c r="I23" s="48">
        <f>IF(I18&gt;=500000,400,IF(I18&lt;100001,0,I18/1000-SUM(I20:I22)))</f>
        <v>0</v>
      </c>
      <c r="J23" s="95">
        <f>IF(I10=Tabelas!$F$23,IF(OR(I8=Tabelas!$F$14,I8=Tabelas!$F$15),I16*I23*(I19+Tabelas!$C$39)*Tabelas!$H$5,I16*I23*(I19+Tabelas!$C$39)*Tabelas!$H$9),IF(OR(I8=Tabelas!$F$14,I8=Tabelas!$F$15),I16*I23*I19*Tabelas!$H$5,I16*I23*I19*Tabelas!$H$9))</f>
        <v>0</v>
      </c>
      <c r="K23" s="48">
        <f>IF(K18&gt;=500000,400,IF(K18&lt;100001,0,K18/1000-SUM(K20:K22)))</f>
        <v>0</v>
      </c>
      <c r="L23" s="95">
        <f>IF(K10=Tabelas!$F$23,IF(OR(K8=Tabelas!$F$14,K8=Tabelas!$F$15),K16*K23*(K19+Tabelas!$C$39)*Tabelas!$H$5,K16*K23*(K19+Tabelas!$C$39)*Tabelas!$H$9),IF(OR(K8=Tabelas!$F$14,K8=Tabelas!$F$15),K16*K23*K19*Tabelas!$H$5,K16*K23*K19*Tabelas!$H$9))</f>
        <v>0</v>
      </c>
      <c r="M23" s="48">
        <f>IF(M18&gt;=500000,400,IF(M18&lt;100001,0,M18/1000-SUM(M20:M22)))</f>
        <v>0</v>
      </c>
      <c r="N23" s="95">
        <f>IF(M10=Tabelas!$F$23,IF(OR(M8=Tabelas!$F$14,M8=Tabelas!$F$15),M16*M23*(M19+Tabelas!$C$39)*Tabelas!$H$5,M16*M23*(M19+Tabelas!$C$39)*Tabelas!$H$9),IF(OR(M8=Tabelas!$F$14,M8=Tabelas!$F$15),M16*M23*M19*Tabelas!$H$5,M16*M23*M19*Tabelas!$H$9))</f>
        <v>0</v>
      </c>
      <c r="O23" s="48">
        <f>IF(O18&gt;=500000,400,IF(O18&lt;100001,0,O18/1000-SUM(O20:O22)))</f>
        <v>0</v>
      </c>
      <c r="P23" s="95">
        <f>IF(O10=Tabelas!$F$23,IF(OR(O8=Tabelas!$F$14,O8=Tabelas!$F$15),O16*O23*(O19+Tabelas!$C$39)*Tabelas!$H$5,O16*O23*(O19+Tabelas!$C$39)*Tabelas!$H$9),IF(OR(O8=Tabelas!$F$14,O8=Tabelas!$F$15),O16*O23*O19*Tabelas!$H$5,O16*O23*O19*Tabelas!$H$9))</f>
        <v>0</v>
      </c>
      <c r="Q23" s="48">
        <f>IF(Q18&gt;=500000,400,IF(Q18&lt;100001,0,Q18/1000-SUM(Q20:Q22)))</f>
        <v>0</v>
      </c>
      <c r="R23" s="95">
        <f>IF(Q10=Tabelas!$F$23,IF(OR(Q8=Tabelas!$F$14,Q8=Tabelas!$F$15),Q16*Q23*(Q19+Tabelas!$C$39)*Tabelas!$H$5,Q16*Q23*(Q19+Tabelas!$C$39)*Tabelas!$H$9),IF(OR(Q8=Tabelas!$F$14,Q8=Tabelas!$F$15),Q16*Q23*Q19*Tabelas!$H$5,Q16*Q23*Q19*Tabelas!$H$9))</f>
        <v>0</v>
      </c>
      <c r="S23" s="48">
        <f>IF(S18&gt;=500000,400,IF(S18&lt;100001,0,S18/1000-SUM(S20:S22)))</f>
        <v>0</v>
      </c>
      <c r="T23" s="95">
        <f>IF(S10=Tabelas!$F$23,IF(OR(S8=Tabelas!$F$14,S8=Tabelas!$F$15),S16*S23*(S19+Tabelas!$C$39)*Tabelas!$H$5,S16*S23*(S19+Tabelas!$C$39)*Tabelas!$H$9),IF(OR(S8=Tabelas!$F$14,S8=Tabelas!$F$15),S16*S23*S19*Tabelas!$H$5,S16*S23*S19*Tabelas!$H$9))</f>
        <v>0</v>
      </c>
      <c r="U23" s="48">
        <f>IF(U18&gt;=500000,400,IF(U18&lt;100001,0,U18/1000-SUM(U20:U22)))</f>
        <v>0</v>
      </c>
      <c r="V23" s="95">
        <f>IF(U10=Tabelas!$F$23,IF(OR(U8=Tabelas!$F$14,U8=Tabelas!$F$15),U16*U23*(U19+Tabelas!$C$39)*Tabelas!$H$5,U16*U23*(U19+Tabelas!$C$39)*Tabelas!$H$9),IF(OR(U8=Tabelas!$F$14,U8=Tabelas!$F$15),U16*U23*U19*Tabelas!$H$5,U16*U23*U19*Tabelas!$H$9))</f>
        <v>0</v>
      </c>
      <c r="W23" s="48">
        <f>IF(W18&gt;=500000,400,IF(W18&lt;100001,0,W18/1000-SUM(W20:W22)))</f>
        <v>0</v>
      </c>
      <c r="X23" s="95">
        <f>IF(W10=Tabelas!$F$23,IF(OR(W8=Tabelas!$F$14,W8=Tabelas!$F$15),W16*W23*(W19+Tabelas!$C$39)*Tabelas!$H$5,W16*W23*(W19+Tabelas!$C$39)*Tabelas!$H$9),IF(OR(W8=Tabelas!$F$14,W8=Tabelas!$F$15),W16*W23*W19*Tabelas!$H$5,W16*W23*W19*Tabelas!$H$9))</f>
        <v>0</v>
      </c>
      <c r="Y23" s="48">
        <f>IF(Y18&gt;=500000,400,IF(Y18&lt;100001,0,Y18/1000-SUM(Y20:Y22)))</f>
        <v>0</v>
      </c>
      <c r="Z23" s="95">
        <f>IF(Y10=Tabelas!$F$23,IF(OR(Y8=Tabelas!$F$14,Y8=Tabelas!$F$15),Y16*Y23*(Y19+Tabelas!$C$39)*Tabelas!$H$5,Y16*Y23*(Y19+Tabelas!$C$39)*Tabelas!$H$9),IF(OR(Y8=Tabelas!$F$14,Y8=Tabelas!$F$15),Y16*Y23*Y19*Tabelas!$H$5,Y16*Y23*Y19*Tabelas!$H$9))</f>
        <v>0</v>
      </c>
      <c r="AA23" s="48">
        <f>IF(AA18&gt;=500000,400,IF(AA18&lt;100001,0,AA18/1000-SUM(AA20:AA22)))</f>
        <v>0</v>
      </c>
      <c r="AB23" s="95">
        <f>IF(AA10=Tabelas!$F$23,IF(OR(AA8=Tabelas!$F$14,AA8=Tabelas!$F$15),AA16*AA23*(AA19+Tabelas!$C$39)*Tabelas!$H$5,AA16*AA23*(AA19+Tabelas!$C$39)*Tabelas!$H$9),IF(OR(AA8=Tabelas!$F$14,AA8=Tabelas!$F$15),AA16*AA23*AA19*Tabelas!$H$5,AA16*AA23*AA19*Tabelas!$H$9))</f>
        <v>0</v>
      </c>
      <c r="AC23" s="48">
        <f>IF(AC18&gt;=500000,400,IF(AC18&lt;100001,0,AC18/1000-SUM(AC20:AC22)))</f>
        <v>0</v>
      </c>
      <c r="AD23" s="95">
        <f>IF(AC10=Tabelas!$F$23,IF(OR(AC8=Tabelas!$F$14,AC8=Tabelas!$F$15),AC16*AC23*(AC19+Tabelas!$C$39)*Tabelas!$H$5,AC16*AC23*(AC19+Tabelas!$C$39)*Tabelas!$H$9),IF(OR(AC8=Tabelas!$F$14,AC8=Tabelas!$F$15),AC16*AC23*AC19*Tabelas!$H$5,AC16*AC23*AC19*Tabelas!$H$9))</f>
        <v>0</v>
      </c>
      <c r="AE23" s="48">
        <f>IF(AE18&gt;=500000,400,IF(AE18&lt;100001,0,AE18/1000-SUM(AE20:AE22)))</f>
        <v>0</v>
      </c>
      <c r="AF23" s="95">
        <f>IF(AE10=Tabelas!$F$23,IF(OR(AE8=Tabelas!$F$14,AE8=Tabelas!$F$15),AE16*AE23*(AE19+Tabelas!$C$39)*Tabelas!$H$5,AE16*AE23*(AE19+Tabelas!$C$39)*Tabelas!$H$9),IF(OR(AE8=Tabelas!$F$14,AE8=Tabelas!$F$15),AE16*AE23*AE19*Tabelas!$H$5,AE16*AE23*AE19*Tabelas!$H$9))</f>
        <v>0</v>
      </c>
      <c r="AG23" s="48">
        <f>IF(AG18&gt;=500000,400,IF(AG18&lt;100001,0,AG18/1000-SUM(AG20:AG22)))</f>
        <v>0</v>
      </c>
      <c r="AH23" s="95">
        <f>IF(AG10=Tabelas!$F$23,IF(OR(AG8=Tabelas!$F$14,AG8=Tabelas!$F$15),AG16*AG23*(AG19+Tabelas!$C$39)*Tabelas!$H$5,AG16*AG23*(AG19+Tabelas!$C$39)*Tabelas!$H$9),IF(OR(AG8=Tabelas!$F$14,AG8=Tabelas!$F$15),AG16*AG23*AG19*Tabelas!$H$5,AG16*AG23*AG19*Tabelas!$H$9))</f>
        <v>0</v>
      </c>
      <c r="AI23" s="48">
        <f>IF(AI18&gt;=500000,400,IF(AI18&lt;100001,0,AI18/1000-SUM(AI20:AI22)))</f>
        <v>0</v>
      </c>
      <c r="AJ23" s="95">
        <f>IF(AI10=Tabelas!$F$23,IF(OR(AI8=Tabelas!$F$14,AI8=Tabelas!$F$15),AI16*AI23*(AI19+Tabelas!$C$39)*Tabelas!$H$5,AI16*AI23*(AI19+Tabelas!$C$39)*Tabelas!$H$9),IF(OR(AI8=Tabelas!$F$14,AI8=Tabelas!$F$15),AI16*AI23*AI19*Tabelas!$H$5,AI16*AI23*AI19*Tabelas!$H$9))</f>
        <v>0</v>
      </c>
      <c r="AK23" s="48">
        <f>IF(AK18&gt;=500000,400,IF(AK18&lt;100001,0,AK18/1000-SUM(AK20:AK22)))</f>
        <v>0</v>
      </c>
      <c r="AL23" s="95">
        <f>IF(AK10=Tabelas!$F$23,IF(OR(AK8=Tabelas!$F$14,AK8=Tabelas!$F$15),AK16*AK23*(AK19+Tabelas!$C$39)*Tabelas!$H$5,AK16*AK23*(AK19+Tabelas!$C$39)*Tabelas!$H$9),IF(OR(AK8=Tabelas!$F$14,AK8=Tabelas!$F$15),AK16*AK23*AK19*Tabelas!$H$5,AK16*AK23*AK19*Tabelas!$H$9))</f>
        <v>0</v>
      </c>
      <c r="AM23" s="48">
        <f>IF(AM18&gt;=500000,400,IF(AM18&lt;100001,0,AM18/1000-SUM(AM20:AM22)))</f>
        <v>0</v>
      </c>
      <c r="AN23" s="95">
        <f>IF(AM10=Tabelas!$F$23,IF(OR(AM8=Tabelas!$F$14,AM8=Tabelas!$F$15),AM16*AM23*(AM19+Tabelas!$C$39)*Tabelas!$H$5,AM16*AM23*(AM19+Tabelas!$C$39)*Tabelas!$H$9),IF(OR(AM8=Tabelas!$F$14,AM8=Tabelas!$F$15),AM16*AM23*AM19*Tabelas!$H$5,AM16*AM23*AM19*Tabelas!$H$9))</f>
        <v>0</v>
      </c>
      <c r="AO23" s="48">
        <f>IF(AO18&gt;=500000,400,IF(AO18&lt;100001,0,AO18/1000-SUM(AO20:AO22)))</f>
        <v>0</v>
      </c>
      <c r="AP23" s="95">
        <f>IF(AO10=Tabelas!$F$23,IF(OR(AO8=Tabelas!$F$14,AO8=Tabelas!$F$15),AO16*AO23*(AO19+Tabelas!$C$39)*Tabelas!$H$5,AO16*AO23*(AO19+Tabelas!$C$39)*Tabelas!$H$9),IF(OR(AO8=Tabelas!$F$14,AO8=Tabelas!$F$15),AO16*AO23*AO19*Tabelas!$H$5,AO16*AO23*AO19*Tabelas!$H$9))</f>
        <v>0</v>
      </c>
      <c r="AQ23" s="48">
        <f>IF(AQ18&gt;=500000,400,IF(AQ18&lt;100001,0,AQ18/1000-SUM(AQ20:AQ22)))</f>
        <v>0</v>
      </c>
      <c r="AR23" s="95">
        <f>IF(AQ10=Tabelas!$F$23,IF(OR(AQ8=Tabelas!$F$14,AQ8=Tabelas!$F$15),AQ16*AQ23*(AQ19+Tabelas!$C$39)*Tabelas!$H$5,AQ16*AQ23*(AQ19+Tabelas!$C$39)*Tabelas!$H$9),IF(OR(AQ8=Tabelas!$F$14,AQ8=Tabelas!$F$15),AQ16*AQ23*AQ19*Tabelas!$H$5,AQ16*AQ23*AQ19*Tabelas!$H$9))</f>
        <v>0</v>
      </c>
      <c r="AS23" s="48">
        <f>IF(AS18&gt;=500000,400,IF(AS18&lt;100001,0,AS18/1000-SUM(AS20:AS22)))</f>
        <v>0</v>
      </c>
      <c r="AT23" s="95">
        <f>IF(AS10=Tabelas!$F$23,IF(OR(AS8=Tabelas!$F$14,AS8=Tabelas!$F$15),AS16*AS23*(AS19+Tabelas!$C$39)*Tabelas!$H$5,AS16*AS23*(AS19+Tabelas!$C$39)*Tabelas!$H$9),IF(OR(AS8=Tabelas!$F$14,AS8=Tabelas!$F$15),AS16*AS23*AS19*Tabelas!$H$5,AS16*AS23*AS19*Tabelas!$H$9))</f>
        <v>0</v>
      </c>
      <c r="AU23" s="48">
        <f>IF(AU18&gt;=500000,400,IF(AU18&lt;100001,0,AU18/1000-SUM(AU20:AU22)))</f>
        <v>0</v>
      </c>
      <c r="AV23" s="95">
        <f>IF(AU10=Tabelas!$F$23,IF(OR(AU8=Tabelas!$F$14,AU8=Tabelas!$F$15),AU16*AU23*(AU19+Tabelas!$C$39)*Tabelas!$H$5,AU16*AU23*(AU19+Tabelas!$C$39)*Tabelas!$H$9),IF(OR(AU8=Tabelas!$F$14,AU8=Tabelas!$F$15),AU16*AU23*AU19*Tabelas!$H$5,AU16*AU23*AU19*Tabelas!$H$9))</f>
        <v>0</v>
      </c>
      <c r="AW23" s="48">
        <f>IF(AW18&gt;=500000,400,IF(AW18&lt;100001,0,AW18/1000-SUM(AW20:AW22)))</f>
        <v>0</v>
      </c>
      <c r="AX23" s="95">
        <f>IF(AW10=Tabelas!$F$23,IF(OR(AW8=Tabelas!$F$14,AW8=Tabelas!$F$15),AW16*AW23*(AW19+Tabelas!$C$39)*Tabelas!$H$5,AW16*AW23*(AW19+Tabelas!$C$39)*Tabelas!$H$9),IF(OR(AW8=Tabelas!$F$14,AW8=Tabelas!$F$15),AW16*AW23*AW19*Tabelas!$H$5,AW16*AW23*AW19*Tabelas!$H$9))</f>
        <v>0</v>
      </c>
      <c r="AY23" s="48">
        <f>IF(AY18&gt;=500000,400,IF(AY18&lt;100001,0,AY18/1000-SUM(AY20:AY22)))</f>
        <v>0</v>
      </c>
      <c r="AZ23" s="95">
        <f>IF(AY10=Tabelas!$F$23,IF(OR(AY8=Tabelas!$F$14,AY8=Tabelas!$F$15),AY16*AY23*(AY19+Tabelas!$C$39)*Tabelas!$H$5,AY16*AY23*(AY19+Tabelas!$C$39)*Tabelas!$H$9),IF(OR(AY8=Tabelas!$F$14,AY8=Tabelas!$F$15),AY16*AY23*AY19*Tabelas!$H$5,AY16*AY23*AY19*Tabelas!$H$9))</f>
        <v>0</v>
      </c>
      <c r="BA23" s="48">
        <f>IF(BA18&gt;=500000,400,IF(BA18&lt;100001,0,BA18/1000-SUM(BA20:BA22)))</f>
        <v>0</v>
      </c>
      <c r="BB23" s="95">
        <f>IF(BA10=Tabelas!$F$23,IF(OR(BA8=Tabelas!$F$14,BA8=Tabelas!$F$15),BA16*BA23*(BA19+Tabelas!$C$39)*Tabelas!$H$5,BA16*BA23*(BA19+Tabelas!$C$39)*Tabelas!$H$9),IF(OR(BA8=Tabelas!$F$14,BA8=Tabelas!$F$15),BA16*BA23*BA19*Tabelas!$H$5,BA16*BA23*BA19*Tabelas!$H$9))</f>
        <v>0</v>
      </c>
      <c r="BC23" s="48">
        <f>IF(BC18&gt;=500000,400,IF(BC18&lt;100001,0,BC18/1000-SUM(BC20:BC22)))</f>
        <v>0</v>
      </c>
      <c r="BD23" s="95">
        <f>IF(BC10=Tabelas!$F$23,IF(OR(BC8=Tabelas!$F$14,BC8=Tabelas!$F$15),BC16*BC23*(BC19+Tabelas!$C$39)*Tabelas!$H$5,BC16*BC23*(BC19+Tabelas!$C$39)*Tabelas!$H$9),IF(OR(BC8=Tabelas!$F$14,BC8=Tabelas!$F$15),BC16*BC23*BC19*Tabelas!$H$5,BC16*BC23*BC19*Tabelas!$H$9))</f>
        <v>0</v>
      </c>
      <c r="BE23" s="48">
        <f>IF(BE18&gt;=500000,400,IF(BE18&lt;100001,0,BE18/1000-SUM(BE20:BE22)))</f>
        <v>0</v>
      </c>
      <c r="BF23" s="95">
        <f>IF(BE10=Tabelas!$F$23,IF(OR(BE8=Tabelas!$F$14,BE8=Tabelas!$F$15),BE16*BE23*(BE19+Tabelas!$C$39)*Tabelas!$H$5,BE16*BE23*(BE19+Tabelas!$C$39)*Tabelas!$H$9),IF(OR(BE8=Tabelas!$F$14,BE8=Tabelas!$F$15),BE16*BE23*BE19*Tabelas!$H$5,BE16*BE23*BE19*Tabelas!$H$9))</f>
        <v>0</v>
      </c>
    </row>
    <row r="24" spans="1:58" ht="15.75" thickBot="1" x14ac:dyDescent="0.3">
      <c r="A24" s="551"/>
      <c r="B24" s="333" t="s">
        <v>95</v>
      </c>
      <c r="C24" s="48">
        <f>IF(C18&gt;500000,C18/1000-SUM(C20:C23),0)</f>
        <v>0</v>
      </c>
      <c r="D24" s="95">
        <f>IF(C10=Tabelas!$F$23,IF(OR(C8=Tabelas!$F$14,C8=Tabelas!$F$15),C16*C24*(C19+Tabelas!$C$39)*Tabelas!$H$6,C16*C24*(C19+Tabelas!$C$39)*Tabelas!$H$10),IF(OR(C8=Tabelas!$F$14,C8=Tabelas!$F$15),C16*C24*C19*Tabelas!$H$6,C16*C24*C19*Tabelas!$H$10))</f>
        <v>0</v>
      </c>
      <c r="E24" s="48">
        <f>IF(E18&gt;500000,E18/1000-SUM(E20:E23),0)</f>
        <v>0</v>
      </c>
      <c r="F24" s="95">
        <f>IF(E10=Tabelas!$F$23,IF(OR(E8=Tabelas!$F$14,E8=Tabelas!$F$15),E16*E24*(E19+Tabelas!$C$39)*Tabelas!$H$6,E16*E24*(E19+Tabelas!$C$39)*Tabelas!$H$10),IF(OR(E8=Tabelas!$F$14,E8=Tabelas!$F$15),E16*E24*E19*Tabelas!$H$6,E16*E24*E19*Tabelas!$H$10))</f>
        <v>0</v>
      </c>
      <c r="G24" s="48">
        <f>IF(G18&gt;500000,G18/1000-SUM(G20:G23),0)</f>
        <v>0</v>
      </c>
      <c r="H24" s="95">
        <f>IF(G10=Tabelas!$F$23,IF(OR(G8=Tabelas!$F$14,G8=Tabelas!$F$15),G16*G24*(G19+Tabelas!$C$39)*Tabelas!$H$6,G16*G24*(G19+Tabelas!$C$39)*Tabelas!$H$10),IF(OR(G8=Tabelas!$F$14,G8=Tabelas!$F$15),G16*G24*G19*Tabelas!$H$6,G16*G24*G19*Tabelas!$H$10))</f>
        <v>0</v>
      </c>
      <c r="I24" s="48">
        <f>IF(I18&gt;500000,I18/1000-SUM(I20:I23),0)</f>
        <v>0</v>
      </c>
      <c r="J24" s="95">
        <f>IF(I10=Tabelas!$F$23,IF(OR(I8=Tabelas!$F$14,I8=Tabelas!$F$15),I16*I24*(I19+Tabelas!$C$39)*Tabelas!$H$6,I16*I24*(I19+Tabelas!$C$39)*Tabelas!$H$10),IF(OR(I8=Tabelas!$F$14,I8=Tabelas!$F$15),I16*I24*I19*Tabelas!$H$6,I16*I24*I19*Tabelas!$H$10))</f>
        <v>0</v>
      </c>
      <c r="K24" s="48">
        <f>IF(K18&gt;500000,K18/1000-SUM(K20:K23),0)</f>
        <v>0</v>
      </c>
      <c r="L24" s="95">
        <f>IF(K10=Tabelas!$F$23,IF(OR(K8=Tabelas!$F$14,K8=Tabelas!$F$15),K16*K24*(K19+Tabelas!$C$39)*Tabelas!$H$6,K16*K24*(K19+Tabelas!$C$39)*Tabelas!$H$10),IF(OR(K8=Tabelas!$F$14,K8=Tabelas!$F$15),K16*K24*K19*Tabelas!$H$6,K16*K24*K19*Tabelas!$H$10))</f>
        <v>0</v>
      </c>
      <c r="M24" s="48">
        <f>IF(M18&gt;500000,M18/1000-SUM(M20:M23),0)</f>
        <v>0</v>
      </c>
      <c r="N24" s="95">
        <f>IF(M10=Tabelas!$F$23,IF(OR(M8=Tabelas!$F$14,M8=Tabelas!$F$15),M16*M24*(M19+Tabelas!$C$39)*Tabelas!$H$6,M16*M24*(M19+Tabelas!$C$39)*Tabelas!$H$10),IF(OR(M8=Tabelas!$F$14,M8=Tabelas!$F$15),M16*M24*M19*Tabelas!$H$6,M16*M24*M19*Tabelas!$H$10))</f>
        <v>0</v>
      </c>
      <c r="O24" s="48">
        <f>IF(O18&gt;500000,O18/1000-SUM(O20:O23),0)</f>
        <v>0</v>
      </c>
      <c r="P24" s="95">
        <f>IF(O10=Tabelas!$F$23,IF(OR(O8=Tabelas!$F$14,O8=Tabelas!$F$15),O16*O24*(O19+Tabelas!$C$39)*Tabelas!$H$6,O16*O24*(O19+Tabelas!$C$39)*Tabelas!$H$10),IF(OR(O8=Tabelas!$F$14,O8=Tabelas!$F$15),O16*O24*O19*Tabelas!$H$6,O16*O24*O19*Tabelas!$H$10))</f>
        <v>0</v>
      </c>
      <c r="Q24" s="48">
        <f>IF(Q18&gt;500000,Q18/1000-SUM(Q20:Q23),0)</f>
        <v>0</v>
      </c>
      <c r="R24" s="95">
        <f>IF(Q10=Tabelas!$F$23,IF(OR(Q8=Tabelas!$F$14,Q8=Tabelas!$F$15),Q16*Q24*(Q19+Tabelas!$C$39)*Tabelas!$H$6,Q16*Q24*(Q19+Tabelas!$C$39)*Tabelas!$H$10),IF(OR(Q8=Tabelas!$F$14,Q8=Tabelas!$F$15),Q16*Q24*Q19*Tabelas!$H$6,Q16*Q24*Q19*Tabelas!$H$10))</f>
        <v>0</v>
      </c>
      <c r="S24" s="48">
        <f>IF(S18&gt;500000,S18/1000-SUM(S20:S23),0)</f>
        <v>0</v>
      </c>
      <c r="T24" s="95">
        <f>IF(S10=Tabelas!$F$23,IF(OR(S8=Tabelas!$F$14,S8=Tabelas!$F$15),S16*S24*(S19+Tabelas!$C$39)*Tabelas!$H$6,S16*S24*(S19+Tabelas!$C$39)*Tabelas!$H$10),IF(OR(S8=Tabelas!$F$14,S8=Tabelas!$F$15),S16*S24*S19*Tabelas!$H$6,S16*S24*S19*Tabelas!$H$10))</f>
        <v>0</v>
      </c>
      <c r="U24" s="48">
        <f>IF(U18&gt;500000,U18/1000-SUM(U20:U23),0)</f>
        <v>0</v>
      </c>
      <c r="V24" s="95">
        <f>IF(U10=Tabelas!$F$23,IF(OR(U8=Tabelas!$F$14,U8=Tabelas!$F$15),U16*U24*(U19+Tabelas!$C$39)*Tabelas!$H$6,U16*U24*(U19+Tabelas!$C$39)*Tabelas!$H$10),IF(OR(U8=Tabelas!$F$14,U8=Tabelas!$F$15),U16*U24*U19*Tabelas!$H$6,U16*U24*U19*Tabelas!$H$10))</f>
        <v>0</v>
      </c>
      <c r="W24" s="48">
        <f>IF(W18&gt;500000,W18/1000-SUM(W20:W23),0)</f>
        <v>0</v>
      </c>
      <c r="X24" s="95">
        <f>IF(W10=Tabelas!$F$23,IF(OR(W8=Tabelas!$F$14,W8=Tabelas!$F$15),W16*W24*(W19+Tabelas!$C$39)*Tabelas!$H$6,W16*W24*(W19+Tabelas!$C$39)*Tabelas!$H$10),IF(OR(W8=Tabelas!$F$14,W8=Tabelas!$F$15),W16*W24*W19*Tabelas!$H$6,W16*W24*W19*Tabelas!$H$10))</f>
        <v>0</v>
      </c>
      <c r="Y24" s="48">
        <f>IF(Y18&gt;500000,Y18/1000-SUM(Y20:Y23),0)</f>
        <v>0</v>
      </c>
      <c r="Z24" s="95">
        <f>IF(Y10=Tabelas!$F$23,IF(OR(Y8=Tabelas!$F$14,Y8=Tabelas!$F$15),Y16*Y24*(Y19+Tabelas!$C$39)*Tabelas!$H$6,Y16*Y24*(Y19+Tabelas!$C$39)*Tabelas!$H$10),IF(OR(Y8=Tabelas!$F$14,Y8=Tabelas!$F$15),Y16*Y24*Y19*Tabelas!$H$6,Y16*Y24*Y19*Tabelas!$H$10))</f>
        <v>0</v>
      </c>
      <c r="AA24" s="48">
        <f>IF(AA18&gt;500000,AA18/1000-SUM(AA20:AA23),0)</f>
        <v>0</v>
      </c>
      <c r="AB24" s="95">
        <f>IF(AA10=Tabelas!$F$23,IF(OR(AA8=Tabelas!$F$14,AA8=Tabelas!$F$15),AA16*AA24*(AA19+Tabelas!$C$39)*Tabelas!$H$6,AA16*AA24*(AA19+Tabelas!$C$39)*Tabelas!$H$10),IF(OR(AA8=Tabelas!$F$14,AA8=Tabelas!$F$15),AA16*AA24*AA19*Tabelas!$H$6,AA16*AA24*AA19*Tabelas!$H$10))</f>
        <v>0</v>
      </c>
      <c r="AC24" s="48">
        <f>IF(AC18&gt;500000,AC18/1000-SUM(AC20:AC23),0)</f>
        <v>0</v>
      </c>
      <c r="AD24" s="95">
        <f>IF(AC10=Tabelas!$F$23,IF(OR(AC8=Tabelas!$F$14,AC8=Tabelas!$F$15),AC16*AC24*(AC19+Tabelas!$C$39)*Tabelas!$H$6,AC16*AC24*(AC19+Tabelas!$C$39)*Tabelas!$H$10),IF(OR(AC8=Tabelas!$F$14,AC8=Tabelas!$F$15),AC16*AC24*AC19*Tabelas!$H$6,AC16*AC24*AC19*Tabelas!$H$10))</f>
        <v>0</v>
      </c>
      <c r="AE24" s="48">
        <f>IF(AE18&gt;500000,AE18/1000-SUM(AE20:AE23),0)</f>
        <v>0</v>
      </c>
      <c r="AF24" s="95">
        <f>IF(AE10=Tabelas!$F$23,IF(OR(AE8=Tabelas!$F$14,AE8=Tabelas!$F$15),AE16*AE24*(AE19+Tabelas!$C$39)*Tabelas!$H$6,AE16*AE24*(AE19+Tabelas!$C$39)*Tabelas!$H$10),IF(OR(AE8=Tabelas!$F$14,AE8=Tabelas!$F$15),AE16*AE24*AE19*Tabelas!$H$6,AE16*AE24*AE19*Tabelas!$H$10))</f>
        <v>0</v>
      </c>
      <c r="AG24" s="48">
        <f>IF(AG18&gt;500000,AG18/1000-SUM(AG20:AG23),0)</f>
        <v>0</v>
      </c>
      <c r="AH24" s="95">
        <f>IF(AG10=Tabelas!$F$23,IF(OR(AG8=Tabelas!$F$14,AG8=Tabelas!$F$15),AG16*AG24*(AG19+Tabelas!$C$39)*Tabelas!$H$6,AG16*AG24*(AG19+Tabelas!$C$39)*Tabelas!$H$10),IF(OR(AG8=Tabelas!$F$14,AG8=Tabelas!$F$15),AG16*AG24*AG19*Tabelas!$H$6,AG16*AG24*AG19*Tabelas!$H$10))</f>
        <v>0</v>
      </c>
      <c r="AI24" s="48">
        <f>IF(AI18&gt;500000,AI18/1000-SUM(AI20:AI23),0)</f>
        <v>0</v>
      </c>
      <c r="AJ24" s="95">
        <f>IF(AI10=Tabelas!$F$23,IF(OR(AI8=Tabelas!$F$14,AI8=Tabelas!$F$15),AI16*AI24*(AI19+Tabelas!$C$39)*Tabelas!$H$6,AI16*AI24*(AI19+Tabelas!$C$39)*Tabelas!$H$10),IF(OR(AI8=Tabelas!$F$14,AI8=Tabelas!$F$15),AI16*AI24*AI19*Tabelas!$H$6,AI16*AI24*AI19*Tabelas!$H$10))</f>
        <v>0</v>
      </c>
      <c r="AK24" s="48">
        <f>IF(AK18&gt;500000,AK18/1000-SUM(AK20:AK23),0)</f>
        <v>0</v>
      </c>
      <c r="AL24" s="95">
        <f>IF(AK10=Tabelas!$F$23,IF(OR(AK8=Tabelas!$F$14,AK8=Tabelas!$F$15),AK16*AK24*(AK19+Tabelas!$C$39)*Tabelas!$H$6,AK16*AK24*(AK19+Tabelas!$C$39)*Tabelas!$H$10),IF(OR(AK8=Tabelas!$F$14,AK8=Tabelas!$F$15),AK16*AK24*AK19*Tabelas!$H$6,AK16*AK24*AK19*Tabelas!$H$10))</f>
        <v>0</v>
      </c>
      <c r="AM24" s="48">
        <f>IF(AM18&gt;500000,AM18/1000-SUM(AM20:AM23),0)</f>
        <v>0</v>
      </c>
      <c r="AN24" s="95">
        <f>IF(AM10=Tabelas!$F$23,IF(OR(AM8=Tabelas!$F$14,AM8=Tabelas!$F$15),AM16*AM24*(AM19+Tabelas!$C$39)*Tabelas!$H$6,AM16*AM24*(AM19+Tabelas!$C$39)*Tabelas!$H$10),IF(OR(AM8=Tabelas!$F$14,AM8=Tabelas!$F$15),AM16*AM24*AM19*Tabelas!$H$6,AM16*AM24*AM19*Tabelas!$H$10))</f>
        <v>0</v>
      </c>
      <c r="AO24" s="48">
        <f>IF(AO18&gt;500000,AO18/1000-SUM(AO20:AO23),0)</f>
        <v>0</v>
      </c>
      <c r="AP24" s="95">
        <f>IF(AO10=Tabelas!$F$23,IF(OR(AO8=Tabelas!$F$14,AO8=Tabelas!$F$15),AO16*AO24*(AO19+Tabelas!$C$39)*Tabelas!$H$6,AO16*AO24*(AO19+Tabelas!$C$39)*Tabelas!$H$10),IF(OR(AO8=Tabelas!$F$14,AO8=Tabelas!$F$15),AO16*AO24*AO19*Tabelas!$H$6,AO16*AO24*AO19*Tabelas!$H$10))</f>
        <v>0</v>
      </c>
      <c r="AQ24" s="48">
        <f>IF(AQ18&gt;500000,AQ18/1000-SUM(AQ20:AQ23),0)</f>
        <v>0</v>
      </c>
      <c r="AR24" s="95">
        <f>IF(AQ10=Tabelas!$F$23,IF(OR(AQ8=Tabelas!$F$14,AQ8=Tabelas!$F$15),AQ16*AQ24*(AQ19+Tabelas!$C$39)*Tabelas!$H$6,AQ16*AQ24*(AQ19+Tabelas!$C$39)*Tabelas!$H$10),IF(OR(AQ8=Tabelas!$F$14,AQ8=Tabelas!$F$15),AQ16*AQ24*AQ19*Tabelas!$H$6,AQ16*AQ24*AQ19*Tabelas!$H$10))</f>
        <v>0</v>
      </c>
      <c r="AS24" s="48">
        <f>IF(AS18&gt;500000,AS18/1000-SUM(AS20:AS23),0)</f>
        <v>0</v>
      </c>
      <c r="AT24" s="95">
        <f>IF(AS10=Tabelas!$F$23,IF(OR(AS8=Tabelas!$F$14,AS8=Tabelas!$F$15),AS16*AS24*(AS19+Tabelas!$C$39)*Tabelas!$H$6,AS16*AS24*(AS19+Tabelas!$C$39)*Tabelas!$H$10),IF(OR(AS8=Tabelas!$F$14,AS8=Tabelas!$F$15),AS16*AS24*AS19*Tabelas!$H$6,AS16*AS24*AS19*Tabelas!$H$10))</f>
        <v>0</v>
      </c>
      <c r="AU24" s="48">
        <f>IF(AU18&gt;500000,AU18/1000-SUM(AU20:AU23),0)</f>
        <v>0</v>
      </c>
      <c r="AV24" s="95">
        <f>IF(AU10=Tabelas!$F$23,IF(OR(AU8=Tabelas!$F$14,AU8=Tabelas!$F$15),AU16*AU24*(AU19+Tabelas!$C$39)*Tabelas!$H$6,AU16*AU24*(AU19+Tabelas!$C$39)*Tabelas!$H$10),IF(OR(AU8=Tabelas!$F$14,AU8=Tabelas!$F$15),AU16*AU24*AU19*Tabelas!$H$6,AU16*AU24*AU19*Tabelas!$H$10))</f>
        <v>0</v>
      </c>
      <c r="AW24" s="48">
        <f>IF(AW18&gt;500000,AW18/1000-SUM(AW20:AW23),0)</f>
        <v>0</v>
      </c>
      <c r="AX24" s="95">
        <f>IF(AW10=Tabelas!$F$23,IF(OR(AW8=Tabelas!$F$14,AW8=Tabelas!$F$15),AW16*AW24*(AW19+Tabelas!$C$39)*Tabelas!$H$6,AW16*AW24*(AW19+Tabelas!$C$39)*Tabelas!$H$10),IF(OR(AW8=Tabelas!$F$14,AW8=Tabelas!$F$15),AW16*AW24*AW19*Tabelas!$H$6,AW16*AW24*AW19*Tabelas!$H$10))</f>
        <v>0</v>
      </c>
      <c r="AY24" s="48">
        <f>IF(AY18&gt;500000,AY18/1000-SUM(AY20:AY23),0)</f>
        <v>0</v>
      </c>
      <c r="AZ24" s="95">
        <f>IF(AY10=Tabelas!$F$23,IF(OR(AY8=Tabelas!$F$14,AY8=Tabelas!$F$15),AY16*AY24*(AY19+Tabelas!$C$39)*Tabelas!$H$6,AY16*AY24*(AY19+Tabelas!$C$39)*Tabelas!$H$10),IF(OR(AY8=Tabelas!$F$14,AY8=Tabelas!$F$15),AY16*AY24*AY19*Tabelas!$H$6,AY16*AY24*AY19*Tabelas!$H$10))</f>
        <v>0</v>
      </c>
      <c r="BA24" s="48">
        <f>IF(BA18&gt;500000,BA18/1000-SUM(BA20:BA23),0)</f>
        <v>0</v>
      </c>
      <c r="BB24" s="95">
        <f>IF(BA10=Tabelas!$F$23,IF(OR(BA8=Tabelas!$F$14,BA8=Tabelas!$F$15),BA16*BA24*(BA19+Tabelas!$C$39)*Tabelas!$H$6,BA16*BA24*(BA19+Tabelas!$C$39)*Tabelas!$H$10),IF(OR(BA8=Tabelas!$F$14,BA8=Tabelas!$F$15),BA16*BA24*BA19*Tabelas!$H$6,BA16*BA24*BA19*Tabelas!$H$10))</f>
        <v>0</v>
      </c>
      <c r="BC24" s="48">
        <f>IF(BC18&gt;500000,BC18/1000-SUM(BC20:BC23),0)</f>
        <v>0</v>
      </c>
      <c r="BD24" s="95">
        <f>IF(BC10=Tabelas!$F$23,IF(OR(BC8=Tabelas!$F$14,BC8=Tabelas!$F$15),BC16*BC24*(BC19+Tabelas!$C$39)*Tabelas!$H$6,BC16*BC24*(BC19+Tabelas!$C$39)*Tabelas!$H$10),IF(OR(BC8=Tabelas!$F$14,BC8=Tabelas!$F$15),BC16*BC24*BC19*Tabelas!$H$6,BC16*BC24*BC19*Tabelas!$H$10))</f>
        <v>0</v>
      </c>
      <c r="BE24" s="48">
        <f>IF(BE18&gt;500000,BE18/1000-SUM(BE20:BE23),0)</f>
        <v>0</v>
      </c>
      <c r="BF24" s="95">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'!D41</f>
        <v>Refile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0</v>
      </c>
      <c r="E26" s="51" t="s">
        <v>96</v>
      </c>
      <c r="F26" s="52">
        <f>IF(OR(E8=Tabelas!$F$14,E8=Tabelas!$F$16),SUM(F20:F24),SUM(F20:F24)*87.5%)</f>
        <v>0</v>
      </c>
      <c r="G26" s="51" t="s">
        <v>96</v>
      </c>
      <c r="H26" s="52">
        <f>IF(OR(G8=Tabelas!$F$14,G8=Tabelas!$F$16),SUM(H20:H24),SUM(H20:H24)*87.5%)</f>
        <v>0</v>
      </c>
      <c r="I26" s="51" t="s">
        <v>96</v>
      </c>
      <c r="J26" s="52">
        <f>IF(OR(I8=Tabelas!$F$14,I8=Tabelas!$F$16),SUM(J20:J24),SUM(J20:J24)*87.5%)</f>
        <v>0</v>
      </c>
      <c r="K26" s="51" t="s">
        <v>96</v>
      </c>
      <c r="L26" s="52">
        <f>IF(OR(K8=Tabelas!$F$14,K8=Tabelas!$F$16),SUM(L20:L24),SUM(L20:L24)*87.5%)</f>
        <v>0</v>
      </c>
      <c r="M26" s="51" t="s">
        <v>96</v>
      </c>
      <c r="N26" s="52">
        <f>IF(OR(M8=Tabelas!$F$14,M8=Tabelas!$F$16),SUM(N20:N24),SUM(N20:N24)*87.5%)</f>
        <v>54.548472727272731</v>
      </c>
      <c r="O26" s="51" t="s">
        <v>96</v>
      </c>
      <c r="P26" s="52">
        <f>IF(OR(O8=Tabelas!$F$14,O8=Tabelas!$F$16),SUM(P20:P24),SUM(P20:P24)*87.5%)</f>
        <v>0</v>
      </c>
      <c r="Q26" s="51" t="s">
        <v>96</v>
      </c>
      <c r="R26" s="52">
        <f>IF(OR(Q8=Tabelas!$F$14,Q8=Tabelas!$F$16),SUM(R20:R24),SUM(R20:R24)*87.5%)</f>
        <v>272.74236363636362</v>
      </c>
      <c r="S26" s="51" t="s">
        <v>96</v>
      </c>
      <c r="T26" s="52">
        <f>IF(OR(S8=Tabelas!$F$14,S8=Tabelas!$F$16),SUM(T20:T24),SUM(T20:T24)*87.5%)</f>
        <v>0</v>
      </c>
      <c r="U26" s="51" t="s">
        <v>96</v>
      </c>
      <c r="V26" s="52">
        <f>IF(OR(U8=Tabelas!$F$14,U8=Tabelas!$F$16),SUM(V20:V24),SUM(V20:V24)*87.5%)</f>
        <v>0</v>
      </c>
      <c r="W26" s="51" t="s">
        <v>96</v>
      </c>
      <c r="X26" s="52">
        <f>IF(OR(W8=Tabelas!$F$14,W8=Tabelas!$F$16),SUM(X20:X24),SUM(X20:X24)*87.5%)</f>
        <v>0</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81.822709090909086</v>
      </c>
      <c r="AE26" s="51" t="s">
        <v>96</v>
      </c>
      <c r="AF26" s="52">
        <f>IF(OR(AE8=Tabelas!$F$14,AE8=Tabelas!$F$16),SUM(AF20:AF24),SUM(AF20:AF24)*87.5%)</f>
        <v>0</v>
      </c>
      <c r="AG26" s="51" t="s">
        <v>96</v>
      </c>
      <c r="AH26" s="52">
        <f>IF(OR(AG8=Tabelas!$F$14,AG8=Tabelas!$F$16),SUM(AH20:AH24),SUM(AH20:AH24)*87.5%)</f>
        <v>0</v>
      </c>
      <c r="AI26" s="51" t="s">
        <v>96</v>
      </c>
      <c r="AJ26" s="52">
        <f>IF(OR(AI8=Tabelas!$F$14,AI8=Tabelas!$F$16),SUM(AJ20:AJ24),SUM(AJ20:AJ24)*87.5%)</f>
        <v>0</v>
      </c>
      <c r="AK26" s="51" t="s">
        <v>96</v>
      </c>
      <c r="AL26" s="52">
        <f>IF(OR(AK8=Tabelas!$F$14,AK8=Tabelas!$F$16),SUM(AL20:AL24),SUM(AL20:AL24)*87.5%)</f>
        <v>433.66035818181814</v>
      </c>
      <c r="AM26" s="51" t="s">
        <v>96</v>
      </c>
      <c r="AN26" s="52">
        <f>IF(OR(AM8=Tabelas!$F$14,AM8=Tabelas!$F$16),SUM(AN20:AN24),SUM(AN20:AN24)*87.5%)</f>
        <v>0</v>
      </c>
      <c r="AO26" s="51" t="s">
        <v>96</v>
      </c>
      <c r="AP26" s="52">
        <f>IF(OR(AO8=Tabelas!$F$14,AO8=Tabelas!$F$16),SUM(AP20:AP24),SUM(AP20:AP24)*87.5%)</f>
        <v>916.4143418181817</v>
      </c>
      <c r="AQ26" s="51" t="s">
        <v>96</v>
      </c>
      <c r="AR26" s="52">
        <f>IF(OR(AQ8=Tabelas!$F$14,AQ8=Tabelas!$F$16),SUM(AR20:AR24),SUM(AR20:AR24)*87.5%)</f>
        <v>0</v>
      </c>
      <c r="AS26" s="51" t="s">
        <v>96</v>
      </c>
      <c r="AT26" s="52">
        <f>IF(OR(AS8=Tabelas!$F$14,AS8=Tabelas!$F$16),SUM(AT20:AT24),SUM(AT20:AT24)*87.5%)</f>
        <v>136.37118181818181</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272.74236363636362</v>
      </c>
      <c r="BC26" s="51" t="s">
        <v>96</v>
      </c>
      <c r="BD26" s="52">
        <f>IF(OR(BC8=Tabelas!$F$14,BC8=Tabelas!$F$16),SUM(BD20:BD24),SUM(BD20:BD24)*87.5%)</f>
        <v>0</v>
      </c>
      <c r="BE26" s="51" t="s">
        <v>96</v>
      </c>
      <c r="BF26" s="52">
        <f>IF(OR(BE8=Tabelas!$F$14,BE8=Tabelas!$F$16),SUM(BF20:BF24),SUM(BF20:BF24)*87.5%)</f>
        <v>0</v>
      </c>
    </row>
    <row r="27" spans="1:58" x14ac:dyDescent="0.25">
      <c r="A27" s="224"/>
      <c r="B27" s="120"/>
      <c r="C27" s="51" t="s">
        <v>97</v>
      </c>
      <c r="D27" s="53" t="e">
        <f>D26/C4</f>
        <v>#DIV/0!</v>
      </c>
      <c r="E27" s="51" t="s">
        <v>97</v>
      </c>
      <c r="F27" s="53" t="e">
        <f>F26/E4</f>
        <v>#DIV/0!</v>
      </c>
      <c r="G27" s="51" t="s">
        <v>97</v>
      </c>
      <c r="H27" s="53" t="e">
        <f>H26/G4</f>
        <v>#DIV/0!</v>
      </c>
      <c r="I27" s="51" t="s">
        <v>97</v>
      </c>
      <c r="J27" s="53" t="e">
        <f>J26/I4</f>
        <v>#DIV/0!</v>
      </c>
      <c r="K27" s="51" t="s">
        <v>97</v>
      </c>
      <c r="L27" s="53" t="e">
        <f>L26/K4</f>
        <v>#DIV/0!</v>
      </c>
      <c r="M27" s="51" t="s">
        <v>97</v>
      </c>
      <c r="N27" s="53">
        <f>N26/M4</f>
        <v>0.27274236363636367</v>
      </c>
      <c r="O27" s="51" t="s">
        <v>97</v>
      </c>
      <c r="P27" s="53" t="e">
        <f>P26/O4</f>
        <v>#DIV/0!</v>
      </c>
      <c r="Q27" s="51" t="s">
        <v>97</v>
      </c>
      <c r="R27" s="53">
        <f>R26/Q4</f>
        <v>0.27274236363636362</v>
      </c>
      <c r="S27" s="51" t="s">
        <v>97</v>
      </c>
      <c r="T27" s="53" t="e">
        <f>T26/S4</f>
        <v>#DIV/0!</v>
      </c>
      <c r="U27" s="51" t="s">
        <v>97</v>
      </c>
      <c r="V27" s="53" t="e">
        <f>V26/U4</f>
        <v>#DIV/0!</v>
      </c>
      <c r="W27" s="51" t="s">
        <v>97</v>
      </c>
      <c r="X27" s="53" t="e">
        <f>X26/W4</f>
        <v>#DIV/0!</v>
      </c>
      <c r="Y27" s="51" t="s">
        <v>97</v>
      </c>
      <c r="Z27" s="53" t="e">
        <f>Z26/Y4</f>
        <v>#DIV/0!</v>
      </c>
      <c r="AA27" s="51" t="s">
        <v>97</v>
      </c>
      <c r="AB27" s="53" t="e">
        <f>AB26/AA4</f>
        <v>#DIV/0!</v>
      </c>
      <c r="AC27" s="51" t="s">
        <v>97</v>
      </c>
      <c r="AD27" s="53">
        <f>AD26/AC4</f>
        <v>0.27274236363636362</v>
      </c>
      <c r="AE27" s="51" t="s">
        <v>97</v>
      </c>
      <c r="AF27" s="53" t="e">
        <f>AF26/AE4</f>
        <v>#DIV/0!</v>
      </c>
      <c r="AG27" s="51" t="s">
        <v>97</v>
      </c>
      <c r="AH27" s="53" t="e">
        <f>AH26/AG4</f>
        <v>#DIV/0!</v>
      </c>
      <c r="AI27" s="51" t="s">
        <v>97</v>
      </c>
      <c r="AJ27" s="53" t="e">
        <f>AJ26/AI4</f>
        <v>#DIV/0!</v>
      </c>
      <c r="AK27" s="51" t="s">
        <v>97</v>
      </c>
      <c r="AL27" s="53">
        <f>AL26/AK4</f>
        <v>0.21683017909090907</v>
      </c>
      <c r="AM27" s="51" t="s">
        <v>97</v>
      </c>
      <c r="AN27" s="53" t="e">
        <f>AN26/AM4</f>
        <v>#DIV/0!</v>
      </c>
      <c r="AO27" s="51" t="s">
        <v>97</v>
      </c>
      <c r="AP27" s="53">
        <f>AP26/AO4</f>
        <v>0.18328286836363633</v>
      </c>
      <c r="AQ27" s="51" t="s">
        <v>97</v>
      </c>
      <c r="AR27" s="53" t="e">
        <f>AR26/AQ4</f>
        <v>#DIV/0!</v>
      </c>
      <c r="AS27" s="51" t="s">
        <v>97</v>
      </c>
      <c r="AT27" s="53">
        <f>AT26/AS4</f>
        <v>0.27274236363636362</v>
      </c>
      <c r="AU27" s="51" t="s">
        <v>97</v>
      </c>
      <c r="AV27" s="53" t="e">
        <f>AV26/AU4</f>
        <v>#DIV/0!</v>
      </c>
      <c r="AW27" s="51" t="s">
        <v>97</v>
      </c>
      <c r="AX27" s="53" t="e">
        <f>AX26/AW4</f>
        <v>#DIV/0!</v>
      </c>
      <c r="AY27" s="51" t="s">
        <v>97</v>
      </c>
      <c r="AZ27" s="53" t="e">
        <f>AZ26/AY4</f>
        <v>#DIV/0!</v>
      </c>
      <c r="BA27" s="51" t="s">
        <v>97</v>
      </c>
      <c r="BB27" s="53">
        <f>BB26/BA4</f>
        <v>0.27274236363636362</v>
      </c>
      <c r="BC27" s="51" t="s">
        <v>97</v>
      </c>
      <c r="BD27" s="53" t="e">
        <f>BD26/BC4</f>
        <v>#DIV/0!</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t="e">
        <f>F31*E4</f>
        <v>#DIV/0!</v>
      </c>
      <c r="G30" s="54" t="s">
        <v>99</v>
      </c>
      <c r="H30" s="55" t="e">
        <f>H31*G4</f>
        <v>#DIV/0!</v>
      </c>
      <c r="I30" s="54" t="s">
        <v>99</v>
      </c>
      <c r="J30" s="55" t="e">
        <f>J31*I4</f>
        <v>#DIV/0!</v>
      </c>
      <c r="K30" s="54" t="s">
        <v>99</v>
      </c>
      <c r="L30" s="55" t="e">
        <f>L31*K4</f>
        <v>#DIV/0!</v>
      </c>
      <c r="M30" s="54" t="s">
        <v>99</v>
      </c>
      <c r="N30" s="55">
        <f>N31*M4</f>
        <v>54</v>
      </c>
      <c r="O30" s="54" t="s">
        <v>99</v>
      </c>
      <c r="P30" s="55" t="e">
        <f>P31*O4</f>
        <v>#DIV/0!</v>
      </c>
      <c r="Q30" s="54" t="s">
        <v>99</v>
      </c>
      <c r="R30" s="55">
        <f>R31*Q4</f>
        <v>270</v>
      </c>
      <c r="S30" s="54" t="s">
        <v>99</v>
      </c>
      <c r="T30" s="55" t="e">
        <f>T31*S4</f>
        <v>#DIV/0!</v>
      </c>
      <c r="U30" s="54" t="s">
        <v>99</v>
      </c>
      <c r="V30" s="55" t="e">
        <f>V31*U4</f>
        <v>#DIV/0!</v>
      </c>
      <c r="W30" s="54" t="s">
        <v>99</v>
      </c>
      <c r="X30" s="55" t="e">
        <f>X31*W4</f>
        <v>#DIV/0!</v>
      </c>
      <c r="Y30" s="54" t="s">
        <v>99</v>
      </c>
      <c r="Z30" s="55" t="e">
        <f>Z31*Y4</f>
        <v>#DIV/0!</v>
      </c>
      <c r="AA30" s="54" t="s">
        <v>99</v>
      </c>
      <c r="AB30" s="55" t="e">
        <f>AB31*AA4</f>
        <v>#DIV/0!</v>
      </c>
      <c r="AC30" s="54" t="s">
        <v>99</v>
      </c>
      <c r="AD30" s="55">
        <f>AD31*AC4</f>
        <v>81</v>
      </c>
      <c r="AE30" s="54" t="s">
        <v>99</v>
      </c>
      <c r="AF30" s="55" t="e">
        <f>AF31*AE4</f>
        <v>#DIV/0!</v>
      </c>
      <c r="AG30" s="54" t="s">
        <v>99</v>
      </c>
      <c r="AH30" s="55" t="e">
        <f>AH31*AG4</f>
        <v>#DIV/0!</v>
      </c>
      <c r="AI30" s="54" t="s">
        <v>99</v>
      </c>
      <c r="AJ30" s="55" t="e">
        <f>AJ31*AI4</f>
        <v>#DIV/0!</v>
      </c>
      <c r="AK30" s="54" t="s">
        <v>99</v>
      </c>
      <c r="AL30" s="55">
        <f>AL31*AK4</f>
        <v>440</v>
      </c>
      <c r="AM30" s="54" t="s">
        <v>99</v>
      </c>
      <c r="AN30" s="55" t="e">
        <f>AN31*AM4</f>
        <v>#DIV/0!</v>
      </c>
      <c r="AO30" s="54" t="s">
        <v>99</v>
      </c>
      <c r="AP30" s="55">
        <f>AP31*AO4</f>
        <v>900</v>
      </c>
      <c r="AQ30" s="54" t="s">
        <v>99</v>
      </c>
      <c r="AR30" s="55" t="e">
        <f>AR31*AQ4</f>
        <v>#DIV/0!</v>
      </c>
      <c r="AS30" s="54" t="s">
        <v>99</v>
      </c>
      <c r="AT30" s="55">
        <f>AT31*AS4</f>
        <v>135</v>
      </c>
      <c r="AU30" s="54" t="s">
        <v>99</v>
      </c>
      <c r="AV30" s="55" t="e">
        <f>AV31*AU4</f>
        <v>#DIV/0!</v>
      </c>
      <c r="AW30" s="54" t="s">
        <v>99</v>
      </c>
      <c r="AX30" s="55" t="e">
        <f>AX31*AW4</f>
        <v>#DIV/0!</v>
      </c>
      <c r="AY30" s="54" t="s">
        <v>99</v>
      </c>
      <c r="AZ30" s="55" t="e">
        <f>AZ31*AY4</f>
        <v>#DIV/0!</v>
      </c>
      <c r="BA30" s="54" t="s">
        <v>99</v>
      </c>
      <c r="BB30" s="55">
        <f>BB31*BA4</f>
        <v>270</v>
      </c>
      <c r="BC30" s="54" t="s">
        <v>99</v>
      </c>
      <c r="BD30" s="55" t="e">
        <f>BD31*BC4</f>
        <v>#DIV/0!</v>
      </c>
      <c r="BE30" s="54" t="s">
        <v>99</v>
      </c>
      <c r="BF30" s="55" t="e">
        <f>BF31*BE4</f>
        <v>#DIV/0!</v>
      </c>
    </row>
    <row r="31" spans="1:58" ht="15.75" thickBot="1" x14ac:dyDescent="0.3">
      <c r="A31" s="224"/>
      <c r="B31" s="120"/>
      <c r="C31" s="56" t="s">
        <v>97</v>
      </c>
      <c r="D31" s="57" t="e">
        <f>ROUND(D27,2)</f>
        <v>#DIV/0!</v>
      </c>
      <c r="E31" s="56" t="s">
        <v>97</v>
      </c>
      <c r="F31" s="57" t="e">
        <f>ROUND(F27,2)</f>
        <v>#DIV/0!</v>
      </c>
      <c r="G31" s="56" t="s">
        <v>97</v>
      </c>
      <c r="H31" s="57" t="e">
        <f>ROUND(H27,2)</f>
        <v>#DIV/0!</v>
      </c>
      <c r="I31" s="56" t="s">
        <v>97</v>
      </c>
      <c r="J31" s="57" t="e">
        <f>ROUND(J27,2)</f>
        <v>#DIV/0!</v>
      </c>
      <c r="K31" s="56" t="s">
        <v>97</v>
      </c>
      <c r="L31" s="57" t="e">
        <f>ROUND(L27,2)</f>
        <v>#DIV/0!</v>
      </c>
      <c r="M31" s="56" t="s">
        <v>97</v>
      </c>
      <c r="N31" s="57">
        <f>ROUND(N27,2)</f>
        <v>0.27</v>
      </c>
      <c r="O31" s="56" t="s">
        <v>97</v>
      </c>
      <c r="P31" s="57" t="e">
        <f>ROUND(P27,2)</f>
        <v>#DIV/0!</v>
      </c>
      <c r="Q31" s="56" t="s">
        <v>97</v>
      </c>
      <c r="R31" s="57">
        <f>ROUND(R27,2)</f>
        <v>0.27</v>
      </c>
      <c r="S31" s="56" t="s">
        <v>97</v>
      </c>
      <c r="T31" s="57" t="e">
        <f>ROUND(T27,2)</f>
        <v>#DIV/0!</v>
      </c>
      <c r="U31" s="56" t="s">
        <v>97</v>
      </c>
      <c r="V31" s="57" t="e">
        <f>ROUND(V27,2)</f>
        <v>#DIV/0!</v>
      </c>
      <c r="W31" s="56" t="s">
        <v>97</v>
      </c>
      <c r="X31" s="57" t="e">
        <f>ROUND(X27,2)</f>
        <v>#DIV/0!</v>
      </c>
      <c r="Y31" s="56" t="s">
        <v>97</v>
      </c>
      <c r="Z31" s="57" t="e">
        <f>ROUND(Z27,2)</f>
        <v>#DIV/0!</v>
      </c>
      <c r="AA31" s="56" t="s">
        <v>97</v>
      </c>
      <c r="AB31" s="57" t="e">
        <f>ROUND(AB27,2)</f>
        <v>#DIV/0!</v>
      </c>
      <c r="AC31" s="56" t="s">
        <v>97</v>
      </c>
      <c r="AD31" s="57">
        <f>ROUND(AD27,2)</f>
        <v>0.27</v>
      </c>
      <c r="AE31" s="56" t="s">
        <v>97</v>
      </c>
      <c r="AF31" s="57" t="e">
        <f>ROUND(AF27,2)</f>
        <v>#DIV/0!</v>
      </c>
      <c r="AG31" s="56" t="s">
        <v>97</v>
      </c>
      <c r="AH31" s="57" t="e">
        <f>ROUND(AH27,2)</f>
        <v>#DIV/0!</v>
      </c>
      <c r="AI31" s="56" t="s">
        <v>97</v>
      </c>
      <c r="AJ31" s="57" t="e">
        <f>ROUND(AJ27,2)</f>
        <v>#DIV/0!</v>
      </c>
      <c r="AK31" s="56" t="s">
        <v>97</v>
      </c>
      <c r="AL31" s="57">
        <f>ROUND(AL27,2)</f>
        <v>0.22</v>
      </c>
      <c r="AM31" s="56" t="s">
        <v>97</v>
      </c>
      <c r="AN31" s="57" t="e">
        <f>ROUND(AN27,2)</f>
        <v>#DIV/0!</v>
      </c>
      <c r="AO31" s="56" t="s">
        <v>97</v>
      </c>
      <c r="AP31" s="57">
        <f>ROUND(AP27,2)</f>
        <v>0.18</v>
      </c>
      <c r="AQ31" s="56" t="s">
        <v>97</v>
      </c>
      <c r="AR31" s="57" t="e">
        <f>ROUND(AR27,2)</f>
        <v>#DIV/0!</v>
      </c>
      <c r="AS31" s="56" t="s">
        <v>97</v>
      </c>
      <c r="AT31" s="57">
        <f>ROUND(AT27,2)</f>
        <v>0.27</v>
      </c>
      <c r="AU31" s="56" t="s">
        <v>97</v>
      </c>
      <c r="AV31" s="57" t="e">
        <f>ROUND(AV27,2)</f>
        <v>#DIV/0!</v>
      </c>
      <c r="AW31" s="56" t="s">
        <v>97</v>
      </c>
      <c r="AX31" s="57" t="e">
        <f>ROUND(AX27,2)</f>
        <v>#DIV/0!</v>
      </c>
      <c r="AY31" s="56" t="s">
        <v>97</v>
      </c>
      <c r="AZ31" s="57" t="e">
        <f>ROUND(AZ27,2)</f>
        <v>#DIV/0!</v>
      </c>
      <c r="BA31" s="56" t="s">
        <v>97</v>
      </c>
      <c r="BB31" s="57">
        <f>ROUND(BB27,2)</f>
        <v>0.27</v>
      </c>
      <c r="BC31" s="56" t="s">
        <v>97</v>
      </c>
      <c r="BD31" s="57" t="e">
        <f>ROUND(BD27,2)</f>
        <v>#DIV/0!</v>
      </c>
      <c r="BE31" s="56" t="s">
        <v>97</v>
      </c>
      <c r="BF31" s="57" t="e">
        <f>ROUND(BF27,2)</f>
        <v>#DIV/0!</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dimension ref="A1:BF31"/>
  <sheetViews>
    <sheetView showGridLines="0" workbookViewId="0">
      <selection sqref="A1:D2"/>
    </sheetView>
  </sheetViews>
  <sheetFormatPr defaultRowHeight="15" x14ac:dyDescent="0.25"/>
  <cols>
    <col min="1" max="1" width="14" style="217" customWidth="1"/>
    <col min="2" max="2" width="34.140625" style="217" bestFit="1" customWidth="1"/>
    <col min="3" max="3" width="15.7109375" style="217" customWidth="1"/>
    <col min="4" max="4" width="20" style="217" customWidth="1"/>
    <col min="5" max="26" width="19.7109375" style="217" customWidth="1"/>
    <col min="27" max="27" width="16.7109375" style="217" customWidth="1"/>
    <col min="28" max="28" width="18.7109375" style="217" customWidth="1"/>
    <col min="29" max="29" width="14" style="217" bestFit="1" customWidth="1"/>
    <col min="30" max="30" width="9.140625" style="217"/>
    <col min="31"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c r="C2" s="452"/>
      <c r="D2" s="453"/>
    </row>
    <row r="3" spans="1:58" x14ac:dyDescent="0.25">
      <c r="A3" s="222"/>
      <c r="B3" s="253"/>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20" t="s">
        <v>216</v>
      </c>
      <c r="AD3" s="220"/>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96" t="s">
        <v>76</v>
      </c>
      <c r="C4" s="430">
        <v>0</v>
      </c>
      <c r="D4" s="430"/>
      <c r="E4" s="430">
        <v>0</v>
      </c>
      <c r="F4" s="430"/>
      <c r="G4" s="430">
        <v>200</v>
      </c>
      <c r="H4" s="430"/>
      <c r="I4" s="430">
        <v>0</v>
      </c>
      <c r="J4" s="430"/>
      <c r="K4" s="430">
        <v>0</v>
      </c>
      <c r="L4" s="430"/>
      <c r="M4" s="430">
        <v>0</v>
      </c>
      <c r="N4" s="430"/>
      <c r="O4" s="430">
        <v>0</v>
      </c>
      <c r="P4" s="430"/>
      <c r="Q4" s="430">
        <v>0</v>
      </c>
      <c r="R4" s="430"/>
      <c r="S4" s="430">
        <v>0</v>
      </c>
      <c r="T4" s="430"/>
      <c r="U4" s="430">
        <v>10000</v>
      </c>
      <c r="V4" s="430"/>
      <c r="W4" s="430">
        <v>0</v>
      </c>
      <c r="X4" s="430"/>
      <c r="Y4" s="430">
        <v>0</v>
      </c>
      <c r="Z4" s="430"/>
      <c r="AA4" s="430">
        <v>0</v>
      </c>
      <c r="AB4" s="430"/>
      <c r="AC4" s="430">
        <v>0</v>
      </c>
      <c r="AD4" s="430"/>
      <c r="AE4" s="430">
        <v>0</v>
      </c>
      <c r="AF4" s="430"/>
      <c r="AG4" s="430">
        <v>0</v>
      </c>
      <c r="AH4" s="430"/>
      <c r="AI4" s="430">
        <v>0</v>
      </c>
      <c r="AJ4" s="430"/>
      <c r="AK4" s="430">
        <v>0</v>
      </c>
      <c r="AL4" s="430"/>
      <c r="AM4" s="430">
        <v>0</v>
      </c>
      <c r="AN4" s="430"/>
      <c r="AO4" s="430">
        <v>0</v>
      </c>
      <c r="AP4" s="430"/>
      <c r="AQ4" s="430">
        <v>0</v>
      </c>
      <c r="AR4" s="430"/>
      <c r="AS4" s="430">
        <v>0</v>
      </c>
      <c r="AT4" s="430"/>
      <c r="AU4" s="430">
        <v>0</v>
      </c>
      <c r="AV4" s="430"/>
      <c r="AW4" s="430">
        <v>0</v>
      </c>
      <c r="AX4" s="430"/>
      <c r="AY4" s="430">
        <v>0</v>
      </c>
      <c r="AZ4" s="430"/>
      <c r="BA4" s="430">
        <v>0</v>
      </c>
      <c r="BB4" s="430"/>
      <c r="BC4" s="430">
        <v>0</v>
      </c>
      <c r="BD4" s="430"/>
      <c r="BE4" s="430">
        <v>2000</v>
      </c>
      <c r="BF4" s="430"/>
    </row>
    <row r="5" spans="1:58" x14ac:dyDescent="0.25">
      <c r="A5" s="444" t="s">
        <v>77</v>
      </c>
      <c r="B5" s="97" t="s">
        <v>78</v>
      </c>
      <c r="C5" s="431">
        <v>29.7</v>
      </c>
      <c r="D5" s="432"/>
      <c r="E5" s="431">
        <v>29.7</v>
      </c>
      <c r="F5" s="432"/>
      <c r="G5" s="431">
        <v>29.7</v>
      </c>
      <c r="H5" s="432"/>
      <c r="I5" s="431">
        <v>29.7</v>
      </c>
      <c r="J5" s="432"/>
      <c r="K5" s="431">
        <v>29.7</v>
      </c>
      <c r="L5" s="432"/>
      <c r="M5" s="431">
        <v>29.7</v>
      </c>
      <c r="N5" s="432"/>
      <c r="O5" s="431">
        <v>29.7</v>
      </c>
      <c r="P5" s="432"/>
      <c r="Q5" s="431">
        <v>29.7</v>
      </c>
      <c r="R5" s="432"/>
      <c r="S5" s="431">
        <v>29.7</v>
      </c>
      <c r="T5" s="432"/>
      <c r="U5" s="431">
        <v>29.7</v>
      </c>
      <c r="V5" s="432"/>
      <c r="W5" s="431">
        <v>29.7</v>
      </c>
      <c r="X5" s="432"/>
      <c r="Y5" s="431">
        <v>29.7</v>
      </c>
      <c r="Z5" s="432"/>
      <c r="AA5" s="431">
        <v>29.7</v>
      </c>
      <c r="AB5" s="432"/>
      <c r="AC5" s="431">
        <v>29.7</v>
      </c>
      <c r="AD5" s="432"/>
      <c r="AE5" s="431">
        <v>29.7</v>
      </c>
      <c r="AF5" s="432"/>
      <c r="AG5" s="431">
        <v>29.7</v>
      </c>
      <c r="AH5" s="432"/>
      <c r="AI5" s="431">
        <v>29.7</v>
      </c>
      <c r="AJ5" s="432"/>
      <c r="AK5" s="431">
        <v>29.7</v>
      </c>
      <c r="AL5" s="432"/>
      <c r="AM5" s="431">
        <v>29.7</v>
      </c>
      <c r="AN5" s="432"/>
      <c r="AO5" s="431">
        <v>29.7</v>
      </c>
      <c r="AP5" s="432"/>
      <c r="AQ5" s="431">
        <v>29.7</v>
      </c>
      <c r="AR5" s="432"/>
      <c r="AS5" s="431">
        <v>29.7</v>
      </c>
      <c r="AT5" s="432"/>
      <c r="AU5" s="431">
        <v>29.7</v>
      </c>
      <c r="AV5" s="432"/>
      <c r="AW5" s="431">
        <v>29.7</v>
      </c>
      <c r="AX5" s="432"/>
      <c r="AY5" s="431">
        <v>29.7</v>
      </c>
      <c r="AZ5" s="432"/>
      <c r="BA5" s="431">
        <v>29.7</v>
      </c>
      <c r="BB5" s="432"/>
      <c r="BC5" s="431">
        <v>29.7</v>
      </c>
      <c r="BD5" s="432"/>
      <c r="BE5" s="431">
        <v>29.7</v>
      </c>
      <c r="BF5" s="432"/>
    </row>
    <row r="6" spans="1:58" x14ac:dyDescent="0.25">
      <c r="A6" s="447"/>
      <c r="B6" s="98" t="s">
        <v>79</v>
      </c>
      <c r="C6" s="433">
        <v>21</v>
      </c>
      <c r="D6" s="434"/>
      <c r="E6" s="433">
        <v>21</v>
      </c>
      <c r="F6" s="434"/>
      <c r="G6" s="433">
        <v>21</v>
      </c>
      <c r="H6" s="434"/>
      <c r="I6" s="433">
        <v>21</v>
      </c>
      <c r="J6" s="434"/>
      <c r="K6" s="433">
        <v>21</v>
      </c>
      <c r="L6" s="434"/>
      <c r="M6" s="433">
        <v>21</v>
      </c>
      <c r="N6" s="434"/>
      <c r="O6" s="433">
        <v>21</v>
      </c>
      <c r="P6" s="434"/>
      <c r="Q6" s="433">
        <v>21</v>
      </c>
      <c r="R6" s="434"/>
      <c r="S6" s="433">
        <v>21</v>
      </c>
      <c r="T6" s="434"/>
      <c r="U6" s="433">
        <v>21</v>
      </c>
      <c r="V6" s="434"/>
      <c r="W6" s="433">
        <v>21</v>
      </c>
      <c r="X6" s="434"/>
      <c r="Y6" s="433">
        <v>21</v>
      </c>
      <c r="Z6" s="434"/>
      <c r="AA6" s="433">
        <v>21</v>
      </c>
      <c r="AB6" s="434"/>
      <c r="AC6" s="433">
        <v>21</v>
      </c>
      <c r="AD6" s="434"/>
      <c r="AE6" s="433">
        <v>21</v>
      </c>
      <c r="AF6" s="434"/>
      <c r="AG6" s="433">
        <v>21</v>
      </c>
      <c r="AH6" s="434"/>
      <c r="AI6" s="433">
        <v>21</v>
      </c>
      <c r="AJ6" s="434"/>
      <c r="AK6" s="433">
        <v>21</v>
      </c>
      <c r="AL6" s="434"/>
      <c r="AM6" s="433">
        <v>21</v>
      </c>
      <c r="AN6" s="434"/>
      <c r="AO6" s="433">
        <v>21</v>
      </c>
      <c r="AP6" s="434"/>
      <c r="AQ6" s="433">
        <v>21</v>
      </c>
      <c r="AR6" s="434"/>
      <c r="AS6" s="433">
        <v>21</v>
      </c>
      <c r="AT6" s="434"/>
      <c r="AU6" s="433">
        <v>21</v>
      </c>
      <c r="AV6" s="434"/>
      <c r="AW6" s="433">
        <v>21</v>
      </c>
      <c r="AX6" s="434"/>
      <c r="AY6" s="433">
        <v>21</v>
      </c>
      <c r="AZ6" s="434"/>
      <c r="BA6" s="433">
        <v>21</v>
      </c>
      <c r="BB6" s="434"/>
      <c r="BC6" s="433">
        <v>21</v>
      </c>
      <c r="BD6" s="434"/>
      <c r="BE6" s="433">
        <v>21</v>
      </c>
      <c r="BF6" s="434"/>
    </row>
    <row r="7" spans="1:58" ht="15.75" thickBot="1" x14ac:dyDescent="0.3">
      <c r="A7" s="448"/>
      <c r="B7" s="99" t="s">
        <v>80</v>
      </c>
      <c r="C7" s="538">
        <v>1</v>
      </c>
      <c r="D7" s="539"/>
      <c r="E7" s="538">
        <v>1</v>
      </c>
      <c r="F7" s="539"/>
      <c r="G7" s="538">
        <v>1</v>
      </c>
      <c r="H7" s="539"/>
      <c r="I7" s="538">
        <v>1</v>
      </c>
      <c r="J7" s="539"/>
      <c r="K7" s="538">
        <v>1</v>
      </c>
      <c r="L7" s="539"/>
      <c r="M7" s="538">
        <v>1</v>
      </c>
      <c r="N7" s="539"/>
      <c r="O7" s="538">
        <v>1</v>
      </c>
      <c r="P7" s="539"/>
      <c r="Q7" s="538">
        <v>1</v>
      </c>
      <c r="R7" s="539"/>
      <c r="S7" s="538">
        <v>1</v>
      </c>
      <c r="T7" s="539"/>
      <c r="U7" s="538">
        <v>1</v>
      </c>
      <c r="V7" s="539"/>
      <c r="W7" s="538">
        <v>1</v>
      </c>
      <c r="X7" s="539"/>
      <c r="Y7" s="538">
        <v>1</v>
      </c>
      <c r="Z7" s="539"/>
      <c r="AA7" s="538">
        <v>1</v>
      </c>
      <c r="AB7" s="539"/>
      <c r="AC7" s="538">
        <v>1</v>
      </c>
      <c r="AD7" s="539"/>
      <c r="AE7" s="538">
        <v>1</v>
      </c>
      <c r="AF7" s="539"/>
      <c r="AG7" s="538">
        <v>1</v>
      </c>
      <c r="AH7" s="539"/>
      <c r="AI7" s="538">
        <v>1</v>
      </c>
      <c r="AJ7" s="539"/>
      <c r="AK7" s="538">
        <v>1</v>
      </c>
      <c r="AL7" s="539"/>
      <c r="AM7" s="538">
        <v>1</v>
      </c>
      <c r="AN7" s="539"/>
      <c r="AO7" s="538">
        <v>1</v>
      </c>
      <c r="AP7" s="539"/>
      <c r="AQ7" s="538">
        <v>1</v>
      </c>
      <c r="AR7" s="539"/>
      <c r="AS7" s="538">
        <v>1</v>
      </c>
      <c r="AT7" s="539"/>
      <c r="AU7" s="538">
        <v>1</v>
      </c>
      <c r="AV7" s="539"/>
      <c r="AW7" s="538">
        <v>1</v>
      </c>
      <c r="AX7" s="539"/>
      <c r="AY7" s="538">
        <v>1</v>
      </c>
      <c r="AZ7" s="539"/>
      <c r="BA7" s="538">
        <v>1</v>
      </c>
      <c r="BB7" s="539"/>
      <c r="BC7" s="538">
        <v>1</v>
      </c>
      <c r="BD7" s="539"/>
      <c r="BE7" s="538">
        <v>1</v>
      </c>
      <c r="BF7" s="539"/>
    </row>
    <row r="8" spans="1:58" x14ac:dyDescent="0.25">
      <c r="A8" s="444" t="s">
        <v>81</v>
      </c>
      <c r="B8" s="10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32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98" t="s">
        <v>83</v>
      </c>
      <c r="C9" s="439" t="s">
        <v>18</v>
      </c>
      <c r="D9" s="440"/>
      <c r="E9" s="439" t="s">
        <v>18</v>
      </c>
      <c r="F9" s="440"/>
      <c r="G9" s="439" t="s">
        <v>18</v>
      </c>
      <c r="H9" s="440"/>
      <c r="I9" s="439" t="s">
        <v>18</v>
      </c>
      <c r="J9" s="440"/>
      <c r="K9" s="439" t="s">
        <v>18</v>
      </c>
      <c r="L9" s="440"/>
      <c r="M9" s="439" t="s">
        <v>18</v>
      </c>
      <c r="N9" s="440"/>
      <c r="O9" s="439" t="s">
        <v>18</v>
      </c>
      <c r="P9" s="440"/>
      <c r="Q9" s="439" t="s">
        <v>18</v>
      </c>
      <c r="R9" s="440"/>
      <c r="S9" s="439" t="s">
        <v>18</v>
      </c>
      <c r="T9" s="440"/>
      <c r="U9" s="439" t="s">
        <v>18</v>
      </c>
      <c r="V9" s="440"/>
      <c r="W9" s="439" t="s">
        <v>18</v>
      </c>
      <c r="X9" s="440"/>
      <c r="Y9" s="439" t="s">
        <v>18</v>
      </c>
      <c r="Z9" s="440"/>
      <c r="AA9" s="439" t="s">
        <v>18</v>
      </c>
      <c r="AB9" s="440"/>
      <c r="AC9" s="439" t="s">
        <v>18</v>
      </c>
      <c r="AD9" s="440"/>
      <c r="AE9" s="439" t="s">
        <v>18</v>
      </c>
      <c r="AF9" s="440"/>
      <c r="AG9" s="439" t="s">
        <v>18</v>
      </c>
      <c r="AH9" s="440"/>
      <c r="AI9" s="439" t="s">
        <v>18</v>
      </c>
      <c r="AJ9" s="440"/>
      <c r="AK9" s="439" t="s">
        <v>18</v>
      </c>
      <c r="AL9" s="440"/>
      <c r="AM9" s="439" t="s">
        <v>18</v>
      </c>
      <c r="AN9" s="440"/>
      <c r="AO9" s="439" t="s">
        <v>18</v>
      </c>
      <c r="AP9" s="440"/>
      <c r="AQ9" s="439" t="s">
        <v>18</v>
      </c>
      <c r="AR9" s="440"/>
      <c r="AS9" s="439" t="s">
        <v>18</v>
      </c>
      <c r="AT9" s="440"/>
      <c r="AU9" s="439" t="s">
        <v>18</v>
      </c>
      <c r="AV9" s="440"/>
      <c r="AW9" s="439" t="s">
        <v>18</v>
      </c>
      <c r="AX9" s="440"/>
      <c r="AY9" s="439" t="s">
        <v>18</v>
      </c>
      <c r="AZ9" s="440"/>
      <c r="BA9" s="439" t="s">
        <v>18</v>
      </c>
      <c r="BB9" s="440"/>
      <c r="BC9" s="439" t="s">
        <v>18</v>
      </c>
      <c r="BD9" s="440"/>
      <c r="BE9" s="439" t="s">
        <v>18</v>
      </c>
      <c r="BF9" s="440"/>
    </row>
    <row r="10" spans="1:58" ht="15.75" thickBot="1" x14ac:dyDescent="0.3">
      <c r="A10" s="448"/>
      <c r="B10" s="99" t="s">
        <v>84</v>
      </c>
      <c r="C10" s="101" t="s">
        <v>42</v>
      </c>
      <c r="D10" s="102">
        <f>IF(C10=Tabelas!$F$23,Tabelas!$C$39,0%)</f>
        <v>0</v>
      </c>
      <c r="E10" s="101" t="s">
        <v>42</v>
      </c>
      <c r="F10" s="102">
        <f>IF(E10=Tabelas!$F$23,Tabelas!$C$39,0%)</f>
        <v>0</v>
      </c>
      <c r="G10" s="101" t="s">
        <v>42</v>
      </c>
      <c r="H10" s="102">
        <f>IF(G10=Tabelas!$F$23,Tabelas!$C$39,0%)</f>
        <v>0</v>
      </c>
      <c r="I10" s="101" t="s">
        <v>42</v>
      </c>
      <c r="J10" s="102">
        <f>IF(I10=Tabelas!$F$23,Tabelas!$C$39,0%)</f>
        <v>0</v>
      </c>
      <c r="K10" s="101" t="s">
        <v>42</v>
      </c>
      <c r="L10" s="102">
        <f>IF(K10=Tabelas!$F$23,Tabelas!$C$39,0%)</f>
        <v>0</v>
      </c>
      <c r="M10" s="101" t="s">
        <v>42</v>
      </c>
      <c r="N10" s="102">
        <f>IF(M10=Tabelas!$F$23,Tabelas!$C$39,0%)</f>
        <v>0</v>
      </c>
      <c r="O10" s="101" t="s">
        <v>42</v>
      </c>
      <c r="P10" s="102">
        <f>IF(O10=Tabelas!$F$23,Tabelas!$C$39,0%)</f>
        <v>0</v>
      </c>
      <c r="Q10" s="101" t="s">
        <v>42</v>
      </c>
      <c r="R10" s="102">
        <f>IF(Q10=Tabelas!$F$23,Tabelas!$C$39,0%)</f>
        <v>0</v>
      </c>
      <c r="S10" s="101" t="s">
        <v>42</v>
      </c>
      <c r="T10" s="102">
        <f>IF(S10=Tabelas!$F$23,Tabelas!$C$39,0%)</f>
        <v>0</v>
      </c>
      <c r="U10" s="101" t="s">
        <v>42</v>
      </c>
      <c r="V10" s="102">
        <f>IF(U10=Tabelas!$F$23,Tabelas!$C$39,0%)</f>
        <v>0</v>
      </c>
      <c r="W10" s="101" t="s">
        <v>42</v>
      </c>
      <c r="X10" s="102">
        <f>IF(W10=Tabelas!$F$23,Tabelas!$C$39,0%)</f>
        <v>0</v>
      </c>
      <c r="Y10" s="101" t="s">
        <v>42</v>
      </c>
      <c r="Z10" s="102">
        <f>IF(Y10=Tabelas!$F$23,Tabelas!$C$39,0%)</f>
        <v>0</v>
      </c>
      <c r="AA10" s="101" t="s">
        <v>42</v>
      </c>
      <c r="AB10" s="102">
        <f>IF(AA10=Tabelas!$F$23,Tabelas!$C$39,0%)</f>
        <v>0</v>
      </c>
      <c r="AC10" s="101" t="s">
        <v>42</v>
      </c>
      <c r="AD10" s="102">
        <f>IF(AC10=Tabelas!$F$23,Tabelas!$C$39,0%)</f>
        <v>0</v>
      </c>
      <c r="AE10" s="101" t="s">
        <v>42</v>
      </c>
      <c r="AF10" s="102">
        <f>IF(AE10=Tabelas!$F$23,Tabelas!$C$39,0%)</f>
        <v>0</v>
      </c>
      <c r="AG10" s="101" t="s">
        <v>42</v>
      </c>
      <c r="AH10" s="102">
        <f>IF(AG10=Tabelas!$F$23,Tabelas!$C$39,0%)</f>
        <v>0</v>
      </c>
      <c r="AI10" s="101" t="s">
        <v>42</v>
      </c>
      <c r="AJ10" s="102">
        <f>IF(AI10=Tabelas!$F$23,Tabelas!$C$39,0%)</f>
        <v>0</v>
      </c>
      <c r="AK10" s="101" t="s">
        <v>42</v>
      </c>
      <c r="AL10" s="102">
        <f>IF(AK10=Tabelas!$F$23,Tabelas!$C$39,0%)</f>
        <v>0</v>
      </c>
      <c r="AM10" s="101" t="s">
        <v>42</v>
      </c>
      <c r="AN10" s="102">
        <f>IF(AM10=Tabelas!$F$23,Tabelas!$C$39,0%)</f>
        <v>0</v>
      </c>
      <c r="AO10" s="101" t="s">
        <v>42</v>
      </c>
      <c r="AP10" s="102">
        <f>IF(AO10=Tabelas!$F$23,Tabelas!$C$39,0%)</f>
        <v>0</v>
      </c>
      <c r="AQ10" s="101" t="s">
        <v>42</v>
      </c>
      <c r="AR10" s="102">
        <f>IF(AQ10=Tabelas!$F$23,Tabelas!$C$39,0%)</f>
        <v>0</v>
      </c>
      <c r="AS10" s="101" t="s">
        <v>42</v>
      </c>
      <c r="AT10" s="102">
        <f>IF(AS10=Tabelas!$F$23,Tabelas!$C$39,0%)</f>
        <v>0</v>
      </c>
      <c r="AU10" s="101" t="s">
        <v>42</v>
      </c>
      <c r="AV10" s="102">
        <f>IF(AU10=Tabelas!$F$23,Tabelas!$C$39,0%)</f>
        <v>0</v>
      </c>
      <c r="AW10" s="101" t="s">
        <v>42</v>
      </c>
      <c r="AX10" s="102">
        <f>IF(AW10=Tabelas!$F$23,Tabelas!$C$39,0%)</f>
        <v>0</v>
      </c>
      <c r="AY10" s="101" t="s">
        <v>42</v>
      </c>
      <c r="AZ10" s="102">
        <f>IF(AY10=Tabelas!$F$23,Tabelas!$C$39,0%)</f>
        <v>0</v>
      </c>
      <c r="BA10" s="101" t="s">
        <v>42</v>
      </c>
      <c r="BB10" s="102">
        <f>IF(BA10=Tabelas!$F$23,Tabelas!$C$39,0%)</f>
        <v>0</v>
      </c>
      <c r="BC10" s="101" t="s">
        <v>42</v>
      </c>
      <c r="BD10" s="102">
        <f>IF(BC10=Tabelas!$F$23,Tabelas!$C$39,0%)</f>
        <v>0</v>
      </c>
      <c r="BE10" s="101" t="s">
        <v>42</v>
      </c>
      <c r="BF10" s="102">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103" t="s">
        <v>49</v>
      </c>
      <c r="C12" s="540">
        <f>'REQUISIÇÃO DE SERVIÇOS '!$J$19</f>
        <v>265.26666666666665</v>
      </c>
      <c r="D12" s="540"/>
      <c r="E12" s="540">
        <f>'REQUISIÇÃO DE SERVIÇOS '!$J$19</f>
        <v>265.26666666666665</v>
      </c>
      <c r="F12" s="540"/>
      <c r="G12" s="540">
        <f>'REQUISIÇÃO DE SERVIÇOS '!$J$19</f>
        <v>265.26666666666665</v>
      </c>
      <c r="H12" s="540"/>
      <c r="I12" s="540">
        <f>'REQUISIÇÃO DE SERVIÇOS '!$J$19</f>
        <v>265.26666666666665</v>
      </c>
      <c r="J12" s="540"/>
      <c r="K12" s="540">
        <f>'REQUISIÇÃO DE SERVIÇOS '!$J$19</f>
        <v>265.26666666666665</v>
      </c>
      <c r="L12" s="540"/>
      <c r="M12" s="540">
        <f>'REQUISIÇÃO DE SERVIÇOS '!$J$19</f>
        <v>265.26666666666665</v>
      </c>
      <c r="N12" s="540"/>
      <c r="O12" s="540">
        <f>'REQUISIÇÃO DE SERVIÇOS '!$J$19</f>
        <v>265.26666666666665</v>
      </c>
      <c r="P12" s="540"/>
      <c r="Q12" s="540">
        <f>'REQUISIÇÃO DE SERVIÇOS '!$J$19</f>
        <v>265.26666666666665</v>
      </c>
      <c r="R12" s="540"/>
      <c r="S12" s="540">
        <f>'REQUISIÇÃO DE SERVIÇOS '!$J$19</f>
        <v>265.26666666666665</v>
      </c>
      <c r="T12" s="540"/>
      <c r="U12" s="540">
        <f>'REQUISIÇÃO DE SERVIÇOS '!$J$19</f>
        <v>265.26666666666665</v>
      </c>
      <c r="V12" s="540"/>
      <c r="W12" s="540">
        <f>'REQUISIÇÃO DE SERVIÇOS '!$J$19</f>
        <v>265.26666666666665</v>
      </c>
      <c r="X12" s="540"/>
      <c r="Y12" s="540">
        <f>'REQUISIÇÃO DE SERVIÇOS '!$J$19</f>
        <v>265.26666666666665</v>
      </c>
      <c r="Z12" s="540"/>
      <c r="AA12" s="540">
        <f>'REQUISIÇÃO DE SERVIÇOS '!$J$19</f>
        <v>265.26666666666665</v>
      </c>
      <c r="AB12" s="540"/>
      <c r="AC12" s="540">
        <f>'REQUISIÇÃO DE SERVIÇOS '!$J$19</f>
        <v>265.26666666666665</v>
      </c>
      <c r="AD12" s="540"/>
      <c r="AE12" s="540">
        <f>'REQUISIÇÃO DE SERVIÇOS '!$J$19</f>
        <v>265.26666666666665</v>
      </c>
      <c r="AF12" s="540"/>
      <c r="AG12" s="540">
        <f>'REQUISIÇÃO DE SERVIÇOS '!$J$19</f>
        <v>265.26666666666665</v>
      </c>
      <c r="AH12" s="540"/>
      <c r="AI12" s="540">
        <f>'REQUISIÇÃO DE SERVIÇOS '!$J$19</f>
        <v>265.26666666666665</v>
      </c>
      <c r="AJ12" s="540"/>
      <c r="AK12" s="540">
        <f>'REQUISIÇÃO DE SERVIÇOS '!$J$19</f>
        <v>265.26666666666665</v>
      </c>
      <c r="AL12" s="540"/>
      <c r="AM12" s="540">
        <f>'REQUISIÇÃO DE SERVIÇOS '!$J$19</f>
        <v>265.26666666666665</v>
      </c>
      <c r="AN12" s="540"/>
      <c r="AO12" s="540">
        <f>'REQUISIÇÃO DE SERVIÇOS '!$J$19</f>
        <v>265.26666666666665</v>
      </c>
      <c r="AP12" s="540"/>
      <c r="AQ12" s="540">
        <f>'REQUISIÇÃO DE SERVIÇOS '!$J$19</f>
        <v>265.26666666666665</v>
      </c>
      <c r="AR12" s="540"/>
      <c r="AS12" s="540">
        <f>'REQUISIÇÃO DE SERVIÇOS '!$J$19</f>
        <v>265.26666666666665</v>
      </c>
      <c r="AT12" s="540"/>
      <c r="AU12" s="540">
        <f>'REQUISIÇÃO DE SERVIÇOS '!$J$19</f>
        <v>265.26666666666665</v>
      </c>
      <c r="AV12" s="540"/>
      <c r="AW12" s="540">
        <f>'REQUISIÇÃO DE SERVIÇOS '!$J$19</f>
        <v>265.26666666666665</v>
      </c>
      <c r="AX12" s="540"/>
      <c r="AY12" s="540">
        <f>'REQUISIÇÃO DE SERVIÇOS '!$J$19</f>
        <v>265.26666666666665</v>
      </c>
      <c r="AZ12" s="540"/>
      <c r="BA12" s="540">
        <f>'REQUISIÇÃO DE SERVIÇOS '!$J$19</f>
        <v>265.26666666666665</v>
      </c>
      <c r="BB12" s="540"/>
      <c r="BC12" s="540">
        <f>'REQUISIÇÃO DE SERVIÇOS '!$J$19</f>
        <v>265.26666666666665</v>
      </c>
      <c r="BD12" s="540"/>
      <c r="BE12" s="540">
        <f>'REQUISIÇÃO DE SERVIÇOS '!$J$19</f>
        <v>265.26666666666665</v>
      </c>
      <c r="BF12" s="540"/>
    </row>
    <row r="13" spans="1:58" x14ac:dyDescent="0.25">
      <c r="A13" s="221"/>
      <c r="B13" s="103" t="s">
        <v>85</v>
      </c>
      <c r="C13" s="541">
        <f>C12/792</f>
        <v>0.33493265993265992</v>
      </c>
      <c r="D13" s="541"/>
      <c r="E13" s="541">
        <f>E12/792</f>
        <v>0.33493265993265992</v>
      </c>
      <c r="F13" s="541"/>
      <c r="G13" s="541">
        <f>G12/792</f>
        <v>0.33493265993265992</v>
      </c>
      <c r="H13" s="541"/>
      <c r="I13" s="541">
        <f>I12/792</f>
        <v>0.33493265993265992</v>
      </c>
      <c r="J13" s="541"/>
      <c r="K13" s="541">
        <f>K12/792</f>
        <v>0.33493265993265992</v>
      </c>
      <c r="L13" s="541"/>
      <c r="M13" s="541">
        <f>M12/792</f>
        <v>0.33493265993265992</v>
      </c>
      <c r="N13" s="541"/>
      <c r="O13" s="541">
        <f>O12/792</f>
        <v>0.33493265993265992</v>
      </c>
      <c r="P13" s="541"/>
      <c r="Q13" s="541">
        <f>Q12/792</f>
        <v>0.33493265993265992</v>
      </c>
      <c r="R13" s="541"/>
      <c r="S13" s="541">
        <f>S12/792</f>
        <v>0.33493265993265992</v>
      </c>
      <c r="T13" s="541"/>
      <c r="U13" s="541">
        <f>U12/792</f>
        <v>0.33493265993265992</v>
      </c>
      <c r="V13" s="541"/>
      <c r="W13" s="541">
        <f>W12/792</f>
        <v>0.33493265993265992</v>
      </c>
      <c r="X13" s="541"/>
      <c r="Y13" s="541">
        <f>Y12/792</f>
        <v>0.33493265993265992</v>
      </c>
      <c r="Z13" s="541"/>
      <c r="AA13" s="541">
        <f>AA12/792</f>
        <v>0.33493265993265992</v>
      </c>
      <c r="AB13" s="541"/>
      <c r="AC13" s="541">
        <f>AC12/792</f>
        <v>0.33493265993265992</v>
      </c>
      <c r="AD13" s="541"/>
      <c r="AE13" s="541">
        <f>AE12/792</f>
        <v>0.33493265993265992</v>
      </c>
      <c r="AF13" s="541"/>
      <c r="AG13" s="541">
        <f>AG12/792</f>
        <v>0.33493265993265992</v>
      </c>
      <c r="AH13" s="541"/>
      <c r="AI13" s="541">
        <f>AI12/792</f>
        <v>0.33493265993265992</v>
      </c>
      <c r="AJ13" s="541"/>
      <c r="AK13" s="541">
        <f>AK12/792</f>
        <v>0.33493265993265992</v>
      </c>
      <c r="AL13" s="541"/>
      <c r="AM13" s="541">
        <f>AM12/792</f>
        <v>0.33493265993265992</v>
      </c>
      <c r="AN13" s="541"/>
      <c r="AO13" s="541">
        <f>AO12/792</f>
        <v>0.33493265993265992</v>
      </c>
      <c r="AP13" s="541"/>
      <c r="AQ13" s="541">
        <f>AQ12/792</f>
        <v>0.33493265993265992</v>
      </c>
      <c r="AR13" s="541"/>
      <c r="AS13" s="541">
        <f>AS12/792</f>
        <v>0.33493265993265992</v>
      </c>
      <c r="AT13" s="541"/>
      <c r="AU13" s="541">
        <f>AU12/792</f>
        <v>0.33493265993265992</v>
      </c>
      <c r="AV13" s="541"/>
      <c r="AW13" s="541">
        <f>AW12/792</f>
        <v>0.33493265993265992</v>
      </c>
      <c r="AX13" s="541"/>
      <c r="AY13" s="541">
        <f>AY12/792</f>
        <v>0.33493265993265992</v>
      </c>
      <c r="AZ13" s="541"/>
      <c r="BA13" s="541">
        <f>BA12/792</f>
        <v>0.33493265993265992</v>
      </c>
      <c r="BB13" s="541"/>
      <c r="BC13" s="541">
        <f>BC12/792</f>
        <v>0.33493265993265992</v>
      </c>
      <c r="BD13" s="541"/>
      <c r="BE13" s="541">
        <f>BE12/792</f>
        <v>0.33493265993265992</v>
      </c>
      <c r="BF13" s="541"/>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98" t="s">
        <v>86</v>
      </c>
      <c r="C15" s="465">
        <f>C5*C6</f>
        <v>623.69999999999993</v>
      </c>
      <c r="D15" s="465"/>
      <c r="E15" s="465">
        <f>E5*E6</f>
        <v>623.69999999999993</v>
      </c>
      <c r="F15" s="465"/>
      <c r="G15" s="465">
        <f>G5*G6</f>
        <v>623.69999999999993</v>
      </c>
      <c r="H15" s="465"/>
      <c r="I15" s="465">
        <f>I5*I6</f>
        <v>623.69999999999993</v>
      </c>
      <c r="J15" s="465"/>
      <c r="K15" s="465">
        <f>K5*K6</f>
        <v>623.69999999999993</v>
      </c>
      <c r="L15" s="465"/>
      <c r="M15" s="465">
        <f>M5*M6</f>
        <v>623.69999999999993</v>
      </c>
      <c r="N15" s="465"/>
      <c r="O15" s="465">
        <f>O5*O6</f>
        <v>623.69999999999993</v>
      </c>
      <c r="P15" s="465"/>
      <c r="Q15" s="465">
        <f>Q5*Q6</f>
        <v>623.69999999999993</v>
      </c>
      <c r="R15" s="465"/>
      <c r="S15" s="465">
        <f>S5*S6</f>
        <v>623.69999999999993</v>
      </c>
      <c r="T15" s="465"/>
      <c r="U15" s="465">
        <f>U5*U6</f>
        <v>623.69999999999993</v>
      </c>
      <c r="V15" s="465"/>
      <c r="W15" s="465">
        <f>W5*W6</f>
        <v>623.69999999999993</v>
      </c>
      <c r="X15" s="465"/>
      <c r="Y15" s="465">
        <f>Y5*Y6</f>
        <v>623.69999999999993</v>
      </c>
      <c r="Z15" s="465"/>
      <c r="AA15" s="465">
        <f>AA5*AA6</f>
        <v>623.69999999999993</v>
      </c>
      <c r="AB15" s="465"/>
      <c r="AC15" s="465">
        <f>AC5*AC6</f>
        <v>623.69999999999993</v>
      </c>
      <c r="AD15" s="465"/>
      <c r="AE15" s="465">
        <f>AE5*AE6</f>
        <v>623.69999999999993</v>
      </c>
      <c r="AF15" s="465"/>
      <c r="AG15" s="465">
        <f>AG5*AG6</f>
        <v>623.69999999999993</v>
      </c>
      <c r="AH15" s="465"/>
      <c r="AI15" s="465">
        <f>AI5*AI6</f>
        <v>623.69999999999993</v>
      </c>
      <c r="AJ15" s="465"/>
      <c r="AK15" s="465">
        <f>AK5*AK6</f>
        <v>623.69999999999993</v>
      </c>
      <c r="AL15" s="465"/>
      <c r="AM15" s="465">
        <f>AM5*AM6</f>
        <v>623.69999999999993</v>
      </c>
      <c r="AN15" s="465"/>
      <c r="AO15" s="465">
        <f>AO5*AO6</f>
        <v>623.69999999999993</v>
      </c>
      <c r="AP15" s="465"/>
      <c r="AQ15" s="465">
        <f>AQ5*AQ6</f>
        <v>623.69999999999993</v>
      </c>
      <c r="AR15" s="465"/>
      <c r="AS15" s="465">
        <f>AS5*AS6</f>
        <v>623.69999999999993</v>
      </c>
      <c r="AT15" s="465"/>
      <c r="AU15" s="465">
        <f>AU5*AU6</f>
        <v>623.69999999999993</v>
      </c>
      <c r="AV15" s="465"/>
      <c r="AW15" s="465">
        <f>AW5*AW6</f>
        <v>623.69999999999993</v>
      </c>
      <c r="AX15" s="465"/>
      <c r="AY15" s="465">
        <f>AY5*AY6</f>
        <v>623.69999999999993</v>
      </c>
      <c r="AZ15" s="465"/>
      <c r="BA15" s="465">
        <f>BA5*BA6</f>
        <v>623.69999999999993</v>
      </c>
      <c r="BB15" s="465"/>
      <c r="BC15" s="465">
        <f>BC5*BC6</f>
        <v>623.69999999999993</v>
      </c>
      <c r="BD15" s="465"/>
      <c r="BE15" s="465">
        <f>BE5*BE6</f>
        <v>623.69999999999993</v>
      </c>
      <c r="BF15" s="465"/>
    </row>
    <row r="16" spans="1:58" x14ac:dyDescent="0.25">
      <c r="A16" s="222"/>
      <c r="B16" s="98" t="s">
        <v>87</v>
      </c>
      <c r="C16" s="530">
        <f>C13*C15</f>
        <v>208.89749999999998</v>
      </c>
      <c r="D16" s="530"/>
      <c r="E16" s="530">
        <f>E13*E15</f>
        <v>208.89749999999998</v>
      </c>
      <c r="F16" s="530"/>
      <c r="G16" s="530">
        <f>G13*G15</f>
        <v>208.89749999999998</v>
      </c>
      <c r="H16" s="530"/>
      <c r="I16" s="530">
        <f>I13*I15</f>
        <v>208.89749999999998</v>
      </c>
      <c r="J16" s="530"/>
      <c r="K16" s="530">
        <f>K13*K15</f>
        <v>208.89749999999998</v>
      </c>
      <c r="L16" s="530"/>
      <c r="M16" s="530">
        <f>M13*M15</f>
        <v>208.89749999999998</v>
      </c>
      <c r="N16" s="530"/>
      <c r="O16" s="530">
        <f>O13*O15</f>
        <v>208.89749999999998</v>
      </c>
      <c r="P16" s="530"/>
      <c r="Q16" s="530">
        <f>Q13*Q15</f>
        <v>208.89749999999998</v>
      </c>
      <c r="R16" s="530"/>
      <c r="S16" s="530">
        <f>S13*S15</f>
        <v>208.89749999999998</v>
      </c>
      <c r="T16" s="530"/>
      <c r="U16" s="530">
        <f>U13*U15</f>
        <v>208.89749999999998</v>
      </c>
      <c r="V16" s="530"/>
      <c r="W16" s="530">
        <f>W13*W15</f>
        <v>208.89749999999998</v>
      </c>
      <c r="X16" s="530"/>
      <c r="Y16" s="530">
        <f>Y13*Y15</f>
        <v>208.89749999999998</v>
      </c>
      <c r="Z16" s="530"/>
      <c r="AA16" s="530">
        <f>AA13*AA15</f>
        <v>208.89749999999998</v>
      </c>
      <c r="AB16" s="530"/>
      <c r="AC16" s="530">
        <f>AC13*AC15</f>
        <v>208.89749999999998</v>
      </c>
      <c r="AD16" s="530"/>
      <c r="AE16" s="530">
        <f>AE13*AE15</f>
        <v>208.89749999999998</v>
      </c>
      <c r="AF16" s="530"/>
      <c r="AG16" s="530">
        <f>AG13*AG15</f>
        <v>208.89749999999998</v>
      </c>
      <c r="AH16" s="530"/>
      <c r="AI16" s="530">
        <f>AI13*AI15</f>
        <v>208.89749999999998</v>
      </c>
      <c r="AJ16" s="530"/>
      <c r="AK16" s="530">
        <f>AK13*AK15</f>
        <v>208.89749999999998</v>
      </c>
      <c r="AL16" s="530"/>
      <c r="AM16" s="530">
        <f>AM13*AM15</f>
        <v>208.89749999999998</v>
      </c>
      <c r="AN16" s="530"/>
      <c r="AO16" s="530">
        <f>AO13*AO15</f>
        <v>208.89749999999998</v>
      </c>
      <c r="AP16" s="530"/>
      <c r="AQ16" s="530">
        <f>AQ13*AQ15</f>
        <v>208.89749999999998</v>
      </c>
      <c r="AR16" s="530"/>
      <c r="AS16" s="530">
        <f>AS13*AS15</f>
        <v>208.89749999999998</v>
      </c>
      <c r="AT16" s="530"/>
      <c r="AU16" s="530">
        <f>AU13*AU15</f>
        <v>208.89749999999998</v>
      </c>
      <c r="AV16" s="530"/>
      <c r="AW16" s="530">
        <f>AW13*AW15</f>
        <v>208.89749999999998</v>
      </c>
      <c r="AX16" s="530"/>
      <c r="AY16" s="530">
        <f>AY13*AY15</f>
        <v>208.89749999999998</v>
      </c>
      <c r="AZ16" s="530"/>
      <c r="BA16" s="530">
        <f>BA13*BA15</f>
        <v>208.89749999999998</v>
      </c>
      <c r="BB16" s="530"/>
      <c r="BC16" s="530">
        <f>BC13*BC15</f>
        <v>208.89749999999998</v>
      </c>
      <c r="BD16" s="530"/>
      <c r="BE16" s="530">
        <f>BE13*BE15</f>
        <v>208.89749999999998</v>
      </c>
      <c r="BF16" s="530"/>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97" t="s">
        <v>89</v>
      </c>
      <c r="C18" s="531">
        <f>IF(OR(C8=Tabelas!$F$14,C8=Tabelas!$F$16),C4*C7,2*C4*C7)</f>
        <v>0</v>
      </c>
      <c r="D18" s="532"/>
      <c r="E18" s="531">
        <f>IF(OR(E8=Tabelas!$F$14,E8=Tabelas!$F$16),E4*E7,2*E4*E7)</f>
        <v>0</v>
      </c>
      <c r="F18" s="532"/>
      <c r="G18" s="531">
        <f>IF(OR(G8=Tabelas!$F$14,G8=Tabelas!$F$16),G4*G7,2*G4*G7)</f>
        <v>200</v>
      </c>
      <c r="H18" s="532"/>
      <c r="I18" s="531">
        <f>IF(OR(I8=Tabelas!$F$14,I8=Tabelas!$F$16),I4*I7,2*I4*I7)</f>
        <v>0</v>
      </c>
      <c r="J18" s="532"/>
      <c r="K18" s="531">
        <f>IF(OR(K8=Tabelas!$F$14,K8=Tabelas!$F$16),K4*K7,2*K4*K7)</f>
        <v>0</v>
      </c>
      <c r="L18" s="532"/>
      <c r="M18" s="531">
        <f>IF(OR(M8=Tabelas!$F$14,M8=Tabelas!$F$16),M4*M7,2*M4*M7)</f>
        <v>0</v>
      </c>
      <c r="N18" s="532"/>
      <c r="O18" s="531">
        <f>IF(OR(O8=Tabelas!$F$14,O8=Tabelas!$F$16),O4*O7,2*O4*O7)</f>
        <v>0</v>
      </c>
      <c r="P18" s="532"/>
      <c r="Q18" s="531">
        <f>IF(OR(Q8=Tabelas!$F$14,Q8=Tabelas!$F$16),Q4*Q7,2*Q4*Q7)</f>
        <v>0</v>
      </c>
      <c r="R18" s="532"/>
      <c r="S18" s="531">
        <f>IF(OR(S8=Tabelas!$F$14,S8=Tabelas!$F$16),S4*S7,2*S4*S7)</f>
        <v>0</v>
      </c>
      <c r="T18" s="532"/>
      <c r="U18" s="531">
        <f>IF(OR(U8=Tabelas!$F$14,U8=Tabelas!$F$16),U4*U7,2*U4*U7)</f>
        <v>10000</v>
      </c>
      <c r="V18" s="532"/>
      <c r="W18" s="531">
        <f>IF(OR(W8=Tabelas!$F$14,W8=Tabelas!$F$16),W4*W7,2*W4*W7)</f>
        <v>0</v>
      </c>
      <c r="X18" s="532"/>
      <c r="Y18" s="531">
        <f>IF(OR(Y8=Tabelas!$F$14,Y8=Tabelas!$F$16),Y4*Y7,2*Y4*Y7)</f>
        <v>0</v>
      </c>
      <c r="Z18" s="532"/>
      <c r="AA18" s="531">
        <f>IF(OR(AA8=Tabelas!$F$14,AA8=Tabelas!$F$16),AA4*AA7,2*AA4*AA7)</f>
        <v>0</v>
      </c>
      <c r="AB18" s="532"/>
      <c r="AC18" s="531">
        <f>IF(OR(AC8=Tabelas!$F$14,AC8=Tabelas!$F$16),AC4*AC7,2*AC4*AC7)</f>
        <v>0</v>
      </c>
      <c r="AD18" s="532"/>
      <c r="AE18" s="531">
        <f>IF(OR(AE8=Tabelas!$F$14,AE8=Tabelas!$F$16),AE4*AE7,2*AE4*AE7)</f>
        <v>0</v>
      </c>
      <c r="AF18" s="532"/>
      <c r="AG18" s="531">
        <f>IF(OR(AG8=Tabelas!$F$14,AG8=Tabelas!$F$16),AG4*AG7,2*AG4*AG7)</f>
        <v>0</v>
      </c>
      <c r="AH18" s="532"/>
      <c r="AI18" s="531">
        <f>IF(OR(AI8=Tabelas!$F$14,AI8=Tabelas!$F$16),AI4*AI7,2*AI4*AI7)</f>
        <v>0</v>
      </c>
      <c r="AJ18" s="532"/>
      <c r="AK18" s="531">
        <f>IF(OR(AK8=Tabelas!$F$14,AK8=Tabelas!$F$16),AK4*AK7,2*AK4*AK7)</f>
        <v>0</v>
      </c>
      <c r="AL18" s="532"/>
      <c r="AM18" s="531">
        <f>IF(OR(AM8=Tabelas!$F$14,AM8=Tabelas!$F$16),AM4*AM7,2*AM4*AM7)</f>
        <v>0</v>
      </c>
      <c r="AN18" s="532"/>
      <c r="AO18" s="531">
        <f>IF(OR(AO8=Tabelas!$F$14,AO8=Tabelas!$F$16),AO4*AO7,2*AO4*AO7)</f>
        <v>0</v>
      </c>
      <c r="AP18" s="532"/>
      <c r="AQ18" s="531">
        <f>IF(OR(AQ8=Tabelas!$F$14,AQ8=Tabelas!$F$16),AQ4*AQ7,2*AQ4*AQ7)</f>
        <v>0</v>
      </c>
      <c r="AR18" s="532"/>
      <c r="AS18" s="531">
        <f>IF(OR(AS8=Tabelas!$F$14,AS8=Tabelas!$F$16),AS4*AS7,2*AS4*AS7)</f>
        <v>0</v>
      </c>
      <c r="AT18" s="532"/>
      <c r="AU18" s="531">
        <f>IF(OR(AU8=Tabelas!$F$14,AU8=Tabelas!$F$16),AU4*AU7,2*AU4*AU7)</f>
        <v>0</v>
      </c>
      <c r="AV18" s="532"/>
      <c r="AW18" s="531">
        <f>IF(OR(AW8=Tabelas!$F$14,AW8=Tabelas!$F$16),AW4*AW7,2*AW4*AW7)</f>
        <v>0</v>
      </c>
      <c r="AX18" s="532"/>
      <c r="AY18" s="531">
        <f>IF(OR(AY8=Tabelas!$F$14,AY8=Tabelas!$F$16),AY4*AY7,2*AY4*AY7)</f>
        <v>0</v>
      </c>
      <c r="AZ18" s="532"/>
      <c r="BA18" s="531">
        <f>IF(OR(BA8=Tabelas!$F$14,BA8=Tabelas!$F$16),BA4*BA7,2*BA4*BA7)</f>
        <v>0</v>
      </c>
      <c r="BB18" s="532"/>
      <c r="BC18" s="531">
        <f>IF(OR(BC8=Tabelas!$F$14,BC8=Tabelas!$F$16),BC4*BC7,2*BC4*BC7)</f>
        <v>0</v>
      </c>
      <c r="BD18" s="532"/>
      <c r="BE18" s="531">
        <f>IF(OR(BE8=Tabelas!$F$14,BE8=Tabelas!$F$16),BE4*BE7,2*BE4*BE7)</f>
        <v>2000</v>
      </c>
      <c r="BF18" s="532"/>
    </row>
    <row r="19" spans="1:58" x14ac:dyDescent="0.25">
      <c r="A19" s="445"/>
      <c r="B19" s="98" t="s">
        <v>90</v>
      </c>
      <c r="C19" s="533">
        <f>IF(C8=Tabelas!$B$4,0,IF(OR(C8=Tabelas!$F$14,C8=Tabelas!$F$15),VLOOKUP(C9,matrizpapel,2,0),VLOOKUP(C9,matrizpapel,3,0)))</f>
        <v>2.9</v>
      </c>
      <c r="D19" s="534"/>
      <c r="E19" s="533">
        <f>IF(E8=Tabelas!$B$4,0,IF(OR(E8=Tabelas!$F$14,E8=Tabelas!$F$15),VLOOKUP(E9,matrizpapel,2,0),VLOOKUP(E9,matrizpapel,3,0)))</f>
        <v>2.9</v>
      </c>
      <c r="F19" s="534"/>
      <c r="G19" s="533">
        <f>IF(G8=Tabelas!$B$4,0,IF(OR(G8=Tabelas!$F$14,G8=Tabelas!$F$15),VLOOKUP(G9,matrizpapel,2,0),VLOOKUP(G9,matrizpapel,3,0)))</f>
        <v>2.9</v>
      </c>
      <c r="H19" s="534"/>
      <c r="I19" s="533">
        <f>IF(I8=Tabelas!$B$4,0,IF(OR(I8=Tabelas!$F$14,I8=Tabelas!$F$15),VLOOKUP(I9,matrizpapel,2,0),VLOOKUP(I9,matrizpapel,3,0)))</f>
        <v>2.9</v>
      </c>
      <c r="J19" s="534"/>
      <c r="K19" s="533">
        <f>IF(K8=Tabelas!$B$4,0,IF(OR(K8=Tabelas!$F$14,K8=Tabelas!$F$15),VLOOKUP(K9,matrizpapel,2,0),VLOOKUP(K9,matrizpapel,3,0)))</f>
        <v>2.9</v>
      </c>
      <c r="L19" s="534"/>
      <c r="M19" s="533">
        <f>IF(M8=Tabelas!$B$4,0,IF(OR(M8=Tabelas!$F$14,M8=Tabelas!$F$15),VLOOKUP(M9,matrizpapel,2,0),VLOOKUP(M9,matrizpapel,3,0)))</f>
        <v>2.9</v>
      </c>
      <c r="N19" s="534"/>
      <c r="O19" s="533">
        <f>IF(O8=Tabelas!$B$4,0,IF(OR(O8=Tabelas!$F$14,O8=Tabelas!$F$15),VLOOKUP(O9,matrizpapel,2,0),VLOOKUP(O9,matrizpapel,3,0)))</f>
        <v>2.9</v>
      </c>
      <c r="P19" s="534"/>
      <c r="Q19" s="533">
        <f>IF(Q8=Tabelas!$B$4,0,IF(OR(Q8=Tabelas!$F$14,Q8=Tabelas!$F$15),VLOOKUP(Q9,matrizpapel,2,0),VLOOKUP(Q9,matrizpapel,3,0)))</f>
        <v>2.9</v>
      </c>
      <c r="R19" s="534"/>
      <c r="S19" s="533">
        <f>IF(S8=Tabelas!$B$4,0,IF(OR(S8=Tabelas!$F$14,S8=Tabelas!$F$15),VLOOKUP(S9,matrizpapel,2,0),VLOOKUP(S9,matrizpapel,3,0)))</f>
        <v>2.9</v>
      </c>
      <c r="T19" s="534"/>
      <c r="U19" s="533">
        <f>IF(U8=Tabelas!$B$4,0,IF(OR(U8=Tabelas!$F$14,U8=Tabelas!$F$15),VLOOKUP(U9,matrizpapel,2,0),VLOOKUP(U9,matrizpapel,3,0)))</f>
        <v>2.9</v>
      </c>
      <c r="V19" s="534"/>
      <c r="W19" s="533">
        <f>IF(W8=Tabelas!$B$4,0,IF(OR(W8=Tabelas!$F$14,W8=Tabelas!$F$15),VLOOKUP(W9,matrizpapel,2,0),VLOOKUP(W9,matrizpapel,3,0)))</f>
        <v>2.9</v>
      </c>
      <c r="X19" s="534"/>
      <c r="Y19" s="533">
        <f>IF(Y8=Tabelas!$B$4,0,IF(OR(Y8=Tabelas!$F$14,Y8=Tabelas!$F$15),VLOOKUP(Y9,matrizpapel,2,0),VLOOKUP(Y9,matrizpapel,3,0)))</f>
        <v>2.9</v>
      </c>
      <c r="Z19" s="534"/>
      <c r="AA19" s="533">
        <f>IF(AA8=Tabelas!$B$4,0,IF(OR(AA8=Tabelas!$F$14,AA8=Tabelas!$F$15),VLOOKUP(AA9,matrizpapel,2,0),VLOOKUP(AA9,matrizpapel,3,0)))</f>
        <v>2.9</v>
      </c>
      <c r="AB19" s="534"/>
      <c r="AC19" s="533">
        <f>IF(AC8=Tabelas!$B$4,0,IF(OR(AC8=Tabelas!$F$14,AC8=Tabelas!$F$15),VLOOKUP(AC9,matrizpapel,2,0),VLOOKUP(AC9,matrizpapel,3,0)))</f>
        <v>2.9</v>
      </c>
      <c r="AD19" s="534"/>
      <c r="AE19" s="533">
        <f>IF(AE8=Tabelas!$B$4,0,IF(OR(AE8=Tabelas!$F$14,AE8=Tabelas!$F$15),VLOOKUP(AE9,matrizpapel,2,0),VLOOKUP(AE9,matrizpapel,3,0)))</f>
        <v>2.9</v>
      </c>
      <c r="AF19" s="534"/>
      <c r="AG19" s="533">
        <f>IF(AG8=Tabelas!$B$4,0,IF(OR(AG8=Tabelas!$F$14,AG8=Tabelas!$F$15),VLOOKUP(AG9,matrizpapel,2,0),VLOOKUP(AG9,matrizpapel,3,0)))</f>
        <v>2.9</v>
      </c>
      <c r="AH19" s="534"/>
      <c r="AI19" s="533">
        <f>IF(AI8=Tabelas!$B$4,0,IF(OR(AI8=Tabelas!$F$14,AI8=Tabelas!$F$15),VLOOKUP(AI9,matrizpapel,2,0),VLOOKUP(AI9,matrizpapel,3,0)))</f>
        <v>2.9</v>
      </c>
      <c r="AJ19" s="534"/>
      <c r="AK19" s="533">
        <f>IF(AK8=Tabelas!$B$4,0,IF(OR(AK8=Tabelas!$F$14,AK8=Tabelas!$F$15),VLOOKUP(AK9,matrizpapel,2,0),VLOOKUP(AK9,matrizpapel,3,0)))</f>
        <v>2.9</v>
      </c>
      <c r="AL19" s="534"/>
      <c r="AM19" s="533">
        <f>IF(AM8=Tabelas!$B$4,0,IF(OR(AM8=Tabelas!$F$14,AM8=Tabelas!$F$15),VLOOKUP(AM9,matrizpapel,2,0),VLOOKUP(AM9,matrizpapel,3,0)))</f>
        <v>2.9</v>
      </c>
      <c r="AN19" s="534"/>
      <c r="AO19" s="533">
        <f>IF(AO8=Tabelas!$B$4,0,IF(OR(AO8=Tabelas!$F$14,AO8=Tabelas!$F$15),VLOOKUP(AO9,matrizpapel,2,0),VLOOKUP(AO9,matrizpapel,3,0)))</f>
        <v>2.9</v>
      </c>
      <c r="AP19" s="534"/>
      <c r="AQ19" s="533">
        <f>IF(AQ8=Tabelas!$B$4,0,IF(OR(AQ8=Tabelas!$F$14,AQ8=Tabelas!$F$15),VLOOKUP(AQ9,matrizpapel,2,0),VLOOKUP(AQ9,matrizpapel,3,0)))</f>
        <v>2.9</v>
      </c>
      <c r="AR19" s="534"/>
      <c r="AS19" s="533">
        <f>IF(AS8=Tabelas!$B$4,0,IF(OR(AS8=Tabelas!$F$14,AS8=Tabelas!$F$15),VLOOKUP(AS9,matrizpapel,2,0),VLOOKUP(AS9,matrizpapel,3,0)))</f>
        <v>2.9</v>
      </c>
      <c r="AT19" s="534"/>
      <c r="AU19" s="533">
        <f>IF(AU8=Tabelas!$B$4,0,IF(OR(AU8=Tabelas!$F$14,AU8=Tabelas!$F$15),VLOOKUP(AU9,matrizpapel,2,0),VLOOKUP(AU9,matrizpapel,3,0)))</f>
        <v>2.9</v>
      </c>
      <c r="AV19" s="534"/>
      <c r="AW19" s="533">
        <f>IF(AW8=Tabelas!$B$4,0,IF(OR(AW8=Tabelas!$F$14,AW8=Tabelas!$F$15),VLOOKUP(AW9,matrizpapel,2,0),VLOOKUP(AW9,matrizpapel,3,0)))</f>
        <v>2.9</v>
      </c>
      <c r="AX19" s="534"/>
      <c r="AY19" s="533">
        <f>IF(AY8=Tabelas!$B$4,0,IF(OR(AY8=Tabelas!$F$14,AY8=Tabelas!$F$15),VLOOKUP(AY9,matrizpapel,2,0),VLOOKUP(AY9,matrizpapel,3,0)))</f>
        <v>2.9</v>
      </c>
      <c r="AZ19" s="534"/>
      <c r="BA19" s="533">
        <f>IF(BA8=Tabelas!$B$4,0,IF(OR(BA8=Tabelas!$F$14,BA8=Tabelas!$F$15),VLOOKUP(BA9,matrizpapel,2,0),VLOOKUP(BA9,matrizpapel,3,0)))</f>
        <v>2.9</v>
      </c>
      <c r="BB19" s="534"/>
      <c r="BC19" s="533">
        <f>IF(BC8=Tabelas!$B$4,0,IF(OR(BC8=Tabelas!$F$14,BC8=Tabelas!$F$15),VLOOKUP(BC9,matrizpapel,2,0),VLOOKUP(BC9,matrizpapel,3,0)))</f>
        <v>2.9</v>
      </c>
      <c r="BD19" s="534"/>
      <c r="BE19" s="533">
        <f>IF(BE8=Tabelas!$B$4,0,IF(OR(BE8=Tabelas!$F$14,BE8=Tabelas!$F$15),VLOOKUP(BE9,matrizpapel,2,0),VLOOKUP(BE9,matrizpapel,3,0)))</f>
        <v>2.9</v>
      </c>
      <c r="BF19" s="534"/>
    </row>
    <row r="20" spans="1:58" x14ac:dyDescent="0.25">
      <c r="A20" s="445"/>
      <c r="B20" s="103" t="s">
        <v>91</v>
      </c>
      <c r="C20" s="98">
        <f>IF(C18&gt;1000,1,C18/1000)</f>
        <v>0</v>
      </c>
      <c r="D20" s="104">
        <f>IF(C10=Tabelas!$F$23,C16*C20*(C19+Tabelas!$C$39),C16*C20*C19)</f>
        <v>0</v>
      </c>
      <c r="E20" s="98">
        <f>IF(E18&gt;1000,1,E18/1000)</f>
        <v>0</v>
      </c>
      <c r="F20" s="104">
        <f>IF(E10=Tabelas!$F$23,E16*E20*(E19+Tabelas!$C$39),E16*E20*E19)</f>
        <v>0</v>
      </c>
      <c r="G20" s="98">
        <f>IF(G18&gt;1000,1,G18/1000)</f>
        <v>0.2</v>
      </c>
      <c r="H20" s="104">
        <f>IF(G10=Tabelas!$F$23,G16*G20*(G19+Tabelas!$C$39),G16*G20*G19)</f>
        <v>121.16054999999999</v>
      </c>
      <c r="I20" s="98">
        <f>IF(I18&gt;1000,1,I18/1000)</f>
        <v>0</v>
      </c>
      <c r="J20" s="104">
        <f>IF(I10=Tabelas!$F$23,I16*I20*(I19+Tabelas!$C$39),I16*I20*I19)</f>
        <v>0</v>
      </c>
      <c r="K20" s="98">
        <f>IF(K18&gt;1000,1,K18/1000)</f>
        <v>0</v>
      </c>
      <c r="L20" s="104">
        <f>IF(K10=Tabelas!$F$23,K16*K20*(K19+Tabelas!$C$39),K16*K20*K19)</f>
        <v>0</v>
      </c>
      <c r="M20" s="98">
        <f>IF(M18&gt;1000,1,M18/1000)</f>
        <v>0</v>
      </c>
      <c r="N20" s="104">
        <f>IF(M10=Tabelas!$F$23,M16*M20*(M19+Tabelas!$C$39),M16*M20*M19)</f>
        <v>0</v>
      </c>
      <c r="O20" s="98">
        <f>IF(O18&gt;1000,1,O18/1000)</f>
        <v>0</v>
      </c>
      <c r="P20" s="104">
        <f>IF(O10=Tabelas!$F$23,O16*O20*(O19+Tabelas!$C$39),O16*O20*O19)</f>
        <v>0</v>
      </c>
      <c r="Q20" s="98">
        <f>IF(Q18&gt;1000,1,Q18/1000)</f>
        <v>0</v>
      </c>
      <c r="R20" s="104">
        <f>IF(Q10=Tabelas!$F$23,Q16*Q20*(Q19+Tabelas!$C$39),Q16*Q20*Q19)</f>
        <v>0</v>
      </c>
      <c r="S20" s="98">
        <f>IF(S18&gt;1000,1,S18/1000)</f>
        <v>0</v>
      </c>
      <c r="T20" s="104">
        <f>IF(S10=Tabelas!$F$23,S16*S20*(S19+Tabelas!$C$39),S16*S20*S19)</f>
        <v>0</v>
      </c>
      <c r="U20" s="98">
        <f>IF(U18&gt;1000,1,U18/1000)</f>
        <v>1</v>
      </c>
      <c r="V20" s="104">
        <f>IF(U10=Tabelas!$F$23,U16*U20*(U19+Tabelas!$C$39),U16*U20*U19)</f>
        <v>605.80274999999995</v>
      </c>
      <c r="W20" s="98">
        <f>IF(W18&gt;1000,1,W18/1000)</f>
        <v>0</v>
      </c>
      <c r="X20" s="104">
        <f>IF(W10=Tabelas!$F$23,W16*W20*(W19+Tabelas!$C$39),W16*W20*W19)</f>
        <v>0</v>
      </c>
      <c r="Y20" s="98">
        <f>IF(Y18&gt;1000,1,Y18/1000)</f>
        <v>0</v>
      </c>
      <c r="Z20" s="104">
        <f>IF(Y10=Tabelas!$F$23,Y16*Y20*(Y19+Tabelas!$C$39),Y16*Y20*Y19)</f>
        <v>0</v>
      </c>
      <c r="AA20" s="98">
        <f>IF(AA18&gt;1000,1,AA18/1000)</f>
        <v>0</v>
      </c>
      <c r="AB20" s="104">
        <f>IF(AA10=Tabelas!$F$23,AA16*AA20*(AA19+Tabelas!$C$39),AA16*AA20*AA19)</f>
        <v>0</v>
      </c>
      <c r="AC20" s="98">
        <f>IF(AC18&gt;1000,1,AC18/1000)</f>
        <v>0</v>
      </c>
      <c r="AD20" s="104">
        <f>IF(AC10=Tabelas!$F$23,AC16*AC20*(AC19+Tabelas!$C$39),AC16*AC20*AC19)</f>
        <v>0</v>
      </c>
      <c r="AE20" s="98">
        <f>IF(AE18&gt;1000,1,AE18/1000)</f>
        <v>0</v>
      </c>
      <c r="AF20" s="104">
        <f>IF(AE10=Tabelas!$F$23,AE16*AE20*(AE19+Tabelas!$C$39),AE16*AE20*AE19)</f>
        <v>0</v>
      </c>
      <c r="AG20" s="98">
        <f>IF(AG18&gt;1000,1,AG18/1000)</f>
        <v>0</v>
      </c>
      <c r="AH20" s="104">
        <f>IF(AG10=Tabelas!$F$23,AG16*AG20*(AG19+Tabelas!$C$39),AG16*AG20*AG19)</f>
        <v>0</v>
      </c>
      <c r="AI20" s="98">
        <f>IF(AI18&gt;1000,1,AI18/1000)</f>
        <v>0</v>
      </c>
      <c r="AJ20" s="104">
        <f>IF(AI10=Tabelas!$F$23,AI16*AI20*(AI19+Tabelas!$C$39),AI16*AI20*AI19)</f>
        <v>0</v>
      </c>
      <c r="AK20" s="98">
        <f>IF(AK18&gt;1000,1,AK18/1000)</f>
        <v>0</v>
      </c>
      <c r="AL20" s="104">
        <f>IF(AK10=Tabelas!$F$23,AK16*AK20*(AK19+Tabelas!$C$39),AK16*AK20*AK19)</f>
        <v>0</v>
      </c>
      <c r="AM20" s="98">
        <f>IF(AM18&gt;1000,1,AM18/1000)</f>
        <v>0</v>
      </c>
      <c r="AN20" s="104">
        <f>IF(AM10=Tabelas!$F$23,AM16*AM20*(AM19+Tabelas!$C$39),AM16*AM20*AM19)</f>
        <v>0</v>
      </c>
      <c r="AO20" s="98">
        <f>IF(AO18&gt;1000,1,AO18/1000)</f>
        <v>0</v>
      </c>
      <c r="AP20" s="104">
        <f>IF(AO10=Tabelas!$F$23,AO16*AO20*(AO19+Tabelas!$C$39),AO16*AO20*AO19)</f>
        <v>0</v>
      </c>
      <c r="AQ20" s="98">
        <f>IF(AQ18&gt;1000,1,AQ18/1000)</f>
        <v>0</v>
      </c>
      <c r="AR20" s="104">
        <f>IF(AQ10=Tabelas!$F$23,AQ16*AQ20*(AQ19+Tabelas!$C$39),AQ16*AQ20*AQ19)</f>
        <v>0</v>
      </c>
      <c r="AS20" s="98">
        <f>IF(AS18&gt;1000,1,AS18/1000)</f>
        <v>0</v>
      </c>
      <c r="AT20" s="104">
        <f>IF(AS10=Tabelas!$F$23,AS16*AS20*(AS19+Tabelas!$C$39),AS16*AS20*AS19)</f>
        <v>0</v>
      </c>
      <c r="AU20" s="98">
        <f>IF(AU18&gt;1000,1,AU18/1000)</f>
        <v>0</v>
      </c>
      <c r="AV20" s="104">
        <f>IF(AU10=Tabelas!$F$23,AU16*AU20*(AU19+Tabelas!$C$39),AU16*AU20*AU19)</f>
        <v>0</v>
      </c>
      <c r="AW20" s="98">
        <f>IF(AW18&gt;1000,1,AW18/1000)</f>
        <v>0</v>
      </c>
      <c r="AX20" s="104">
        <f>IF(AW10=Tabelas!$F$23,AW16*AW20*(AW19+Tabelas!$C$39),AW16*AW20*AW19)</f>
        <v>0</v>
      </c>
      <c r="AY20" s="98">
        <f>IF(AY18&gt;1000,1,AY18/1000)</f>
        <v>0</v>
      </c>
      <c r="AZ20" s="104">
        <f>IF(AY10=Tabelas!$F$23,AY16*AY20*(AY19+Tabelas!$C$39),AY16*AY20*AY19)</f>
        <v>0</v>
      </c>
      <c r="BA20" s="98">
        <f>IF(BA18&gt;1000,1,BA18/1000)</f>
        <v>0</v>
      </c>
      <c r="BB20" s="104">
        <f>IF(BA10=Tabelas!$F$23,BA16*BA20*(BA19+Tabelas!$C$39),BA16*BA20*BA19)</f>
        <v>0</v>
      </c>
      <c r="BC20" s="98">
        <f>IF(BC18&gt;1000,1,BC18/1000)</f>
        <v>0</v>
      </c>
      <c r="BD20" s="104">
        <f>IF(BC10=Tabelas!$F$23,BC16*BC20*(BC19+Tabelas!$C$39),BC16*BC20*BC19)</f>
        <v>0</v>
      </c>
      <c r="BE20" s="98">
        <f>IF(BE18&gt;1000,1,BE18/1000)</f>
        <v>1</v>
      </c>
      <c r="BF20" s="104">
        <f>IF(BE10=Tabelas!$F$23,BE16*BE20*(BE19+Tabelas!$C$39),BE16*BE20*BE19)</f>
        <v>605.80274999999995</v>
      </c>
    </row>
    <row r="21" spans="1:58" x14ac:dyDescent="0.25">
      <c r="A21" s="445"/>
      <c r="B21" s="103" t="s">
        <v>92</v>
      </c>
      <c r="C21" s="98">
        <f>IF(C18&gt;=30000,29,IF(C18&lt;1001,0,C18/1000-C20))</f>
        <v>0</v>
      </c>
      <c r="D21" s="104">
        <f>IF(C10=Tabelas!$F$23,IF(OR(C8=Tabelas!$F$14,C8=Tabelas!$F$15),C16*C21*(C19+Tabelas!$C$39)*Tabelas!$H$3,C16*C21*(C19+Tabelas!$C$39)*Tabelas!$H$7),IF(OR(C8=Tabelas!$F$14,C8=Tabelas!$F$15),C16*C21*C19*Tabelas!$H$3,C16*C21*C19*Tabelas!$H$7))</f>
        <v>0</v>
      </c>
      <c r="E21" s="98">
        <f>IF(E18&gt;=30000,29,IF(E18&lt;1001,0,E18/1000-E20))</f>
        <v>0</v>
      </c>
      <c r="F21" s="104">
        <f>IF(E10=Tabelas!$F$23,IF(OR(E8=Tabelas!$F$14,E8=Tabelas!$F$15),E16*E21*(E19+Tabelas!$C$39)*Tabelas!$H$3,E16*E21*(E19+Tabelas!$C$39)*Tabelas!$H$7),IF(OR(E8=Tabelas!$F$14,E8=Tabelas!$F$15),E16*E21*E19*Tabelas!$H$3,E16*E21*E19*Tabelas!$H$7))</f>
        <v>0</v>
      </c>
      <c r="G21" s="98">
        <f>IF(G18&gt;=30000,29,IF(G18&lt;1001,0,G18/1000-G20))</f>
        <v>0</v>
      </c>
      <c r="H21" s="104">
        <f>IF(G10=Tabelas!$F$23,IF(OR(G8=Tabelas!$F$14,G8=Tabelas!$F$15),G16*G21*(G19+Tabelas!$C$39)*Tabelas!$H$3,G16*G21*(G19+Tabelas!$C$39)*Tabelas!$H$7),IF(OR(G8=Tabelas!$F$14,G8=Tabelas!$F$15),G16*G21*G19*Tabelas!$H$3,G16*G21*G19*Tabelas!$H$7))</f>
        <v>0</v>
      </c>
      <c r="I21" s="98">
        <f>IF(I18&gt;=30000,29,IF(I18&lt;1001,0,I18/1000-I20))</f>
        <v>0</v>
      </c>
      <c r="J21" s="104">
        <f>IF(I10=Tabelas!$F$23,IF(OR(I8=Tabelas!$F$14,I8=Tabelas!$F$15),I16*I21*(I19+Tabelas!$C$39)*Tabelas!$H$3,I16*I21*(I19+Tabelas!$C$39)*Tabelas!$H$7),IF(OR(I8=Tabelas!$F$14,I8=Tabelas!$F$15),I16*I21*I19*Tabelas!$H$3,I16*I21*I19*Tabelas!$H$7))</f>
        <v>0</v>
      </c>
      <c r="K21" s="98">
        <f>IF(K18&gt;=30000,29,IF(K18&lt;1001,0,K18/1000-K20))</f>
        <v>0</v>
      </c>
      <c r="L21" s="104">
        <f>IF(K10=Tabelas!$F$23,IF(OR(K8=Tabelas!$F$14,K8=Tabelas!$F$15),K16*K21*(K19+Tabelas!$C$39)*Tabelas!$H$3,K16*K21*(K19+Tabelas!$C$39)*Tabelas!$H$7),IF(OR(K8=Tabelas!$F$14,K8=Tabelas!$F$15),K16*K21*K19*Tabelas!$H$3,K16*K21*K19*Tabelas!$H$7))</f>
        <v>0</v>
      </c>
      <c r="M21" s="98">
        <f>IF(M18&gt;=30000,29,IF(M18&lt;1001,0,M18/1000-M20))</f>
        <v>0</v>
      </c>
      <c r="N21" s="104">
        <f>IF(M10=Tabelas!$F$23,IF(OR(M8=Tabelas!$F$14,M8=Tabelas!$F$15),M16*M21*(M19+Tabelas!$C$39)*Tabelas!$H$3,M16*M21*(M19+Tabelas!$C$39)*Tabelas!$H$7),IF(OR(M8=Tabelas!$F$14,M8=Tabelas!$F$15),M16*M21*M19*Tabelas!$H$3,M16*M21*M19*Tabelas!$H$7))</f>
        <v>0</v>
      </c>
      <c r="O21" s="98">
        <f>IF(O18&gt;=30000,29,IF(O18&lt;1001,0,O18/1000-O20))</f>
        <v>0</v>
      </c>
      <c r="P21" s="104">
        <f>IF(O10=Tabelas!$F$23,IF(OR(O8=Tabelas!$F$14,O8=Tabelas!$F$15),O16*O21*(O19+Tabelas!$C$39)*Tabelas!$H$3,O16*O21*(O19+Tabelas!$C$39)*Tabelas!$H$7),IF(OR(O8=Tabelas!$F$14,O8=Tabelas!$F$15),O16*O21*O19*Tabelas!$H$3,O16*O21*O19*Tabelas!$H$7))</f>
        <v>0</v>
      </c>
      <c r="Q21" s="98">
        <f>IF(Q18&gt;=30000,29,IF(Q18&lt;1001,0,Q18/1000-Q20))</f>
        <v>0</v>
      </c>
      <c r="R21" s="104">
        <f>IF(Q10=Tabelas!$F$23,IF(OR(Q8=Tabelas!$F$14,Q8=Tabelas!$F$15),Q16*Q21*(Q19+Tabelas!$C$39)*Tabelas!$H$3,Q16*Q21*(Q19+Tabelas!$C$39)*Tabelas!$H$7),IF(OR(Q8=Tabelas!$F$14,Q8=Tabelas!$F$15),Q16*Q21*Q19*Tabelas!$H$3,Q16*Q21*Q19*Tabelas!$H$7))</f>
        <v>0</v>
      </c>
      <c r="S21" s="98">
        <f>IF(S18&gt;=30000,29,IF(S18&lt;1001,0,S18/1000-S20))</f>
        <v>0</v>
      </c>
      <c r="T21" s="104">
        <f>IF(S10=Tabelas!$F$23,IF(OR(S8=Tabelas!$F$14,S8=Tabelas!$F$15),S16*S21*(S19+Tabelas!$C$39)*Tabelas!$H$3,S16*S21*(S19+Tabelas!$C$39)*Tabelas!$H$7),IF(OR(S8=Tabelas!$F$14,S8=Tabelas!$F$15),S16*S21*S19*Tabelas!$H$3,S16*S21*S19*Tabelas!$H$7))</f>
        <v>0</v>
      </c>
      <c r="U21" s="98">
        <f>IF(U18&gt;=30000,29,IF(U18&lt;1001,0,U18/1000-U20))</f>
        <v>9</v>
      </c>
      <c r="V21" s="104">
        <f>IF(U10=Tabelas!$F$23,IF(OR(U8=Tabelas!$F$14,U8=Tabelas!$F$15),U16*U21*(U19+Tabelas!$C$39)*Tabelas!$H$3,U16*U21*(U19+Tabelas!$C$39)*Tabelas!$H$7),IF(OR(U8=Tabelas!$F$14,U8=Tabelas!$F$15),U16*U21*U19*Tabelas!$H$3,U16*U21*U19*Tabelas!$H$7))</f>
        <v>3216.8126024999997</v>
      </c>
      <c r="W21" s="98">
        <f>IF(W18&gt;=30000,29,IF(W18&lt;1001,0,W18/1000-W20))</f>
        <v>0</v>
      </c>
      <c r="X21" s="104">
        <f>IF(W10=Tabelas!$F$23,IF(OR(W8=Tabelas!$F$14,W8=Tabelas!$F$15),W16*W21*(W19+Tabelas!$C$39)*Tabelas!$H$3,W16*W21*(W19+Tabelas!$C$39)*Tabelas!$H$7),IF(OR(W8=Tabelas!$F$14,W8=Tabelas!$F$15),W16*W21*W19*Tabelas!$H$3,W16*W21*W19*Tabelas!$H$7))</f>
        <v>0</v>
      </c>
      <c r="Y21" s="98">
        <f>IF(Y18&gt;=30000,29,IF(Y18&lt;1001,0,Y18/1000-Y20))</f>
        <v>0</v>
      </c>
      <c r="Z21" s="104">
        <f>IF(Y10=Tabelas!$F$23,IF(OR(Y8=Tabelas!$F$14,Y8=Tabelas!$F$15),Y16*Y21*(Y19+Tabelas!$C$39)*Tabelas!$H$3,Y16*Y21*(Y19+Tabelas!$C$39)*Tabelas!$H$7),IF(OR(Y8=Tabelas!$F$14,Y8=Tabelas!$F$15),Y16*Y21*Y19*Tabelas!$H$3,Y16*Y21*Y19*Tabelas!$H$7))</f>
        <v>0</v>
      </c>
      <c r="AA21" s="98">
        <f>IF(AA18&gt;=30000,29,IF(AA18&lt;1001,0,AA18/1000-AA20))</f>
        <v>0</v>
      </c>
      <c r="AB21" s="104">
        <f>IF(AA10=Tabelas!$F$23,IF(OR(AA8=Tabelas!$F$14,AA8=Tabelas!$F$15),AA16*AA21*(AA19+Tabelas!$C$39)*Tabelas!$H$3,AA16*AA21*(AA19+Tabelas!$C$39)*Tabelas!$H$7),IF(OR(AA8=Tabelas!$F$14,AA8=Tabelas!$F$15),AA16*AA21*AA19*Tabelas!$H$3,AA16*AA21*AA19*Tabelas!$H$7))</f>
        <v>0</v>
      </c>
      <c r="AC21" s="98">
        <f>IF(AC18&gt;=30000,29,IF(AC18&lt;1001,0,AC18/1000-AC20))</f>
        <v>0</v>
      </c>
      <c r="AD21" s="104">
        <f>IF(AC10=Tabelas!$F$23,IF(OR(AC8=Tabelas!$F$14,AC8=Tabelas!$F$15),AC16*AC21*(AC19+Tabelas!$C$39)*Tabelas!$H$3,AC16*AC21*(AC19+Tabelas!$C$39)*Tabelas!$H$7),IF(OR(AC8=Tabelas!$F$14,AC8=Tabelas!$F$15),AC16*AC21*AC19*Tabelas!$H$3,AC16*AC21*AC19*Tabelas!$H$7))</f>
        <v>0</v>
      </c>
      <c r="AE21" s="98">
        <f>IF(AE18&gt;=30000,29,IF(AE18&lt;1001,0,AE18/1000-AE20))</f>
        <v>0</v>
      </c>
      <c r="AF21" s="104">
        <f>IF(AE10=Tabelas!$F$23,IF(OR(AE8=Tabelas!$F$14,AE8=Tabelas!$F$15),AE16*AE21*(AE19+Tabelas!$C$39)*Tabelas!$H$3,AE16*AE21*(AE19+Tabelas!$C$39)*Tabelas!$H$7),IF(OR(AE8=Tabelas!$F$14,AE8=Tabelas!$F$15),AE16*AE21*AE19*Tabelas!$H$3,AE16*AE21*AE19*Tabelas!$H$7))</f>
        <v>0</v>
      </c>
      <c r="AG21" s="98">
        <f>IF(AG18&gt;=30000,29,IF(AG18&lt;1001,0,AG18/1000-AG20))</f>
        <v>0</v>
      </c>
      <c r="AH21" s="104">
        <f>IF(AG10=Tabelas!$F$23,IF(OR(AG8=Tabelas!$F$14,AG8=Tabelas!$F$15),AG16*AG21*(AG19+Tabelas!$C$39)*Tabelas!$H$3,AG16*AG21*(AG19+Tabelas!$C$39)*Tabelas!$H$7),IF(OR(AG8=Tabelas!$F$14,AG8=Tabelas!$F$15),AG16*AG21*AG19*Tabelas!$H$3,AG16*AG21*AG19*Tabelas!$H$7))</f>
        <v>0</v>
      </c>
      <c r="AI21" s="98">
        <f>IF(AI18&gt;=30000,29,IF(AI18&lt;1001,0,AI18/1000-AI20))</f>
        <v>0</v>
      </c>
      <c r="AJ21" s="104">
        <f>IF(AI10=Tabelas!$F$23,IF(OR(AI8=Tabelas!$F$14,AI8=Tabelas!$F$15),AI16*AI21*(AI19+Tabelas!$C$39)*Tabelas!$H$3,AI16*AI21*(AI19+Tabelas!$C$39)*Tabelas!$H$7),IF(OR(AI8=Tabelas!$F$14,AI8=Tabelas!$F$15),AI16*AI21*AI19*Tabelas!$H$3,AI16*AI21*AI19*Tabelas!$H$7))</f>
        <v>0</v>
      </c>
      <c r="AK21" s="98">
        <f>IF(AK18&gt;=30000,29,IF(AK18&lt;1001,0,AK18/1000-AK20))</f>
        <v>0</v>
      </c>
      <c r="AL21" s="104">
        <f>IF(AK10=Tabelas!$F$23,IF(OR(AK8=Tabelas!$F$14,AK8=Tabelas!$F$15),AK16*AK21*(AK19+Tabelas!$C$39)*Tabelas!$H$3,AK16*AK21*(AK19+Tabelas!$C$39)*Tabelas!$H$7),IF(OR(AK8=Tabelas!$F$14,AK8=Tabelas!$F$15),AK16*AK21*AK19*Tabelas!$H$3,AK16*AK21*AK19*Tabelas!$H$7))</f>
        <v>0</v>
      </c>
      <c r="AM21" s="98">
        <f>IF(AM18&gt;=30000,29,IF(AM18&lt;1001,0,AM18/1000-AM20))</f>
        <v>0</v>
      </c>
      <c r="AN21" s="104">
        <f>IF(AM10=Tabelas!$F$23,IF(OR(AM8=Tabelas!$F$14,AM8=Tabelas!$F$15),AM16*AM21*(AM19+Tabelas!$C$39)*Tabelas!$H$3,AM16*AM21*(AM19+Tabelas!$C$39)*Tabelas!$H$7),IF(OR(AM8=Tabelas!$F$14,AM8=Tabelas!$F$15),AM16*AM21*AM19*Tabelas!$H$3,AM16*AM21*AM19*Tabelas!$H$7))</f>
        <v>0</v>
      </c>
      <c r="AO21" s="98">
        <f>IF(AO18&gt;=30000,29,IF(AO18&lt;1001,0,AO18/1000-AO20))</f>
        <v>0</v>
      </c>
      <c r="AP21" s="104">
        <f>IF(AO10=Tabelas!$F$23,IF(OR(AO8=Tabelas!$F$14,AO8=Tabelas!$F$15),AO16*AO21*(AO19+Tabelas!$C$39)*Tabelas!$H$3,AO16*AO21*(AO19+Tabelas!$C$39)*Tabelas!$H$7),IF(OR(AO8=Tabelas!$F$14,AO8=Tabelas!$F$15),AO16*AO21*AO19*Tabelas!$H$3,AO16*AO21*AO19*Tabelas!$H$7))</f>
        <v>0</v>
      </c>
      <c r="AQ21" s="98">
        <f>IF(AQ18&gt;=30000,29,IF(AQ18&lt;1001,0,AQ18/1000-AQ20))</f>
        <v>0</v>
      </c>
      <c r="AR21" s="104">
        <f>IF(AQ10=Tabelas!$F$23,IF(OR(AQ8=Tabelas!$F$14,AQ8=Tabelas!$F$15),AQ16*AQ21*(AQ19+Tabelas!$C$39)*Tabelas!$H$3,AQ16*AQ21*(AQ19+Tabelas!$C$39)*Tabelas!$H$7),IF(OR(AQ8=Tabelas!$F$14,AQ8=Tabelas!$F$15),AQ16*AQ21*AQ19*Tabelas!$H$3,AQ16*AQ21*AQ19*Tabelas!$H$7))</f>
        <v>0</v>
      </c>
      <c r="AS21" s="98">
        <f>IF(AS18&gt;=30000,29,IF(AS18&lt;1001,0,AS18/1000-AS20))</f>
        <v>0</v>
      </c>
      <c r="AT21" s="104">
        <f>IF(AS10=Tabelas!$F$23,IF(OR(AS8=Tabelas!$F$14,AS8=Tabelas!$F$15),AS16*AS21*(AS19+Tabelas!$C$39)*Tabelas!$H$3,AS16*AS21*(AS19+Tabelas!$C$39)*Tabelas!$H$7),IF(OR(AS8=Tabelas!$F$14,AS8=Tabelas!$F$15),AS16*AS21*AS19*Tabelas!$H$3,AS16*AS21*AS19*Tabelas!$H$7))</f>
        <v>0</v>
      </c>
      <c r="AU21" s="98">
        <f>IF(AU18&gt;=30000,29,IF(AU18&lt;1001,0,AU18/1000-AU20))</f>
        <v>0</v>
      </c>
      <c r="AV21" s="104">
        <f>IF(AU10=Tabelas!$F$23,IF(OR(AU8=Tabelas!$F$14,AU8=Tabelas!$F$15),AU16*AU21*(AU19+Tabelas!$C$39)*Tabelas!$H$3,AU16*AU21*(AU19+Tabelas!$C$39)*Tabelas!$H$7),IF(OR(AU8=Tabelas!$F$14,AU8=Tabelas!$F$15),AU16*AU21*AU19*Tabelas!$H$3,AU16*AU21*AU19*Tabelas!$H$7))</f>
        <v>0</v>
      </c>
      <c r="AW21" s="98">
        <f>IF(AW18&gt;=30000,29,IF(AW18&lt;1001,0,AW18/1000-AW20))</f>
        <v>0</v>
      </c>
      <c r="AX21" s="104">
        <f>IF(AW10=Tabelas!$F$23,IF(OR(AW8=Tabelas!$F$14,AW8=Tabelas!$F$15),AW16*AW21*(AW19+Tabelas!$C$39)*Tabelas!$H$3,AW16*AW21*(AW19+Tabelas!$C$39)*Tabelas!$H$7),IF(OR(AW8=Tabelas!$F$14,AW8=Tabelas!$F$15),AW16*AW21*AW19*Tabelas!$H$3,AW16*AW21*AW19*Tabelas!$H$7))</f>
        <v>0</v>
      </c>
      <c r="AY21" s="98">
        <f>IF(AY18&gt;=30000,29,IF(AY18&lt;1001,0,AY18/1000-AY20))</f>
        <v>0</v>
      </c>
      <c r="AZ21" s="104">
        <f>IF(AY10=Tabelas!$F$23,IF(OR(AY8=Tabelas!$F$14,AY8=Tabelas!$F$15),AY16*AY21*(AY19+Tabelas!$C$39)*Tabelas!$H$3,AY16*AY21*(AY19+Tabelas!$C$39)*Tabelas!$H$7),IF(OR(AY8=Tabelas!$F$14,AY8=Tabelas!$F$15),AY16*AY21*AY19*Tabelas!$H$3,AY16*AY21*AY19*Tabelas!$H$7))</f>
        <v>0</v>
      </c>
      <c r="BA21" s="98">
        <f>IF(BA18&gt;=30000,29,IF(BA18&lt;1001,0,BA18/1000-BA20))</f>
        <v>0</v>
      </c>
      <c r="BB21" s="104">
        <f>IF(BA10=Tabelas!$F$23,IF(OR(BA8=Tabelas!$F$14,BA8=Tabelas!$F$15),BA16*BA21*(BA19+Tabelas!$C$39)*Tabelas!$H$3,BA16*BA21*(BA19+Tabelas!$C$39)*Tabelas!$H$7),IF(OR(BA8=Tabelas!$F$14,BA8=Tabelas!$F$15),BA16*BA21*BA19*Tabelas!$H$3,BA16*BA21*BA19*Tabelas!$H$7))</f>
        <v>0</v>
      </c>
      <c r="BC21" s="98">
        <f>IF(BC18&gt;=30000,29,IF(BC18&lt;1001,0,BC18/1000-BC20))</f>
        <v>0</v>
      </c>
      <c r="BD21" s="104">
        <f>IF(BC10=Tabelas!$F$23,IF(OR(BC8=Tabelas!$F$14,BC8=Tabelas!$F$15),BC16*BC21*(BC19+Tabelas!$C$39)*Tabelas!$H$3,BC16*BC21*(BC19+Tabelas!$C$39)*Tabelas!$H$7),IF(OR(BC8=Tabelas!$F$14,BC8=Tabelas!$F$15),BC16*BC21*BC19*Tabelas!$H$3,BC16*BC21*BC19*Tabelas!$H$7))</f>
        <v>0</v>
      </c>
      <c r="BE21" s="98">
        <f>IF(BE18&gt;=30000,29,IF(BE18&lt;1001,0,BE18/1000-BE20))</f>
        <v>1</v>
      </c>
      <c r="BF21" s="104">
        <f>IF(BE10=Tabelas!$F$23,IF(OR(BE8=Tabelas!$F$14,BE8=Tabelas!$F$15),BE16*BE21*(BE19+Tabelas!$C$39)*Tabelas!$H$3,BE16*BE21*(BE19+Tabelas!$C$39)*Tabelas!$H$7),IF(OR(BE8=Tabelas!$F$14,BE8=Tabelas!$F$15),BE16*BE21*BE19*Tabelas!$H$3,BE16*BE21*BE19*Tabelas!$H$7))</f>
        <v>357.42362249999996</v>
      </c>
    </row>
    <row r="22" spans="1:58" x14ac:dyDescent="0.25">
      <c r="A22" s="445"/>
      <c r="B22" s="105" t="s">
        <v>93</v>
      </c>
      <c r="C22" s="98">
        <f>IF(C18&gt;=100000,70,IF(C18&lt;30001,0,C18/1000-SUM(C20:C21)))</f>
        <v>0</v>
      </c>
      <c r="D22" s="104">
        <f>IF(C10=Tabelas!$F$23,IF(OR(C8=Tabelas!$F$14,C8=Tabelas!$F$15),C16*C22*(C19+Tabelas!$C$39)*Tabelas!$H$4,C16*C22*(C19+Tabelas!$C$39)*Tabelas!$G$4),IF(OR(C8=Tabelas!$F$14,C8=Tabelas!$F$15),C16*C22*C19*Tabelas!$H$4,C16*C22*C19*Tabelas!$H$8))</f>
        <v>0</v>
      </c>
      <c r="E22" s="98">
        <f>IF(E18&gt;=100000,70,IF(E18&lt;30001,0,E18/1000-SUM(E20:E21)))</f>
        <v>0</v>
      </c>
      <c r="F22" s="104">
        <f>IF(E10=Tabelas!$F$23,IF(OR(E8=Tabelas!$F$14,E8=Tabelas!$F$15),E16*E22*(E19+Tabelas!$C$39)*Tabelas!$H$4,E16*E22*(E19+Tabelas!$C$39)*Tabelas!$G$4),IF(OR(E8=Tabelas!$F$14,E8=Tabelas!$F$15),E16*E22*E19*Tabelas!$H$4,E16*E22*E19*Tabelas!$H$8))</f>
        <v>0</v>
      </c>
      <c r="G22" s="98">
        <f>IF(G18&gt;=100000,70,IF(G18&lt;30001,0,G18/1000-SUM(G20:G21)))</f>
        <v>0</v>
      </c>
      <c r="H22" s="104">
        <f>IF(G10=Tabelas!$F$23,IF(OR(G8=Tabelas!$F$14,G8=Tabelas!$F$15),G16*G22*(G19+Tabelas!$C$39)*Tabelas!$H$4,G16*G22*(G19+Tabelas!$C$39)*Tabelas!$G$4),IF(OR(G8=Tabelas!$F$14,G8=Tabelas!$F$15),G16*G22*G19*Tabelas!$H$4,G16*G22*G19*Tabelas!$H$8))</f>
        <v>0</v>
      </c>
      <c r="I22" s="98">
        <f>IF(I18&gt;=100000,70,IF(I18&lt;30001,0,I18/1000-SUM(I20:I21)))</f>
        <v>0</v>
      </c>
      <c r="J22" s="104">
        <f>IF(I10=Tabelas!$F$23,IF(OR(I8=Tabelas!$F$14,I8=Tabelas!$F$15),I16*I22*(I19+Tabelas!$C$39)*Tabelas!$H$4,I16*I22*(I19+Tabelas!$C$39)*Tabelas!$G$4),IF(OR(I8=Tabelas!$F$14,I8=Tabelas!$F$15),I16*I22*I19*Tabelas!$H$4,I16*I22*I19*Tabelas!$H$8))</f>
        <v>0</v>
      </c>
      <c r="K22" s="98">
        <f>IF(K18&gt;=100000,70,IF(K18&lt;30001,0,K18/1000-SUM(K20:K21)))</f>
        <v>0</v>
      </c>
      <c r="L22" s="104">
        <f>IF(K10=Tabelas!$F$23,IF(OR(K8=Tabelas!$F$14,K8=Tabelas!$F$15),K16*K22*(K19+Tabelas!$C$39)*Tabelas!$H$4,K16*K22*(K19+Tabelas!$C$39)*Tabelas!$G$4),IF(OR(K8=Tabelas!$F$14,K8=Tabelas!$F$15),K16*K22*K19*Tabelas!$H$4,K16*K22*K19*Tabelas!$H$8))</f>
        <v>0</v>
      </c>
      <c r="M22" s="98">
        <f>IF(M18&gt;=100000,70,IF(M18&lt;30001,0,M18/1000-SUM(M20:M21)))</f>
        <v>0</v>
      </c>
      <c r="N22" s="104">
        <f>IF(M10=Tabelas!$F$23,IF(OR(M8=Tabelas!$F$14,M8=Tabelas!$F$15),M16*M22*(M19+Tabelas!$C$39)*Tabelas!$H$4,M16*M22*(M19+Tabelas!$C$39)*Tabelas!$G$4),IF(OR(M8=Tabelas!$F$14,M8=Tabelas!$F$15),M16*M22*M19*Tabelas!$H$4,M16*M22*M19*Tabelas!$H$8))</f>
        <v>0</v>
      </c>
      <c r="O22" s="98">
        <f>IF(O18&gt;=100000,70,IF(O18&lt;30001,0,O18/1000-SUM(O20:O21)))</f>
        <v>0</v>
      </c>
      <c r="P22" s="104">
        <f>IF(O10=Tabelas!$F$23,IF(OR(O8=Tabelas!$F$14,O8=Tabelas!$F$15),O16*O22*(O19+Tabelas!$C$39)*Tabelas!$H$4,O16*O22*(O19+Tabelas!$C$39)*Tabelas!$G$4),IF(OR(O8=Tabelas!$F$14,O8=Tabelas!$F$15),O16*O22*O19*Tabelas!$H$4,O16*O22*O19*Tabelas!$H$8))</f>
        <v>0</v>
      </c>
      <c r="Q22" s="98">
        <f>IF(Q18&gt;=100000,70,IF(Q18&lt;30001,0,Q18/1000-SUM(Q20:Q21)))</f>
        <v>0</v>
      </c>
      <c r="R22" s="104">
        <f>IF(Q10=Tabelas!$F$23,IF(OR(Q8=Tabelas!$F$14,Q8=Tabelas!$F$15),Q16*Q22*(Q19+Tabelas!$C$39)*Tabelas!$H$4,Q16*Q22*(Q19+Tabelas!$C$39)*Tabelas!$G$4),IF(OR(Q8=Tabelas!$F$14,Q8=Tabelas!$F$15),Q16*Q22*Q19*Tabelas!$H$4,Q16*Q22*Q19*Tabelas!$H$8))</f>
        <v>0</v>
      </c>
      <c r="S22" s="98">
        <f>IF(S18&gt;=100000,70,IF(S18&lt;30001,0,S18/1000-SUM(S20:S21)))</f>
        <v>0</v>
      </c>
      <c r="T22" s="104">
        <f>IF(S10=Tabelas!$F$23,IF(OR(S8=Tabelas!$F$14,S8=Tabelas!$F$15),S16*S22*(S19+Tabelas!$C$39)*Tabelas!$H$4,S16*S22*(S19+Tabelas!$C$39)*Tabelas!$G$4),IF(OR(S8=Tabelas!$F$14,S8=Tabelas!$F$15),S16*S22*S19*Tabelas!$H$4,S16*S22*S19*Tabelas!$H$8))</f>
        <v>0</v>
      </c>
      <c r="U22" s="98">
        <f>IF(U18&gt;=100000,70,IF(U18&lt;30001,0,U18/1000-SUM(U20:U21)))</f>
        <v>0</v>
      </c>
      <c r="V22" s="104">
        <f>IF(U10=Tabelas!$F$23,IF(OR(U8=Tabelas!$F$14,U8=Tabelas!$F$15),U16*U22*(U19+Tabelas!$C$39)*Tabelas!$H$4,U16*U22*(U19+Tabelas!$C$39)*Tabelas!$G$4),IF(OR(U8=Tabelas!$F$14,U8=Tabelas!$F$15),U16*U22*U19*Tabelas!$H$4,U16*U22*U19*Tabelas!$H$8))</f>
        <v>0</v>
      </c>
      <c r="W22" s="98">
        <f>IF(W18&gt;=100000,70,IF(W18&lt;30001,0,W18/1000-SUM(W20:W21)))</f>
        <v>0</v>
      </c>
      <c r="X22" s="104">
        <f>IF(W10=Tabelas!$F$23,IF(OR(W8=Tabelas!$F$14,W8=Tabelas!$F$15),W16*W22*(W19+Tabelas!$C$39)*Tabelas!$H$4,W16*W22*(W19+Tabelas!$C$39)*Tabelas!$G$4),IF(OR(W8=Tabelas!$F$14,W8=Tabelas!$F$15),W16*W22*W19*Tabelas!$H$4,W16*W22*W19*Tabelas!$H$8))</f>
        <v>0</v>
      </c>
      <c r="Y22" s="98">
        <f>IF(Y18&gt;=100000,70,IF(Y18&lt;30001,0,Y18/1000-SUM(Y20:Y21)))</f>
        <v>0</v>
      </c>
      <c r="Z22" s="104">
        <f>IF(Y10=Tabelas!$F$23,IF(OR(Y8=Tabelas!$F$14,Y8=Tabelas!$F$15),Y16*Y22*(Y19+Tabelas!$C$39)*Tabelas!$H$4,Y16*Y22*(Y19+Tabelas!$C$39)*Tabelas!$G$4),IF(OR(Y8=Tabelas!$F$14,Y8=Tabelas!$F$15),Y16*Y22*Y19*Tabelas!$H$4,Y16*Y22*Y19*Tabelas!$H$8))</f>
        <v>0</v>
      </c>
      <c r="AA22" s="98">
        <f>IF(AA18&gt;=100000,70,IF(AA18&lt;30001,0,AA18/1000-SUM(AA20:AA21)))</f>
        <v>0</v>
      </c>
      <c r="AB22" s="104">
        <f>IF(AA10=Tabelas!$F$23,IF(OR(AA8=Tabelas!$F$14,AA8=Tabelas!$F$15),AA16*AA22*(AA19+Tabelas!$C$39)*Tabelas!$H$4,AA16*AA22*(AA19+Tabelas!$C$39)*Tabelas!$G$4),IF(OR(AA8=Tabelas!$F$14,AA8=Tabelas!$F$15),AA16*AA22*AA19*Tabelas!$H$4,AA16*AA22*AA19*Tabelas!$H$8))</f>
        <v>0</v>
      </c>
      <c r="AC22" s="98">
        <f>IF(AC18&gt;=100000,70,IF(AC18&lt;30001,0,AC18/1000-SUM(AC20:AC21)))</f>
        <v>0</v>
      </c>
      <c r="AD22" s="104">
        <f>IF(AC10=Tabelas!$F$23,IF(OR(AC8=Tabelas!$F$14,AC8=Tabelas!$F$15),AC16*AC22*(AC19+Tabelas!$C$39)*Tabelas!$H$4,AC16*AC22*(AC19+Tabelas!$C$39)*Tabelas!$G$4),IF(OR(AC8=Tabelas!$F$14,AC8=Tabelas!$F$15),AC16*AC22*AC19*Tabelas!$H$4,AC16*AC22*AC19*Tabelas!$H$8))</f>
        <v>0</v>
      </c>
      <c r="AE22" s="98">
        <f>IF(AE18&gt;=100000,70,IF(AE18&lt;30001,0,AE18/1000-SUM(AE20:AE21)))</f>
        <v>0</v>
      </c>
      <c r="AF22" s="104">
        <f>IF(AE10=Tabelas!$F$23,IF(OR(AE8=Tabelas!$F$14,AE8=Tabelas!$F$15),AE16*AE22*(AE19+Tabelas!$C$39)*Tabelas!$H$4,AE16*AE22*(AE19+Tabelas!$C$39)*Tabelas!$G$4),IF(OR(AE8=Tabelas!$F$14,AE8=Tabelas!$F$15),AE16*AE22*AE19*Tabelas!$H$4,AE16*AE22*AE19*Tabelas!$H$8))</f>
        <v>0</v>
      </c>
      <c r="AG22" s="98">
        <f>IF(AG18&gt;=100000,70,IF(AG18&lt;30001,0,AG18/1000-SUM(AG20:AG21)))</f>
        <v>0</v>
      </c>
      <c r="AH22" s="104">
        <f>IF(AG10=Tabelas!$F$23,IF(OR(AG8=Tabelas!$F$14,AG8=Tabelas!$F$15),AG16*AG22*(AG19+Tabelas!$C$39)*Tabelas!$H$4,AG16*AG22*(AG19+Tabelas!$C$39)*Tabelas!$G$4),IF(OR(AG8=Tabelas!$F$14,AG8=Tabelas!$F$15),AG16*AG22*AG19*Tabelas!$H$4,AG16*AG22*AG19*Tabelas!$H$8))</f>
        <v>0</v>
      </c>
      <c r="AI22" s="98">
        <f>IF(AI18&gt;=100000,70,IF(AI18&lt;30001,0,AI18/1000-SUM(AI20:AI21)))</f>
        <v>0</v>
      </c>
      <c r="AJ22" s="104">
        <f>IF(AI10=Tabelas!$F$23,IF(OR(AI8=Tabelas!$F$14,AI8=Tabelas!$F$15),AI16*AI22*(AI19+Tabelas!$C$39)*Tabelas!$H$4,AI16*AI22*(AI19+Tabelas!$C$39)*Tabelas!$G$4),IF(OR(AI8=Tabelas!$F$14,AI8=Tabelas!$F$15),AI16*AI22*AI19*Tabelas!$H$4,AI16*AI22*AI19*Tabelas!$H$8))</f>
        <v>0</v>
      </c>
      <c r="AK22" s="98">
        <f>IF(AK18&gt;=100000,70,IF(AK18&lt;30001,0,AK18/1000-SUM(AK20:AK21)))</f>
        <v>0</v>
      </c>
      <c r="AL22" s="104">
        <f>IF(AK10=Tabelas!$F$23,IF(OR(AK8=Tabelas!$F$14,AK8=Tabelas!$F$15),AK16*AK22*(AK19+Tabelas!$C$39)*Tabelas!$H$4,AK16*AK22*(AK19+Tabelas!$C$39)*Tabelas!$G$4),IF(OR(AK8=Tabelas!$F$14,AK8=Tabelas!$F$15),AK16*AK22*AK19*Tabelas!$H$4,AK16*AK22*AK19*Tabelas!$H$8))</f>
        <v>0</v>
      </c>
      <c r="AM22" s="98">
        <f>IF(AM18&gt;=100000,70,IF(AM18&lt;30001,0,AM18/1000-SUM(AM20:AM21)))</f>
        <v>0</v>
      </c>
      <c r="AN22" s="104">
        <f>IF(AM10=Tabelas!$F$23,IF(OR(AM8=Tabelas!$F$14,AM8=Tabelas!$F$15),AM16*AM22*(AM19+Tabelas!$C$39)*Tabelas!$H$4,AM16*AM22*(AM19+Tabelas!$C$39)*Tabelas!$G$4),IF(OR(AM8=Tabelas!$F$14,AM8=Tabelas!$F$15),AM16*AM22*AM19*Tabelas!$H$4,AM16*AM22*AM19*Tabelas!$H$8))</f>
        <v>0</v>
      </c>
      <c r="AO22" s="98">
        <f>IF(AO18&gt;=100000,70,IF(AO18&lt;30001,0,AO18/1000-SUM(AO20:AO21)))</f>
        <v>0</v>
      </c>
      <c r="AP22" s="104">
        <f>IF(AO10=Tabelas!$F$23,IF(OR(AO8=Tabelas!$F$14,AO8=Tabelas!$F$15),AO16*AO22*(AO19+Tabelas!$C$39)*Tabelas!$H$4,AO16*AO22*(AO19+Tabelas!$C$39)*Tabelas!$G$4),IF(OR(AO8=Tabelas!$F$14,AO8=Tabelas!$F$15),AO16*AO22*AO19*Tabelas!$H$4,AO16*AO22*AO19*Tabelas!$H$8))</f>
        <v>0</v>
      </c>
      <c r="AQ22" s="98">
        <f>IF(AQ18&gt;=100000,70,IF(AQ18&lt;30001,0,AQ18/1000-SUM(AQ20:AQ21)))</f>
        <v>0</v>
      </c>
      <c r="AR22" s="104">
        <f>IF(AQ10=Tabelas!$F$23,IF(OR(AQ8=Tabelas!$F$14,AQ8=Tabelas!$F$15),AQ16*AQ22*(AQ19+Tabelas!$C$39)*Tabelas!$H$4,AQ16*AQ22*(AQ19+Tabelas!$C$39)*Tabelas!$G$4),IF(OR(AQ8=Tabelas!$F$14,AQ8=Tabelas!$F$15),AQ16*AQ22*AQ19*Tabelas!$H$4,AQ16*AQ22*AQ19*Tabelas!$H$8))</f>
        <v>0</v>
      </c>
      <c r="AS22" s="98">
        <f>IF(AS18&gt;=100000,70,IF(AS18&lt;30001,0,AS18/1000-SUM(AS20:AS21)))</f>
        <v>0</v>
      </c>
      <c r="AT22" s="104">
        <f>IF(AS10=Tabelas!$F$23,IF(OR(AS8=Tabelas!$F$14,AS8=Tabelas!$F$15),AS16*AS22*(AS19+Tabelas!$C$39)*Tabelas!$H$4,AS16*AS22*(AS19+Tabelas!$C$39)*Tabelas!$G$4),IF(OR(AS8=Tabelas!$F$14,AS8=Tabelas!$F$15),AS16*AS22*AS19*Tabelas!$H$4,AS16*AS22*AS19*Tabelas!$H$8))</f>
        <v>0</v>
      </c>
      <c r="AU22" s="98">
        <f>IF(AU18&gt;=100000,70,IF(AU18&lt;30001,0,AU18/1000-SUM(AU20:AU21)))</f>
        <v>0</v>
      </c>
      <c r="AV22" s="104">
        <f>IF(AU10=Tabelas!$F$23,IF(OR(AU8=Tabelas!$F$14,AU8=Tabelas!$F$15),AU16*AU22*(AU19+Tabelas!$C$39)*Tabelas!$H$4,AU16*AU22*(AU19+Tabelas!$C$39)*Tabelas!$G$4),IF(OR(AU8=Tabelas!$F$14,AU8=Tabelas!$F$15),AU16*AU22*AU19*Tabelas!$H$4,AU16*AU22*AU19*Tabelas!$H$8))</f>
        <v>0</v>
      </c>
      <c r="AW22" s="98">
        <f>IF(AW18&gt;=100000,70,IF(AW18&lt;30001,0,AW18/1000-SUM(AW20:AW21)))</f>
        <v>0</v>
      </c>
      <c r="AX22" s="104">
        <f>IF(AW10=Tabelas!$F$23,IF(OR(AW8=Tabelas!$F$14,AW8=Tabelas!$F$15),AW16*AW22*(AW19+Tabelas!$C$39)*Tabelas!$H$4,AW16*AW22*(AW19+Tabelas!$C$39)*Tabelas!$G$4),IF(OR(AW8=Tabelas!$F$14,AW8=Tabelas!$F$15),AW16*AW22*AW19*Tabelas!$H$4,AW16*AW22*AW19*Tabelas!$H$8))</f>
        <v>0</v>
      </c>
      <c r="AY22" s="98">
        <f>IF(AY18&gt;=100000,70,IF(AY18&lt;30001,0,AY18/1000-SUM(AY20:AY21)))</f>
        <v>0</v>
      </c>
      <c r="AZ22" s="104">
        <f>IF(AY10=Tabelas!$F$23,IF(OR(AY8=Tabelas!$F$14,AY8=Tabelas!$F$15),AY16*AY22*(AY19+Tabelas!$C$39)*Tabelas!$H$4,AY16*AY22*(AY19+Tabelas!$C$39)*Tabelas!$G$4),IF(OR(AY8=Tabelas!$F$14,AY8=Tabelas!$F$15),AY16*AY22*AY19*Tabelas!$H$4,AY16*AY22*AY19*Tabelas!$H$8))</f>
        <v>0</v>
      </c>
      <c r="BA22" s="98">
        <f>IF(BA18&gt;=100000,70,IF(BA18&lt;30001,0,BA18/1000-SUM(BA20:BA21)))</f>
        <v>0</v>
      </c>
      <c r="BB22" s="104">
        <f>IF(BA10=Tabelas!$F$23,IF(OR(BA8=Tabelas!$F$14,BA8=Tabelas!$F$15),BA16*BA22*(BA19+Tabelas!$C$39)*Tabelas!$H$4,BA16*BA22*(BA19+Tabelas!$C$39)*Tabelas!$G$4),IF(OR(BA8=Tabelas!$F$14,BA8=Tabelas!$F$15),BA16*BA22*BA19*Tabelas!$H$4,BA16*BA22*BA19*Tabelas!$H$8))</f>
        <v>0</v>
      </c>
      <c r="BC22" s="98">
        <f>IF(BC18&gt;=100000,70,IF(BC18&lt;30001,0,BC18/1000-SUM(BC20:BC21)))</f>
        <v>0</v>
      </c>
      <c r="BD22" s="104">
        <f>IF(BC10=Tabelas!$F$23,IF(OR(BC8=Tabelas!$F$14,BC8=Tabelas!$F$15),BC16*BC22*(BC19+Tabelas!$C$39)*Tabelas!$H$4,BC16*BC22*(BC19+Tabelas!$C$39)*Tabelas!$G$4),IF(OR(BC8=Tabelas!$F$14,BC8=Tabelas!$F$15),BC16*BC22*BC19*Tabelas!$H$4,BC16*BC22*BC19*Tabelas!$H$8))</f>
        <v>0</v>
      </c>
      <c r="BE22" s="98">
        <f>IF(BE18&gt;=100000,70,IF(BE18&lt;30001,0,BE18/1000-SUM(BE20:BE21)))</f>
        <v>0</v>
      </c>
      <c r="BF22" s="104">
        <f>IF(BE10=Tabelas!$F$23,IF(OR(BE8=Tabelas!$F$14,BE8=Tabelas!$F$15),BE16*BE22*(BE19+Tabelas!$C$39)*Tabelas!$H$4,BE16*BE22*(BE19+Tabelas!$C$39)*Tabelas!$G$4),IF(OR(BE8=Tabelas!$F$14,BE8=Tabelas!$F$15),BE16*BE22*BE19*Tabelas!$H$4,BE16*BE22*BE19*Tabelas!$H$8))</f>
        <v>0</v>
      </c>
    </row>
    <row r="23" spans="1:58" x14ac:dyDescent="0.25">
      <c r="A23" s="445"/>
      <c r="B23" s="105" t="s">
        <v>94</v>
      </c>
      <c r="C23" s="98">
        <f>IF(C18&gt;=500000,400,IF(C18&lt;100001,0,C18/1000-SUM(C20:C22)))</f>
        <v>0</v>
      </c>
      <c r="D23" s="104">
        <f>IF(C10=Tabelas!$F$23,IF(OR(C8=Tabelas!$F$14,C8=Tabelas!$F$15),C16*C23*(C19+Tabelas!$C$39)*Tabelas!$H$5,C16*C23*(C19+Tabelas!$C$39)*Tabelas!$H$9),IF(OR(C8=Tabelas!$F$14,C8=Tabelas!$F$15),C16*C23*C19*Tabelas!$H$5,C16*C23*C19*Tabelas!$H$9))</f>
        <v>0</v>
      </c>
      <c r="E23" s="98">
        <f>IF(E18&gt;=500000,400,IF(E18&lt;100001,0,E18/1000-SUM(E20:E22)))</f>
        <v>0</v>
      </c>
      <c r="F23" s="104">
        <f>IF(E10=Tabelas!$F$23,IF(OR(E8=Tabelas!$F$14,E8=Tabelas!$F$15),E16*E23*(E19+Tabelas!$C$39)*Tabelas!$H$5,E16*E23*(E19+Tabelas!$C$39)*Tabelas!$H$9),IF(OR(E8=Tabelas!$F$14,E8=Tabelas!$F$15),E16*E23*E19*Tabelas!$H$5,E16*E23*E19*Tabelas!$H$9))</f>
        <v>0</v>
      </c>
      <c r="G23" s="98">
        <f>IF(G18&gt;=500000,400,IF(G18&lt;100001,0,G18/1000-SUM(G20:G22)))</f>
        <v>0</v>
      </c>
      <c r="H23" s="104">
        <f>IF(G10=Tabelas!$F$23,IF(OR(G8=Tabelas!$F$14,G8=Tabelas!$F$15),G16*G23*(G19+Tabelas!$C$39)*Tabelas!$H$5,G16*G23*(G19+Tabelas!$C$39)*Tabelas!$H$9),IF(OR(G8=Tabelas!$F$14,G8=Tabelas!$F$15),G16*G23*G19*Tabelas!$H$5,G16*G23*G19*Tabelas!$H$9))</f>
        <v>0</v>
      </c>
      <c r="I23" s="98">
        <f>IF(I18&gt;=500000,400,IF(I18&lt;100001,0,I18/1000-SUM(I20:I22)))</f>
        <v>0</v>
      </c>
      <c r="J23" s="104">
        <f>IF(I10=Tabelas!$F$23,IF(OR(I8=Tabelas!$F$14,I8=Tabelas!$F$15),I16*I23*(I19+Tabelas!$C$39)*Tabelas!$H$5,I16*I23*(I19+Tabelas!$C$39)*Tabelas!$H$9),IF(OR(I8=Tabelas!$F$14,I8=Tabelas!$F$15),I16*I23*I19*Tabelas!$H$5,I16*I23*I19*Tabelas!$H$9))</f>
        <v>0</v>
      </c>
      <c r="K23" s="98">
        <f>IF(K18&gt;=500000,400,IF(K18&lt;100001,0,K18/1000-SUM(K20:K22)))</f>
        <v>0</v>
      </c>
      <c r="L23" s="104">
        <f>IF(K10=Tabelas!$F$23,IF(OR(K8=Tabelas!$F$14,K8=Tabelas!$F$15),K16*K23*(K19+Tabelas!$C$39)*Tabelas!$H$5,K16*K23*(K19+Tabelas!$C$39)*Tabelas!$H$9),IF(OR(K8=Tabelas!$F$14,K8=Tabelas!$F$15),K16*K23*K19*Tabelas!$H$5,K16*K23*K19*Tabelas!$H$9))</f>
        <v>0</v>
      </c>
      <c r="M23" s="98">
        <f>IF(M18&gt;=500000,400,IF(M18&lt;100001,0,M18/1000-SUM(M20:M22)))</f>
        <v>0</v>
      </c>
      <c r="N23" s="104">
        <f>IF(M10=Tabelas!$F$23,IF(OR(M8=Tabelas!$F$14,M8=Tabelas!$F$15),M16*M23*(M19+Tabelas!$C$39)*Tabelas!$H$5,M16*M23*(M19+Tabelas!$C$39)*Tabelas!$H$9),IF(OR(M8=Tabelas!$F$14,M8=Tabelas!$F$15),M16*M23*M19*Tabelas!$H$5,M16*M23*M19*Tabelas!$H$9))</f>
        <v>0</v>
      </c>
      <c r="O23" s="98">
        <f>IF(O18&gt;=500000,400,IF(O18&lt;100001,0,O18/1000-SUM(O20:O22)))</f>
        <v>0</v>
      </c>
      <c r="P23" s="104">
        <f>IF(O10=Tabelas!$F$23,IF(OR(O8=Tabelas!$F$14,O8=Tabelas!$F$15),O16*O23*(O19+Tabelas!$C$39)*Tabelas!$H$5,O16*O23*(O19+Tabelas!$C$39)*Tabelas!$H$9),IF(OR(O8=Tabelas!$F$14,O8=Tabelas!$F$15),O16*O23*O19*Tabelas!$H$5,O16*O23*O19*Tabelas!$H$9))</f>
        <v>0</v>
      </c>
      <c r="Q23" s="98">
        <f>IF(Q18&gt;=500000,400,IF(Q18&lt;100001,0,Q18/1000-SUM(Q20:Q22)))</f>
        <v>0</v>
      </c>
      <c r="R23" s="104">
        <f>IF(Q10=Tabelas!$F$23,IF(OR(Q8=Tabelas!$F$14,Q8=Tabelas!$F$15),Q16*Q23*(Q19+Tabelas!$C$39)*Tabelas!$H$5,Q16*Q23*(Q19+Tabelas!$C$39)*Tabelas!$H$9),IF(OR(Q8=Tabelas!$F$14,Q8=Tabelas!$F$15),Q16*Q23*Q19*Tabelas!$H$5,Q16*Q23*Q19*Tabelas!$H$9))</f>
        <v>0</v>
      </c>
      <c r="S23" s="98">
        <f>IF(S18&gt;=500000,400,IF(S18&lt;100001,0,S18/1000-SUM(S20:S22)))</f>
        <v>0</v>
      </c>
      <c r="T23" s="104">
        <f>IF(S10=Tabelas!$F$23,IF(OR(S8=Tabelas!$F$14,S8=Tabelas!$F$15),S16*S23*(S19+Tabelas!$C$39)*Tabelas!$H$5,S16*S23*(S19+Tabelas!$C$39)*Tabelas!$H$9),IF(OR(S8=Tabelas!$F$14,S8=Tabelas!$F$15),S16*S23*S19*Tabelas!$H$5,S16*S23*S19*Tabelas!$H$9))</f>
        <v>0</v>
      </c>
      <c r="U23" s="98">
        <f>IF(U18&gt;=500000,400,IF(U18&lt;100001,0,U18/1000-SUM(U20:U22)))</f>
        <v>0</v>
      </c>
      <c r="V23" s="104">
        <f>IF(U10=Tabelas!$F$23,IF(OR(U8=Tabelas!$F$14,U8=Tabelas!$F$15),U16*U23*(U19+Tabelas!$C$39)*Tabelas!$H$5,U16*U23*(U19+Tabelas!$C$39)*Tabelas!$H$9),IF(OR(U8=Tabelas!$F$14,U8=Tabelas!$F$15),U16*U23*U19*Tabelas!$H$5,U16*U23*U19*Tabelas!$H$9))</f>
        <v>0</v>
      </c>
      <c r="W23" s="98">
        <f>IF(W18&gt;=500000,400,IF(W18&lt;100001,0,W18/1000-SUM(W20:W22)))</f>
        <v>0</v>
      </c>
      <c r="X23" s="104">
        <f>IF(W10=Tabelas!$F$23,IF(OR(W8=Tabelas!$F$14,W8=Tabelas!$F$15),W16*W23*(W19+Tabelas!$C$39)*Tabelas!$H$5,W16*W23*(W19+Tabelas!$C$39)*Tabelas!$H$9),IF(OR(W8=Tabelas!$F$14,W8=Tabelas!$F$15),W16*W23*W19*Tabelas!$H$5,W16*W23*W19*Tabelas!$H$9))</f>
        <v>0</v>
      </c>
      <c r="Y23" s="98">
        <f>IF(Y18&gt;=500000,400,IF(Y18&lt;100001,0,Y18/1000-SUM(Y20:Y22)))</f>
        <v>0</v>
      </c>
      <c r="Z23" s="104">
        <f>IF(Y10=Tabelas!$F$23,IF(OR(Y8=Tabelas!$F$14,Y8=Tabelas!$F$15),Y16*Y23*(Y19+Tabelas!$C$39)*Tabelas!$H$5,Y16*Y23*(Y19+Tabelas!$C$39)*Tabelas!$H$9),IF(OR(Y8=Tabelas!$F$14,Y8=Tabelas!$F$15),Y16*Y23*Y19*Tabelas!$H$5,Y16*Y23*Y19*Tabelas!$H$9))</f>
        <v>0</v>
      </c>
      <c r="AA23" s="98">
        <f>IF(AA18&gt;=500000,400,IF(AA18&lt;100001,0,AA18/1000-SUM(AA20:AA22)))</f>
        <v>0</v>
      </c>
      <c r="AB23" s="104">
        <f>IF(AA10=Tabelas!$F$23,IF(OR(AA8=Tabelas!$F$14,AA8=Tabelas!$F$15),AA16*AA23*(AA19+Tabelas!$C$39)*Tabelas!$H$5,AA16*AA23*(AA19+Tabelas!$C$39)*Tabelas!$H$9),IF(OR(AA8=Tabelas!$F$14,AA8=Tabelas!$F$15),AA16*AA23*AA19*Tabelas!$H$5,AA16*AA23*AA19*Tabelas!$H$9))</f>
        <v>0</v>
      </c>
      <c r="AC23" s="98">
        <f>IF(AC18&gt;=500000,400,IF(AC18&lt;100001,0,AC18/1000-SUM(AC20:AC22)))</f>
        <v>0</v>
      </c>
      <c r="AD23" s="104">
        <f>IF(AC10=Tabelas!$F$23,IF(OR(AC8=Tabelas!$F$14,AC8=Tabelas!$F$15),AC16*AC23*(AC19+Tabelas!$C$39)*Tabelas!$H$5,AC16*AC23*(AC19+Tabelas!$C$39)*Tabelas!$H$9),IF(OR(AC8=Tabelas!$F$14,AC8=Tabelas!$F$15),AC16*AC23*AC19*Tabelas!$H$5,AC16*AC23*AC19*Tabelas!$H$9))</f>
        <v>0</v>
      </c>
      <c r="AE23" s="98">
        <f>IF(AE18&gt;=500000,400,IF(AE18&lt;100001,0,AE18/1000-SUM(AE20:AE22)))</f>
        <v>0</v>
      </c>
      <c r="AF23" s="104">
        <f>IF(AE10=Tabelas!$F$23,IF(OR(AE8=Tabelas!$F$14,AE8=Tabelas!$F$15),AE16*AE23*(AE19+Tabelas!$C$39)*Tabelas!$H$5,AE16*AE23*(AE19+Tabelas!$C$39)*Tabelas!$H$9),IF(OR(AE8=Tabelas!$F$14,AE8=Tabelas!$F$15),AE16*AE23*AE19*Tabelas!$H$5,AE16*AE23*AE19*Tabelas!$H$9))</f>
        <v>0</v>
      </c>
      <c r="AG23" s="98">
        <f>IF(AG18&gt;=500000,400,IF(AG18&lt;100001,0,AG18/1000-SUM(AG20:AG22)))</f>
        <v>0</v>
      </c>
      <c r="AH23" s="104">
        <f>IF(AG10=Tabelas!$F$23,IF(OR(AG8=Tabelas!$F$14,AG8=Tabelas!$F$15),AG16*AG23*(AG19+Tabelas!$C$39)*Tabelas!$H$5,AG16*AG23*(AG19+Tabelas!$C$39)*Tabelas!$H$9),IF(OR(AG8=Tabelas!$F$14,AG8=Tabelas!$F$15),AG16*AG23*AG19*Tabelas!$H$5,AG16*AG23*AG19*Tabelas!$H$9))</f>
        <v>0</v>
      </c>
      <c r="AI23" s="98">
        <f>IF(AI18&gt;=500000,400,IF(AI18&lt;100001,0,AI18/1000-SUM(AI20:AI22)))</f>
        <v>0</v>
      </c>
      <c r="AJ23" s="104">
        <f>IF(AI10=Tabelas!$F$23,IF(OR(AI8=Tabelas!$F$14,AI8=Tabelas!$F$15),AI16*AI23*(AI19+Tabelas!$C$39)*Tabelas!$H$5,AI16*AI23*(AI19+Tabelas!$C$39)*Tabelas!$H$9),IF(OR(AI8=Tabelas!$F$14,AI8=Tabelas!$F$15),AI16*AI23*AI19*Tabelas!$H$5,AI16*AI23*AI19*Tabelas!$H$9))</f>
        <v>0</v>
      </c>
      <c r="AK23" s="98">
        <f>IF(AK18&gt;=500000,400,IF(AK18&lt;100001,0,AK18/1000-SUM(AK20:AK22)))</f>
        <v>0</v>
      </c>
      <c r="AL23" s="104">
        <f>IF(AK10=Tabelas!$F$23,IF(OR(AK8=Tabelas!$F$14,AK8=Tabelas!$F$15),AK16*AK23*(AK19+Tabelas!$C$39)*Tabelas!$H$5,AK16*AK23*(AK19+Tabelas!$C$39)*Tabelas!$H$9),IF(OR(AK8=Tabelas!$F$14,AK8=Tabelas!$F$15),AK16*AK23*AK19*Tabelas!$H$5,AK16*AK23*AK19*Tabelas!$H$9))</f>
        <v>0</v>
      </c>
      <c r="AM23" s="98">
        <f>IF(AM18&gt;=500000,400,IF(AM18&lt;100001,0,AM18/1000-SUM(AM20:AM22)))</f>
        <v>0</v>
      </c>
      <c r="AN23" s="104">
        <f>IF(AM10=Tabelas!$F$23,IF(OR(AM8=Tabelas!$F$14,AM8=Tabelas!$F$15),AM16*AM23*(AM19+Tabelas!$C$39)*Tabelas!$H$5,AM16*AM23*(AM19+Tabelas!$C$39)*Tabelas!$H$9),IF(OR(AM8=Tabelas!$F$14,AM8=Tabelas!$F$15),AM16*AM23*AM19*Tabelas!$H$5,AM16*AM23*AM19*Tabelas!$H$9))</f>
        <v>0</v>
      </c>
      <c r="AO23" s="98">
        <f>IF(AO18&gt;=500000,400,IF(AO18&lt;100001,0,AO18/1000-SUM(AO20:AO22)))</f>
        <v>0</v>
      </c>
      <c r="AP23" s="104">
        <f>IF(AO10=Tabelas!$F$23,IF(OR(AO8=Tabelas!$F$14,AO8=Tabelas!$F$15),AO16*AO23*(AO19+Tabelas!$C$39)*Tabelas!$H$5,AO16*AO23*(AO19+Tabelas!$C$39)*Tabelas!$H$9),IF(OR(AO8=Tabelas!$F$14,AO8=Tabelas!$F$15),AO16*AO23*AO19*Tabelas!$H$5,AO16*AO23*AO19*Tabelas!$H$9))</f>
        <v>0</v>
      </c>
      <c r="AQ23" s="98">
        <f>IF(AQ18&gt;=500000,400,IF(AQ18&lt;100001,0,AQ18/1000-SUM(AQ20:AQ22)))</f>
        <v>0</v>
      </c>
      <c r="AR23" s="104">
        <f>IF(AQ10=Tabelas!$F$23,IF(OR(AQ8=Tabelas!$F$14,AQ8=Tabelas!$F$15),AQ16*AQ23*(AQ19+Tabelas!$C$39)*Tabelas!$H$5,AQ16*AQ23*(AQ19+Tabelas!$C$39)*Tabelas!$H$9),IF(OR(AQ8=Tabelas!$F$14,AQ8=Tabelas!$F$15),AQ16*AQ23*AQ19*Tabelas!$H$5,AQ16*AQ23*AQ19*Tabelas!$H$9))</f>
        <v>0</v>
      </c>
      <c r="AS23" s="98">
        <f>IF(AS18&gt;=500000,400,IF(AS18&lt;100001,0,AS18/1000-SUM(AS20:AS22)))</f>
        <v>0</v>
      </c>
      <c r="AT23" s="104">
        <f>IF(AS10=Tabelas!$F$23,IF(OR(AS8=Tabelas!$F$14,AS8=Tabelas!$F$15),AS16*AS23*(AS19+Tabelas!$C$39)*Tabelas!$H$5,AS16*AS23*(AS19+Tabelas!$C$39)*Tabelas!$H$9),IF(OR(AS8=Tabelas!$F$14,AS8=Tabelas!$F$15),AS16*AS23*AS19*Tabelas!$H$5,AS16*AS23*AS19*Tabelas!$H$9))</f>
        <v>0</v>
      </c>
      <c r="AU23" s="98">
        <f>IF(AU18&gt;=500000,400,IF(AU18&lt;100001,0,AU18/1000-SUM(AU20:AU22)))</f>
        <v>0</v>
      </c>
      <c r="AV23" s="104">
        <f>IF(AU10=Tabelas!$F$23,IF(OR(AU8=Tabelas!$F$14,AU8=Tabelas!$F$15),AU16*AU23*(AU19+Tabelas!$C$39)*Tabelas!$H$5,AU16*AU23*(AU19+Tabelas!$C$39)*Tabelas!$H$9),IF(OR(AU8=Tabelas!$F$14,AU8=Tabelas!$F$15),AU16*AU23*AU19*Tabelas!$H$5,AU16*AU23*AU19*Tabelas!$H$9))</f>
        <v>0</v>
      </c>
      <c r="AW23" s="98">
        <f>IF(AW18&gt;=500000,400,IF(AW18&lt;100001,0,AW18/1000-SUM(AW20:AW22)))</f>
        <v>0</v>
      </c>
      <c r="AX23" s="104">
        <f>IF(AW10=Tabelas!$F$23,IF(OR(AW8=Tabelas!$F$14,AW8=Tabelas!$F$15),AW16*AW23*(AW19+Tabelas!$C$39)*Tabelas!$H$5,AW16*AW23*(AW19+Tabelas!$C$39)*Tabelas!$H$9),IF(OR(AW8=Tabelas!$F$14,AW8=Tabelas!$F$15),AW16*AW23*AW19*Tabelas!$H$5,AW16*AW23*AW19*Tabelas!$H$9))</f>
        <v>0</v>
      </c>
      <c r="AY23" s="98">
        <f>IF(AY18&gt;=500000,400,IF(AY18&lt;100001,0,AY18/1000-SUM(AY20:AY22)))</f>
        <v>0</v>
      </c>
      <c r="AZ23" s="104">
        <f>IF(AY10=Tabelas!$F$23,IF(OR(AY8=Tabelas!$F$14,AY8=Tabelas!$F$15),AY16*AY23*(AY19+Tabelas!$C$39)*Tabelas!$H$5,AY16*AY23*(AY19+Tabelas!$C$39)*Tabelas!$H$9),IF(OR(AY8=Tabelas!$F$14,AY8=Tabelas!$F$15),AY16*AY23*AY19*Tabelas!$H$5,AY16*AY23*AY19*Tabelas!$H$9))</f>
        <v>0</v>
      </c>
      <c r="BA23" s="98">
        <f>IF(BA18&gt;=500000,400,IF(BA18&lt;100001,0,BA18/1000-SUM(BA20:BA22)))</f>
        <v>0</v>
      </c>
      <c r="BB23" s="104">
        <f>IF(BA10=Tabelas!$F$23,IF(OR(BA8=Tabelas!$F$14,BA8=Tabelas!$F$15),BA16*BA23*(BA19+Tabelas!$C$39)*Tabelas!$H$5,BA16*BA23*(BA19+Tabelas!$C$39)*Tabelas!$H$9),IF(OR(BA8=Tabelas!$F$14,BA8=Tabelas!$F$15),BA16*BA23*BA19*Tabelas!$H$5,BA16*BA23*BA19*Tabelas!$H$9))</f>
        <v>0</v>
      </c>
      <c r="BC23" s="98">
        <f>IF(BC18&gt;=500000,400,IF(BC18&lt;100001,0,BC18/1000-SUM(BC20:BC22)))</f>
        <v>0</v>
      </c>
      <c r="BD23" s="104">
        <f>IF(BC10=Tabelas!$F$23,IF(OR(BC8=Tabelas!$F$14,BC8=Tabelas!$F$15),BC16*BC23*(BC19+Tabelas!$C$39)*Tabelas!$H$5,BC16*BC23*(BC19+Tabelas!$C$39)*Tabelas!$H$9),IF(OR(BC8=Tabelas!$F$14,BC8=Tabelas!$F$15),BC16*BC23*BC19*Tabelas!$H$5,BC16*BC23*BC19*Tabelas!$H$9))</f>
        <v>0</v>
      </c>
      <c r="BE23" s="98">
        <f>IF(BE18&gt;=500000,400,IF(BE18&lt;100001,0,BE18/1000-SUM(BE20:BE22)))</f>
        <v>0</v>
      </c>
      <c r="BF23" s="104">
        <f>IF(BE10=Tabelas!$F$23,IF(OR(BE8=Tabelas!$F$14,BE8=Tabelas!$F$15),BE16*BE23*(BE19+Tabelas!$C$39)*Tabelas!$H$5,BE16*BE23*(BE19+Tabelas!$C$39)*Tabelas!$H$9),IF(OR(BE8=Tabelas!$F$14,BE8=Tabelas!$F$15),BE16*BE23*BE19*Tabelas!$H$5,BE16*BE23*BE19*Tabelas!$H$9))</f>
        <v>0</v>
      </c>
    </row>
    <row r="24" spans="1:58" ht="15.75" thickBot="1" x14ac:dyDescent="0.3">
      <c r="A24" s="446"/>
      <c r="B24" s="106" t="s">
        <v>95</v>
      </c>
      <c r="C24" s="99">
        <f>IF(C18&gt;500000,C18/1000-SUM(C20:C23),0)</f>
        <v>0</v>
      </c>
      <c r="D24" s="107">
        <f>IF(C10=Tabelas!$F$23,IF(OR(C8=Tabelas!$F$14,C8=Tabelas!$F$15),C16*C24*(C19+Tabelas!$C$39)*Tabelas!$H$6,C16*C24*(C19+Tabelas!$C$39)*Tabelas!$H$10),IF(OR(C8=Tabelas!$F$14,C8=Tabelas!$F$15),C16*C24*C19*Tabelas!$H$6,C16*C24*C19*Tabelas!$H$10))</f>
        <v>0</v>
      </c>
      <c r="E24" s="99">
        <f>IF(E18&gt;500000,E18/1000-SUM(E20:E23),0)</f>
        <v>0</v>
      </c>
      <c r="F24" s="107">
        <f>IF(E10=Tabelas!$F$23,IF(OR(E8=Tabelas!$F$14,E8=Tabelas!$F$15),E16*E24*(E19+Tabelas!$C$39)*Tabelas!$H$6,E16*E24*(E19+Tabelas!$C$39)*Tabelas!$H$10),IF(OR(E8=Tabelas!$F$14,E8=Tabelas!$F$15),E16*E24*E19*Tabelas!$H$6,E16*E24*E19*Tabelas!$H$10))</f>
        <v>0</v>
      </c>
      <c r="G24" s="99">
        <f>IF(G18&gt;500000,G18/1000-SUM(G20:G23),0)</f>
        <v>0</v>
      </c>
      <c r="H24" s="107">
        <f>IF(G10=Tabelas!$F$23,IF(OR(G8=Tabelas!$F$14,G8=Tabelas!$F$15),G16*G24*(G19+Tabelas!$C$39)*Tabelas!$H$6,G16*G24*(G19+Tabelas!$C$39)*Tabelas!$H$10),IF(OR(G8=Tabelas!$F$14,G8=Tabelas!$F$15),G16*G24*G19*Tabelas!$H$6,G16*G24*G19*Tabelas!$H$10))</f>
        <v>0</v>
      </c>
      <c r="I24" s="99">
        <f>IF(I18&gt;500000,I18/1000-SUM(I20:I23),0)</f>
        <v>0</v>
      </c>
      <c r="J24" s="107">
        <f>IF(I10=Tabelas!$F$23,IF(OR(I8=Tabelas!$F$14,I8=Tabelas!$F$15),I16*I24*(I19+Tabelas!$C$39)*Tabelas!$H$6,I16*I24*(I19+Tabelas!$C$39)*Tabelas!$H$10),IF(OR(I8=Tabelas!$F$14,I8=Tabelas!$F$15),I16*I24*I19*Tabelas!$H$6,I16*I24*I19*Tabelas!$H$10))</f>
        <v>0</v>
      </c>
      <c r="K24" s="99">
        <f>IF(K18&gt;500000,K18/1000-SUM(K20:K23),0)</f>
        <v>0</v>
      </c>
      <c r="L24" s="107">
        <f>IF(K10=Tabelas!$F$23,IF(OR(K8=Tabelas!$F$14,K8=Tabelas!$F$15),K16*K24*(K19+Tabelas!$C$39)*Tabelas!$H$6,K16*K24*(K19+Tabelas!$C$39)*Tabelas!$H$10),IF(OR(K8=Tabelas!$F$14,K8=Tabelas!$F$15),K16*K24*K19*Tabelas!$H$6,K16*K24*K19*Tabelas!$H$10))</f>
        <v>0</v>
      </c>
      <c r="M24" s="99">
        <f>IF(M18&gt;500000,M18/1000-SUM(M20:M23),0)</f>
        <v>0</v>
      </c>
      <c r="N24" s="107">
        <f>IF(M10=Tabelas!$F$23,IF(OR(M8=Tabelas!$F$14,M8=Tabelas!$F$15),M16*M24*(M19+Tabelas!$C$39)*Tabelas!$H$6,M16*M24*(M19+Tabelas!$C$39)*Tabelas!$H$10),IF(OR(M8=Tabelas!$F$14,M8=Tabelas!$F$15),M16*M24*M19*Tabelas!$H$6,M16*M24*M19*Tabelas!$H$10))</f>
        <v>0</v>
      </c>
      <c r="O24" s="99">
        <f>IF(O18&gt;500000,O18/1000-SUM(O20:O23),0)</f>
        <v>0</v>
      </c>
      <c r="P24" s="107">
        <f>IF(O10=Tabelas!$F$23,IF(OR(O8=Tabelas!$F$14,O8=Tabelas!$F$15),O16*O24*(O19+Tabelas!$C$39)*Tabelas!$H$6,O16*O24*(O19+Tabelas!$C$39)*Tabelas!$H$10),IF(OR(O8=Tabelas!$F$14,O8=Tabelas!$F$15),O16*O24*O19*Tabelas!$H$6,O16*O24*O19*Tabelas!$H$10))</f>
        <v>0</v>
      </c>
      <c r="Q24" s="99">
        <f>IF(Q18&gt;500000,Q18/1000-SUM(Q20:Q23),0)</f>
        <v>0</v>
      </c>
      <c r="R24" s="107">
        <f>IF(Q10=Tabelas!$F$23,IF(OR(Q8=Tabelas!$F$14,Q8=Tabelas!$F$15),Q16*Q24*(Q19+Tabelas!$C$39)*Tabelas!$H$6,Q16*Q24*(Q19+Tabelas!$C$39)*Tabelas!$H$10),IF(OR(Q8=Tabelas!$F$14,Q8=Tabelas!$F$15),Q16*Q24*Q19*Tabelas!$H$6,Q16*Q24*Q19*Tabelas!$H$10))</f>
        <v>0</v>
      </c>
      <c r="S24" s="99">
        <f>IF(S18&gt;500000,S18/1000-SUM(S20:S23),0)</f>
        <v>0</v>
      </c>
      <c r="T24" s="107">
        <f>IF(S10=Tabelas!$F$23,IF(OR(S8=Tabelas!$F$14,S8=Tabelas!$F$15),S16*S24*(S19+Tabelas!$C$39)*Tabelas!$H$6,S16*S24*(S19+Tabelas!$C$39)*Tabelas!$H$10),IF(OR(S8=Tabelas!$F$14,S8=Tabelas!$F$15),S16*S24*S19*Tabelas!$H$6,S16*S24*S19*Tabelas!$H$10))</f>
        <v>0</v>
      </c>
      <c r="U24" s="99">
        <f>IF(U18&gt;500000,U18/1000-SUM(U20:U23),0)</f>
        <v>0</v>
      </c>
      <c r="V24" s="107">
        <f>IF(U10=Tabelas!$F$23,IF(OR(U8=Tabelas!$F$14,U8=Tabelas!$F$15),U16*U24*(U19+Tabelas!$C$39)*Tabelas!$H$6,U16*U24*(U19+Tabelas!$C$39)*Tabelas!$H$10),IF(OR(U8=Tabelas!$F$14,U8=Tabelas!$F$15),U16*U24*U19*Tabelas!$H$6,U16*U24*U19*Tabelas!$H$10))</f>
        <v>0</v>
      </c>
      <c r="W24" s="99">
        <f>IF(W18&gt;500000,W18/1000-SUM(W20:W23),0)</f>
        <v>0</v>
      </c>
      <c r="X24" s="107">
        <f>IF(W10=Tabelas!$F$23,IF(OR(W8=Tabelas!$F$14,W8=Tabelas!$F$15),W16*W24*(W19+Tabelas!$C$39)*Tabelas!$H$6,W16*W24*(W19+Tabelas!$C$39)*Tabelas!$H$10),IF(OR(W8=Tabelas!$F$14,W8=Tabelas!$F$15),W16*W24*W19*Tabelas!$H$6,W16*W24*W19*Tabelas!$H$10))</f>
        <v>0</v>
      </c>
      <c r="Y24" s="99">
        <f>IF(Y18&gt;500000,Y18/1000-SUM(Y20:Y23),0)</f>
        <v>0</v>
      </c>
      <c r="Z24" s="107">
        <f>IF(Y10=Tabelas!$F$23,IF(OR(Y8=Tabelas!$F$14,Y8=Tabelas!$F$15),Y16*Y24*(Y19+Tabelas!$C$39)*Tabelas!$H$6,Y16*Y24*(Y19+Tabelas!$C$39)*Tabelas!$H$10),IF(OR(Y8=Tabelas!$F$14,Y8=Tabelas!$F$15),Y16*Y24*Y19*Tabelas!$H$6,Y16*Y24*Y19*Tabelas!$H$10))</f>
        <v>0</v>
      </c>
      <c r="AA24" s="99">
        <f>IF(AA18&gt;500000,AA18/1000-SUM(AA20:AA23),0)</f>
        <v>0</v>
      </c>
      <c r="AB24" s="107">
        <f>IF(AA10=Tabelas!$F$23,IF(OR(AA8=Tabelas!$F$14,AA8=Tabelas!$F$15),AA16*AA24*(AA19+Tabelas!$C$39)*Tabelas!$H$6,AA16*AA24*(AA19+Tabelas!$C$39)*Tabelas!$H$10),IF(OR(AA8=Tabelas!$F$14,AA8=Tabelas!$F$15),AA16*AA24*AA19*Tabelas!$H$6,AA16*AA24*AA19*Tabelas!$H$10))</f>
        <v>0</v>
      </c>
      <c r="AC24" s="99">
        <f>IF(AC18&gt;500000,AC18/1000-SUM(AC20:AC23),0)</f>
        <v>0</v>
      </c>
      <c r="AD24" s="107">
        <f>IF(AC10=Tabelas!$F$23,IF(OR(AC8=Tabelas!$F$14,AC8=Tabelas!$F$15),AC16*AC24*(AC19+Tabelas!$C$39)*Tabelas!$H$6,AC16*AC24*(AC19+Tabelas!$C$39)*Tabelas!$H$10),IF(OR(AC8=Tabelas!$F$14,AC8=Tabelas!$F$15),AC16*AC24*AC19*Tabelas!$H$6,AC16*AC24*AC19*Tabelas!$H$10))</f>
        <v>0</v>
      </c>
      <c r="AE24" s="99">
        <f>IF(AE18&gt;500000,AE18/1000-SUM(AE20:AE23),0)</f>
        <v>0</v>
      </c>
      <c r="AF24" s="107">
        <f>IF(AE10=Tabelas!$F$23,IF(OR(AE8=Tabelas!$F$14,AE8=Tabelas!$F$15),AE16*AE24*(AE19+Tabelas!$C$39)*Tabelas!$H$6,AE16*AE24*(AE19+Tabelas!$C$39)*Tabelas!$H$10),IF(OR(AE8=Tabelas!$F$14,AE8=Tabelas!$F$15),AE16*AE24*AE19*Tabelas!$H$6,AE16*AE24*AE19*Tabelas!$H$10))</f>
        <v>0</v>
      </c>
      <c r="AG24" s="99">
        <f>IF(AG18&gt;500000,AG18/1000-SUM(AG20:AG23),0)</f>
        <v>0</v>
      </c>
      <c r="AH24" s="107">
        <f>IF(AG10=Tabelas!$F$23,IF(OR(AG8=Tabelas!$F$14,AG8=Tabelas!$F$15),AG16*AG24*(AG19+Tabelas!$C$39)*Tabelas!$H$6,AG16*AG24*(AG19+Tabelas!$C$39)*Tabelas!$H$10),IF(OR(AG8=Tabelas!$F$14,AG8=Tabelas!$F$15),AG16*AG24*AG19*Tabelas!$H$6,AG16*AG24*AG19*Tabelas!$H$10))</f>
        <v>0</v>
      </c>
      <c r="AI24" s="99">
        <f>IF(AI18&gt;500000,AI18/1000-SUM(AI20:AI23),0)</f>
        <v>0</v>
      </c>
      <c r="AJ24" s="107">
        <f>IF(AI10=Tabelas!$F$23,IF(OR(AI8=Tabelas!$F$14,AI8=Tabelas!$F$15),AI16*AI24*(AI19+Tabelas!$C$39)*Tabelas!$H$6,AI16*AI24*(AI19+Tabelas!$C$39)*Tabelas!$H$10),IF(OR(AI8=Tabelas!$F$14,AI8=Tabelas!$F$15),AI16*AI24*AI19*Tabelas!$H$6,AI16*AI24*AI19*Tabelas!$H$10))</f>
        <v>0</v>
      </c>
      <c r="AK24" s="99">
        <f>IF(AK18&gt;500000,AK18/1000-SUM(AK20:AK23),0)</f>
        <v>0</v>
      </c>
      <c r="AL24" s="107">
        <f>IF(AK10=Tabelas!$F$23,IF(OR(AK8=Tabelas!$F$14,AK8=Tabelas!$F$15),AK16*AK24*(AK19+Tabelas!$C$39)*Tabelas!$H$6,AK16*AK24*(AK19+Tabelas!$C$39)*Tabelas!$H$10),IF(OR(AK8=Tabelas!$F$14,AK8=Tabelas!$F$15),AK16*AK24*AK19*Tabelas!$H$6,AK16*AK24*AK19*Tabelas!$H$10))</f>
        <v>0</v>
      </c>
      <c r="AM24" s="99">
        <f>IF(AM18&gt;500000,AM18/1000-SUM(AM20:AM23),0)</f>
        <v>0</v>
      </c>
      <c r="AN24" s="107">
        <f>IF(AM10=Tabelas!$F$23,IF(OR(AM8=Tabelas!$F$14,AM8=Tabelas!$F$15),AM16*AM24*(AM19+Tabelas!$C$39)*Tabelas!$H$6,AM16*AM24*(AM19+Tabelas!$C$39)*Tabelas!$H$10),IF(OR(AM8=Tabelas!$F$14,AM8=Tabelas!$F$15),AM16*AM24*AM19*Tabelas!$H$6,AM16*AM24*AM19*Tabelas!$H$10))</f>
        <v>0</v>
      </c>
      <c r="AO24" s="99">
        <f>IF(AO18&gt;500000,AO18/1000-SUM(AO20:AO23),0)</f>
        <v>0</v>
      </c>
      <c r="AP24" s="107">
        <f>IF(AO10=Tabelas!$F$23,IF(OR(AO8=Tabelas!$F$14,AO8=Tabelas!$F$15),AO16*AO24*(AO19+Tabelas!$C$39)*Tabelas!$H$6,AO16*AO24*(AO19+Tabelas!$C$39)*Tabelas!$H$10),IF(OR(AO8=Tabelas!$F$14,AO8=Tabelas!$F$15),AO16*AO24*AO19*Tabelas!$H$6,AO16*AO24*AO19*Tabelas!$H$10))</f>
        <v>0</v>
      </c>
      <c r="AQ24" s="99">
        <f>IF(AQ18&gt;500000,AQ18/1000-SUM(AQ20:AQ23),0)</f>
        <v>0</v>
      </c>
      <c r="AR24" s="107">
        <f>IF(AQ10=Tabelas!$F$23,IF(OR(AQ8=Tabelas!$F$14,AQ8=Tabelas!$F$15),AQ16*AQ24*(AQ19+Tabelas!$C$39)*Tabelas!$H$6,AQ16*AQ24*(AQ19+Tabelas!$C$39)*Tabelas!$H$10),IF(OR(AQ8=Tabelas!$F$14,AQ8=Tabelas!$F$15),AQ16*AQ24*AQ19*Tabelas!$H$6,AQ16*AQ24*AQ19*Tabelas!$H$10))</f>
        <v>0</v>
      </c>
      <c r="AS24" s="99">
        <f>IF(AS18&gt;500000,AS18/1000-SUM(AS20:AS23),0)</f>
        <v>0</v>
      </c>
      <c r="AT24" s="107">
        <f>IF(AS10=Tabelas!$F$23,IF(OR(AS8=Tabelas!$F$14,AS8=Tabelas!$F$15),AS16*AS24*(AS19+Tabelas!$C$39)*Tabelas!$H$6,AS16*AS24*(AS19+Tabelas!$C$39)*Tabelas!$H$10),IF(OR(AS8=Tabelas!$F$14,AS8=Tabelas!$F$15),AS16*AS24*AS19*Tabelas!$H$6,AS16*AS24*AS19*Tabelas!$H$10))</f>
        <v>0</v>
      </c>
      <c r="AU24" s="99">
        <f>IF(AU18&gt;500000,AU18/1000-SUM(AU20:AU23),0)</f>
        <v>0</v>
      </c>
      <c r="AV24" s="107">
        <f>IF(AU10=Tabelas!$F$23,IF(OR(AU8=Tabelas!$F$14,AU8=Tabelas!$F$15),AU16*AU24*(AU19+Tabelas!$C$39)*Tabelas!$H$6,AU16*AU24*(AU19+Tabelas!$C$39)*Tabelas!$H$10),IF(OR(AU8=Tabelas!$F$14,AU8=Tabelas!$F$15),AU16*AU24*AU19*Tabelas!$H$6,AU16*AU24*AU19*Tabelas!$H$10))</f>
        <v>0</v>
      </c>
      <c r="AW24" s="99">
        <f>IF(AW18&gt;500000,AW18/1000-SUM(AW20:AW23),0)</f>
        <v>0</v>
      </c>
      <c r="AX24" s="107">
        <f>IF(AW10=Tabelas!$F$23,IF(OR(AW8=Tabelas!$F$14,AW8=Tabelas!$F$15),AW16*AW24*(AW19+Tabelas!$C$39)*Tabelas!$H$6,AW16*AW24*(AW19+Tabelas!$C$39)*Tabelas!$H$10),IF(OR(AW8=Tabelas!$F$14,AW8=Tabelas!$F$15),AW16*AW24*AW19*Tabelas!$H$6,AW16*AW24*AW19*Tabelas!$H$10))</f>
        <v>0</v>
      </c>
      <c r="AY24" s="99">
        <f>IF(AY18&gt;500000,AY18/1000-SUM(AY20:AY23),0)</f>
        <v>0</v>
      </c>
      <c r="AZ24" s="107">
        <f>IF(AY10=Tabelas!$F$23,IF(OR(AY8=Tabelas!$F$14,AY8=Tabelas!$F$15),AY16*AY24*(AY19+Tabelas!$C$39)*Tabelas!$H$6,AY16*AY24*(AY19+Tabelas!$C$39)*Tabelas!$H$10),IF(OR(AY8=Tabelas!$F$14,AY8=Tabelas!$F$15),AY16*AY24*AY19*Tabelas!$H$6,AY16*AY24*AY19*Tabelas!$H$10))</f>
        <v>0</v>
      </c>
      <c r="BA24" s="99">
        <f>IF(BA18&gt;500000,BA18/1000-SUM(BA20:BA23),0)</f>
        <v>0</v>
      </c>
      <c r="BB24" s="107">
        <f>IF(BA10=Tabelas!$F$23,IF(OR(BA8=Tabelas!$F$14,BA8=Tabelas!$F$15),BA16*BA24*(BA19+Tabelas!$C$39)*Tabelas!$H$6,BA16*BA24*(BA19+Tabelas!$C$39)*Tabelas!$H$10),IF(OR(BA8=Tabelas!$F$14,BA8=Tabelas!$F$15),BA16*BA24*BA19*Tabelas!$H$6,BA16*BA24*BA19*Tabelas!$H$10))</f>
        <v>0</v>
      </c>
      <c r="BC24" s="99">
        <f>IF(BC18&gt;500000,BC18/1000-SUM(BC20:BC23),0)</f>
        <v>0</v>
      </c>
      <c r="BD24" s="107">
        <f>IF(BC10=Tabelas!$F$23,IF(OR(BC8=Tabelas!$F$14,BC8=Tabelas!$F$15),BC16*BC24*(BC19+Tabelas!$C$39)*Tabelas!$H$6,BC16*BC24*(BC19+Tabelas!$C$39)*Tabelas!$H$10),IF(OR(BC8=Tabelas!$F$14,BC8=Tabelas!$F$15),BC16*BC24*BC19*Tabelas!$H$6,BC16*BC24*BC19*Tabelas!$H$10))</f>
        <v>0</v>
      </c>
      <c r="BE24" s="99">
        <f>IF(BE18&gt;500000,BE18/1000-SUM(BE20:BE23),0)</f>
        <v>0</v>
      </c>
      <c r="BF24" s="107">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'!D42</f>
        <v>Refile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108" t="s">
        <v>96</v>
      </c>
      <c r="D26" s="109">
        <f>IF(OR(C8=Tabelas!$F$14,C8=Tabelas!$F$16),SUM(D20:D24),SUM(D20:D24)*87.5%)</f>
        <v>0</v>
      </c>
      <c r="E26" s="108" t="s">
        <v>96</v>
      </c>
      <c r="F26" s="109">
        <f>IF(OR(E8=Tabelas!$F$14,E8=Tabelas!$F$16),SUM(F20:F24),SUM(F20:F24)*87.5%)</f>
        <v>0</v>
      </c>
      <c r="G26" s="108" t="s">
        <v>96</v>
      </c>
      <c r="H26" s="109">
        <f>IF(OR(G8=Tabelas!$F$14,G8=Tabelas!$F$16),SUM(H20:H24),SUM(H20:H24)*87.5%)</f>
        <v>121.16054999999999</v>
      </c>
      <c r="I26" s="108" t="s">
        <v>96</v>
      </c>
      <c r="J26" s="109">
        <f>IF(OR(I8=Tabelas!$F$14,I8=Tabelas!$F$16),SUM(J20:J24),SUM(J20:J24)*87.5%)</f>
        <v>0</v>
      </c>
      <c r="K26" s="108" t="s">
        <v>96</v>
      </c>
      <c r="L26" s="109">
        <f>IF(OR(K8=Tabelas!$F$14,K8=Tabelas!$F$16),SUM(L20:L24),SUM(L20:L24)*87.5%)</f>
        <v>0</v>
      </c>
      <c r="M26" s="108" t="s">
        <v>96</v>
      </c>
      <c r="N26" s="109">
        <f>IF(OR(M8=Tabelas!$F$14,M8=Tabelas!$F$16),SUM(N20:N24),SUM(N20:N24)*87.5%)</f>
        <v>0</v>
      </c>
      <c r="O26" s="108" t="s">
        <v>96</v>
      </c>
      <c r="P26" s="109">
        <f>IF(OR(O8=Tabelas!$F$14,O8=Tabelas!$F$16),SUM(P20:P24),SUM(P20:P24)*87.5%)</f>
        <v>0</v>
      </c>
      <c r="Q26" s="108" t="s">
        <v>96</v>
      </c>
      <c r="R26" s="109">
        <f>IF(OR(Q8=Tabelas!$F$14,Q8=Tabelas!$F$16),SUM(R20:R24),SUM(R20:R24)*87.5%)</f>
        <v>0</v>
      </c>
      <c r="S26" s="108" t="s">
        <v>96</v>
      </c>
      <c r="T26" s="109">
        <f>IF(OR(S8=Tabelas!$F$14,S8=Tabelas!$F$16),SUM(T20:T24),SUM(T20:T24)*87.5%)</f>
        <v>0</v>
      </c>
      <c r="U26" s="108" t="s">
        <v>96</v>
      </c>
      <c r="V26" s="109">
        <f>IF(OR(U8=Tabelas!$F$14,U8=Tabelas!$F$16),SUM(V20:V24),SUM(V20:V24)*87.5%)</f>
        <v>3822.6153524999995</v>
      </c>
      <c r="W26" s="108" t="s">
        <v>96</v>
      </c>
      <c r="X26" s="109">
        <f>IF(OR(W8=Tabelas!$F$14,W8=Tabelas!$F$16),SUM(X20:X24),SUM(X20:X24)*87.5%)</f>
        <v>0</v>
      </c>
      <c r="Y26" s="108" t="s">
        <v>96</v>
      </c>
      <c r="Z26" s="109">
        <f>IF(OR(Y8=Tabelas!$F$14,Y8=Tabelas!$F$16),SUM(Z20:Z24),SUM(Z20:Z24)*87.5%)</f>
        <v>0</v>
      </c>
      <c r="AA26" s="108" t="s">
        <v>96</v>
      </c>
      <c r="AB26" s="109">
        <f>IF(OR(AA8=Tabelas!$F$14,AA8=Tabelas!$F$16),SUM(AB20:AB24),SUM(AB20:AB24)*87.5%)</f>
        <v>0</v>
      </c>
      <c r="AC26" s="108" t="s">
        <v>96</v>
      </c>
      <c r="AD26" s="109">
        <f>IF(OR(AC8=Tabelas!$F$14,AC8=Tabelas!$F$16),SUM(AD20:AD24),SUM(AD20:AD24)*87.5%)</f>
        <v>0</v>
      </c>
      <c r="AE26" s="108" t="s">
        <v>96</v>
      </c>
      <c r="AF26" s="109">
        <f>IF(OR(AE8=Tabelas!$F$14,AE8=Tabelas!$F$16),SUM(AF20:AF24),SUM(AF20:AF24)*87.5%)</f>
        <v>0</v>
      </c>
      <c r="AG26" s="108" t="s">
        <v>96</v>
      </c>
      <c r="AH26" s="109">
        <f>IF(OR(AG8=Tabelas!$F$14,AG8=Tabelas!$F$16),SUM(AH20:AH24),SUM(AH20:AH24)*87.5%)</f>
        <v>0</v>
      </c>
      <c r="AI26" s="108" t="s">
        <v>96</v>
      </c>
      <c r="AJ26" s="109">
        <f>IF(OR(AI8=Tabelas!$F$14,AI8=Tabelas!$F$16),SUM(AJ20:AJ24),SUM(AJ20:AJ24)*87.5%)</f>
        <v>0</v>
      </c>
      <c r="AK26" s="108" t="s">
        <v>96</v>
      </c>
      <c r="AL26" s="109">
        <f>IF(OR(AK8=Tabelas!$F$14,AK8=Tabelas!$F$16),SUM(AL20:AL24),SUM(AL20:AL24)*87.5%)</f>
        <v>0</v>
      </c>
      <c r="AM26" s="108" t="s">
        <v>96</v>
      </c>
      <c r="AN26" s="109">
        <f>IF(OR(AM8=Tabelas!$F$14,AM8=Tabelas!$F$16),SUM(AN20:AN24),SUM(AN20:AN24)*87.5%)</f>
        <v>0</v>
      </c>
      <c r="AO26" s="108" t="s">
        <v>96</v>
      </c>
      <c r="AP26" s="109">
        <f>IF(OR(AO8=Tabelas!$F$14,AO8=Tabelas!$F$16),SUM(AP20:AP24),SUM(AP20:AP24)*87.5%)</f>
        <v>0</v>
      </c>
      <c r="AQ26" s="108" t="s">
        <v>96</v>
      </c>
      <c r="AR26" s="109">
        <f>IF(OR(AQ8=Tabelas!$F$14,AQ8=Tabelas!$F$16),SUM(AR20:AR24),SUM(AR20:AR24)*87.5%)</f>
        <v>0</v>
      </c>
      <c r="AS26" s="108" t="s">
        <v>96</v>
      </c>
      <c r="AT26" s="109">
        <f>IF(OR(AS8=Tabelas!$F$14,AS8=Tabelas!$F$16),SUM(AT20:AT24),SUM(AT20:AT24)*87.5%)</f>
        <v>0</v>
      </c>
      <c r="AU26" s="108" t="s">
        <v>96</v>
      </c>
      <c r="AV26" s="109">
        <f>IF(OR(AU8=Tabelas!$F$14,AU8=Tabelas!$F$16),SUM(AV20:AV24),SUM(AV20:AV24)*87.5%)</f>
        <v>0</v>
      </c>
      <c r="AW26" s="108" t="s">
        <v>96</v>
      </c>
      <c r="AX26" s="109">
        <f>IF(OR(AW8=Tabelas!$F$14,AW8=Tabelas!$F$16),SUM(AX20:AX24),SUM(AX20:AX24)*87.5%)</f>
        <v>0</v>
      </c>
      <c r="AY26" s="108" t="s">
        <v>96</v>
      </c>
      <c r="AZ26" s="109">
        <f>IF(OR(AY8=Tabelas!$F$14,AY8=Tabelas!$F$16),SUM(AZ20:AZ24),SUM(AZ20:AZ24)*87.5%)</f>
        <v>0</v>
      </c>
      <c r="BA26" s="108" t="s">
        <v>96</v>
      </c>
      <c r="BB26" s="109">
        <f>IF(OR(BA8=Tabelas!$F$14,BA8=Tabelas!$F$16),SUM(BB20:BB24),SUM(BB20:BB24)*87.5%)</f>
        <v>0</v>
      </c>
      <c r="BC26" s="108" t="s">
        <v>96</v>
      </c>
      <c r="BD26" s="109">
        <f>IF(OR(BC8=Tabelas!$F$14,BC8=Tabelas!$F$16),SUM(BD20:BD24),SUM(BD20:BD24)*87.5%)</f>
        <v>0</v>
      </c>
      <c r="BE26" s="108" t="s">
        <v>96</v>
      </c>
      <c r="BF26" s="109">
        <f>IF(OR(BE8=Tabelas!$F$14,BE8=Tabelas!$F$16),SUM(BF20:BF24),SUM(BF20:BF24)*87.5%)</f>
        <v>963.22637249999991</v>
      </c>
    </row>
    <row r="27" spans="1:58" x14ac:dyDescent="0.25">
      <c r="A27" s="224"/>
      <c r="B27" s="120"/>
      <c r="C27" s="108" t="s">
        <v>97</v>
      </c>
      <c r="D27" s="110" t="e">
        <f>D26/C4</f>
        <v>#DIV/0!</v>
      </c>
      <c r="E27" s="108" t="s">
        <v>97</v>
      </c>
      <c r="F27" s="110" t="e">
        <f>F26/E4</f>
        <v>#DIV/0!</v>
      </c>
      <c r="G27" s="108" t="s">
        <v>97</v>
      </c>
      <c r="H27" s="110">
        <f>H26/G4</f>
        <v>0.60580274999999995</v>
      </c>
      <c r="I27" s="108" t="s">
        <v>97</v>
      </c>
      <c r="J27" s="110" t="e">
        <f>J26/I4</f>
        <v>#DIV/0!</v>
      </c>
      <c r="K27" s="108" t="s">
        <v>97</v>
      </c>
      <c r="L27" s="110" t="e">
        <f>L26/K4</f>
        <v>#DIV/0!</v>
      </c>
      <c r="M27" s="108" t="s">
        <v>97</v>
      </c>
      <c r="N27" s="110" t="e">
        <f>N26/M4</f>
        <v>#DIV/0!</v>
      </c>
      <c r="O27" s="108" t="s">
        <v>97</v>
      </c>
      <c r="P27" s="110" t="e">
        <f>P26/O4</f>
        <v>#DIV/0!</v>
      </c>
      <c r="Q27" s="108" t="s">
        <v>97</v>
      </c>
      <c r="R27" s="110" t="e">
        <f>R26/Q4</f>
        <v>#DIV/0!</v>
      </c>
      <c r="S27" s="108" t="s">
        <v>97</v>
      </c>
      <c r="T27" s="110" t="e">
        <f>T26/S4</f>
        <v>#DIV/0!</v>
      </c>
      <c r="U27" s="108" t="s">
        <v>97</v>
      </c>
      <c r="V27" s="110">
        <f>V26/U4</f>
        <v>0.38226153524999995</v>
      </c>
      <c r="W27" s="108" t="s">
        <v>97</v>
      </c>
      <c r="X27" s="110" t="e">
        <f>X26/W4</f>
        <v>#DIV/0!</v>
      </c>
      <c r="Y27" s="108" t="s">
        <v>97</v>
      </c>
      <c r="Z27" s="110" t="e">
        <f>Z26/Y4</f>
        <v>#DIV/0!</v>
      </c>
      <c r="AA27" s="108" t="s">
        <v>97</v>
      </c>
      <c r="AB27" s="110" t="e">
        <f>AB26/AA4</f>
        <v>#DIV/0!</v>
      </c>
      <c r="AC27" s="108" t="s">
        <v>97</v>
      </c>
      <c r="AD27" s="110" t="e">
        <f>AD26/AC4</f>
        <v>#DIV/0!</v>
      </c>
      <c r="AE27" s="108" t="s">
        <v>97</v>
      </c>
      <c r="AF27" s="110" t="e">
        <f>AF26/AE4</f>
        <v>#DIV/0!</v>
      </c>
      <c r="AG27" s="108" t="s">
        <v>97</v>
      </c>
      <c r="AH27" s="110" t="e">
        <f>AH26/AG4</f>
        <v>#DIV/0!</v>
      </c>
      <c r="AI27" s="108" t="s">
        <v>97</v>
      </c>
      <c r="AJ27" s="110" t="e">
        <f>AJ26/AI4</f>
        <v>#DIV/0!</v>
      </c>
      <c r="AK27" s="108" t="s">
        <v>97</v>
      </c>
      <c r="AL27" s="110" t="e">
        <f>AL26/AK4</f>
        <v>#DIV/0!</v>
      </c>
      <c r="AM27" s="108" t="s">
        <v>97</v>
      </c>
      <c r="AN27" s="110" t="e">
        <f>AN26/AM4</f>
        <v>#DIV/0!</v>
      </c>
      <c r="AO27" s="108" t="s">
        <v>97</v>
      </c>
      <c r="AP27" s="110" t="e">
        <f>AP26/AO4</f>
        <v>#DIV/0!</v>
      </c>
      <c r="AQ27" s="108" t="s">
        <v>97</v>
      </c>
      <c r="AR27" s="110" t="e">
        <f>AR26/AQ4</f>
        <v>#DIV/0!</v>
      </c>
      <c r="AS27" s="108" t="s">
        <v>97</v>
      </c>
      <c r="AT27" s="110" t="e">
        <f>AT26/AS4</f>
        <v>#DIV/0!</v>
      </c>
      <c r="AU27" s="108" t="s">
        <v>97</v>
      </c>
      <c r="AV27" s="110" t="e">
        <f>AV26/AU4</f>
        <v>#DIV/0!</v>
      </c>
      <c r="AW27" s="108" t="s">
        <v>97</v>
      </c>
      <c r="AX27" s="110" t="e">
        <f>AX26/AW4</f>
        <v>#DIV/0!</v>
      </c>
      <c r="AY27" s="108" t="s">
        <v>97</v>
      </c>
      <c r="AZ27" s="110" t="e">
        <f>AZ26/AY4</f>
        <v>#DIV/0!</v>
      </c>
      <c r="BA27" s="108" t="s">
        <v>97</v>
      </c>
      <c r="BB27" s="110" t="e">
        <f>BB26/BA4</f>
        <v>#DIV/0!</v>
      </c>
      <c r="BC27" s="108" t="s">
        <v>97</v>
      </c>
      <c r="BD27" s="110" t="e">
        <f>BD26/BC4</f>
        <v>#DIV/0!</v>
      </c>
      <c r="BE27" s="108" t="s">
        <v>97</v>
      </c>
      <c r="BF27" s="110">
        <f>BF26/BE4</f>
        <v>0.48161318624999994</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535" t="s">
        <v>98</v>
      </c>
      <c r="D29" s="536"/>
      <c r="E29" s="535" t="s">
        <v>98</v>
      </c>
      <c r="F29" s="536"/>
      <c r="G29" s="535" t="s">
        <v>98</v>
      </c>
      <c r="H29" s="536"/>
      <c r="I29" s="535" t="s">
        <v>98</v>
      </c>
      <c r="J29" s="536"/>
      <c r="K29" s="535" t="s">
        <v>98</v>
      </c>
      <c r="L29" s="536"/>
      <c r="M29" s="535" t="s">
        <v>98</v>
      </c>
      <c r="N29" s="536"/>
      <c r="O29" s="535" t="s">
        <v>98</v>
      </c>
      <c r="P29" s="536"/>
      <c r="Q29" s="535" t="s">
        <v>98</v>
      </c>
      <c r="R29" s="536"/>
      <c r="S29" s="535" t="s">
        <v>98</v>
      </c>
      <c r="T29" s="536"/>
      <c r="U29" s="535" t="s">
        <v>98</v>
      </c>
      <c r="V29" s="536"/>
      <c r="W29" s="535" t="s">
        <v>98</v>
      </c>
      <c r="X29" s="536"/>
      <c r="Y29" s="535" t="s">
        <v>98</v>
      </c>
      <c r="Z29" s="536"/>
      <c r="AA29" s="535" t="s">
        <v>98</v>
      </c>
      <c r="AB29" s="536"/>
      <c r="AC29" s="535" t="s">
        <v>98</v>
      </c>
      <c r="AD29" s="536"/>
      <c r="AE29" s="535" t="s">
        <v>98</v>
      </c>
      <c r="AF29" s="536"/>
      <c r="AG29" s="535" t="s">
        <v>98</v>
      </c>
      <c r="AH29" s="536"/>
      <c r="AI29" s="535" t="s">
        <v>98</v>
      </c>
      <c r="AJ29" s="536"/>
      <c r="AK29" s="535" t="s">
        <v>98</v>
      </c>
      <c r="AL29" s="536"/>
      <c r="AM29" s="535" t="s">
        <v>98</v>
      </c>
      <c r="AN29" s="536"/>
      <c r="AO29" s="535" t="s">
        <v>98</v>
      </c>
      <c r="AP29" s="536"/>
      <c r="AQ29" s="535" t="s">
        <v>98</v>
      </c>
      <c r="AR29" s="536"/>
      <c r="AS29" s="535" t="s">
        <v>98</v>
      </c>
      <c r="AT29" s="536"/>
      <c r="AU29" s="535" t="s">
        <v>98</v>
      </c>
      <c r="AV29" s="536"/>
      <c r="AW29" s="535" t="s">
        <v>98</v>
      </c>
      <c r="AX29" s="536"/>
      <c r="AY29" s="535" t="s">
        <v>98</v>
      </c>
      <c r="AZ29" s="536"/>
      <c r="BA29" s="535" t="s">
        <v>98</v>
      </c>
      <c r="BB29" s="536"/>
      <c r="BC29" s="535" t="s">
        <v>98</v>
      </c>
      <c r="BD29" s="536"/>
      <c r="BE29" s="535" t="s">
        <v>98</v>
      </c>
      <c r="BF29" s="536"/>
    </row>
    <row r="30" spans="1:58" x14ac:dyDescent="0.25">
      <c r="A30" s="224"/>
      <c r="B30" s="120"/>
      <c r="C30" s="111" t="s">
        <v>99</v>
      </c>
      <c r="D30" s="112" t="e">
        <f>D31*C4</f>
        <v>#DIV/0!</v>
      </c>
      <c r="E30" s="111" t="s">
        <v>99</v>
      </c>
      <c r="F30" s="112" t="e">
        <f>F31*E4</f>
        <v>#DIV/0!</v>
      </c>
      <c r="G30" s="111" t="s">
        <v>99</v>
      </c>
      <c r="H30" s="112">
        <f>H31*G4</f>
        <v>122</v>
      </c>
      <c r="I30" s="111" t="s">
        <v>99</v>
      </c>
      <c r="J30" s="112" t="e">
        <f>J31*I4</f>
        <v>#DIV/0!</v>
      </c>
      <c r="K30" s="111" t="s">
        <v>99</v>
      </c>
      <c r="L30" s="112" t="e">
        <f>L31*K4</f>
        <v>#DIV/0!</v>
      </c>
      <c r="M30" s="111" t="s">
        <v>99</v>
      </c>
      <c r="N30" s="112" t="e">
        <f>N31*M4</f>
        <v>#DIV/0!</v>
      </c>
      <c r="O30" s="111" t="s">
        <v>99</v>
      </c>
      <c r="P30" s="112" t="e">
        <f>P31*O4</f>
        <v>#DIV/0!</v>
      </c>
      <c r="Q30" s="111" t="s">
        <v>99</v>
      </c>
      <c r="R30" s="112" t="e">
        <f>R31*Q4</f>
        <v>#DIV/0!</v>
      </c>
      <c r="S30" s="111" t="s">
        <v>99</v>
      </c>
      <c r="T30" s="112" t="e">
        <f>T31*S4</f>
        <v>#DIV/0!</v>
      </c>
      <c r="U30" s="111" t="s">
        <v>99</v>
      </c>
      <c r="V30" s="112">
        <f>V31*U4</f>
        <v>3800</v>
      </c>
      <c r="W30" s="111" t="s">
        <v>99</v>
      </c>
      <c r="X30" s="112" t="e">
        <f>X31*W4</f>
        <v>#DIV/0!</v>
      </c>
      <c r="Y30" s="111" t="s">
        <v>99</v>
      </c>
      <c r="Z30" s="112" t="e">
        <f>Z31*Y4</f>
        <v>#DIV/0!</v>
      </c>
      <c r="AA30" s="111" t="s">
        <v>99</v>
      </c>
      <c r="AB30" s="112" t="e">
        <f>AB31*AA4</f>
        <v>#DIV/0!</v>
      </c>
      <c r="AC30" s="111" t="s">
        <v>99</v>
      </c>
      <c r="AD30" s="112" t="e">
        <f>AD31*AC4</f>
        <v>#DIV/0!</v>
      </c>
      <c r="AE30" s="111" t="s">
        <v>99</v>
      </c>
      <c r="AF30" s="112" t="e">
        <f>AF31*AE4</f>
        <v>#DIV/0!</v>
      </c>
      <c r="AG30" s="111" t="s">
        <v>99</v>
      </c>
      <c r="AH30" s="112" t="e">
        <f>AH31*AG4</f>
        <v>#DIV/0!</v>
      </c>
      <c r="AI30" s="111" t="s">
        <v>99</v>
      </c>
      <c r="AJ30" s="112" t="e">
        <f>AJ31*AI4</f>
        <v>#DIV/0!</v>
      </c>
      <c r="AK30" s="111" t="s">
        <v>99</v>
      </c>
      <c r="AL30" s="112" t="e">
        <f>AL31*AK4</f>
        <v>#DIV/0!</v>
      </c>
      <c r="AM30" s="111" t="s">
        <v>99</v>
      </c>
      <c r="AN30" s="112" t="e">
        <f>AN31*AM4</f>
        <v>#DIV/0!</v>
      </c>
      <c r="AO30" s="111" t="s">
        <v>99</v>
      </c>
      <c r="AP30" s="112" t="e">
        <f>AP31*AO4</f>
        <v>#DIV/0!</v>
      </c>
      <c r="AQ30" s="111" t="s">
        <v>99</v>
      </c>
      <c r="AR30" s="112" t="e">
        <f>AR31*AQ4</f>
        <v>#DIV/0!</v>
      </c>
      <c r="AS30" s="111" t="s">
        <v>99</v>
      </c>
      <c r="AT30" s="112" t="e">
        <f>AT31*AS4</f>
        <v>#DIV/0!</v>
      </c>
      <c r="AU30" s="111" t="s">
        <v>99</v>
      </c>
      <c r="AV30" s="112" t="e">
        <f>AV31*AU4</f>
        <v>#DIV/0!</v>
      </c>
      <c r="AW30" s="111" t="s">
        <v>99</v>
      </c>
      <c r="AX30" s="112" t="e">
        <f>AX31*AW4</f>
        <v>#DIV/0!</v>
      </c>
      <c r="AY30" s="111" t="s">
        <v>99</v>
      </c>
      <c r="AZ30" s="112" t="e">
        <f>AZ31*AY4</f>
        <v>#DIV/0!</v>
      </c>
      <c r="BA30" s="111" t="s">
        <v>99</v>
      </c>
      <c r="BB30" s="112" t="e">
        <f>BB31*BA4</f>
        <v>#DIV/0!</v>
      </c>
      <c r="BC30" s="111" t="s">
        <v>99</v>
      </c>
      <c r="BD30" s="112" t="e">
        <f>BD31*BC4</f>
        <v>#DIV/0!</v>
      </c>
      <c r="BE30" s="111" t="s">
        <v>99</v>
      </c>
      <c r="BF30" s="112">
        <f>BF31*BE4</f>
        <v>960</v>
      </c>
    </row>
    <row r="31" spans="1:58" ht="15.75" thickBot="1" x14ac:dyDescent="0.3">
      <c r="A31" s="224"/>
      <c r="B31" s="120"/>
      <c r="C31" s="113" t="s">
        <v>97</v>
      </c>
      <c r="D31" s="114" t="e">
        <f>ROUND(D27,2)</f>
        <v>#DIV/0!</v>
      </c>
      <c r="E31" s="113" t="s">
        <v>97</v>
      </c>
      <c r="F31" s="114" t="e">
        <f>ROUND(F27,2)</f>
        <v>#DIV/0!</v>
      </c>
      <c r="G31" s="113" t="s">
        <v>97</v>
      </c>
      <c r="H31" s="114">
        <f>ROUND(H27,2)</f>
        <v>0.61</v>
      </c>
      <c r="I31" s="113" t="s">
        <v>97</v>
      </c>
      <c r="J31" s="114" t="e">
        <f>ROUND(J27,2)</f>
        <v>#DIV/0!</v>
      </c>
      <c r="K31" s="113" t="s">
        <v>97</v>
      </c>
      <c r="L31" s="114" t="e">
        <f>ROUND(L27,2)</f>
        <v>#DIV/0!</v>
      </c>
      <c r="M31" s="113" t="s">
        <v>97</v>
      </c>
      <c r="N31" s="114" t="e">
        <f>ROUND(N27,2)</f>
        <v>#DIV/0!</v>
      </c>
      <c r="O31" s="113" t="s">
        <v>97</v>
      </c>
      <c r="P31" s="114" t="e">
        <f>ROUND(P27,2)</f>
        <v>#DIV/0!</v>
      </c>
      <c r="Q31" s="113" t="s">
        <v>97</v>
      </c>
      <c r="R31" s="114" t="e">
        <f>ROUND(R27,2)</f>
        <v>#DIV/0!</v>
      </c>
      <c r="S31" s="113" t="s">
        <v>97</v>
      </c>
      <c r="T31" s="114" t="e">
        <f>ROUND(T27,2)</f>
        <v>#DIV/0!</v>
      </c>
      <c r="U31" s="113" t="s">
        <v>97</v>
      </c>
      <c r="V31" s="114">
        <f>ROUND(V27,2)</f>
        <v>0.38</v>
      </c>
      <c r="W31" s="113" t="s">
        <v>97</v>
      </c>
      <c r="X31" s="114" t="e">
        <f>ROUND(X27,2)</f>
        <v>#DIV/0!</v>
      </c>
      <c r="Y31" s="113" t="s">
        <v>97</v>
      </c>
      <c r="Z31" s="114" t="e">
        <f>ROUND(Z27,2)</f>
        <v>#DIV/0!</v>
      </c>
      <c r="AA31" s="113" t="s">
        <v>97</v>
      </c>
      <c r="AB31" s="114" t="e">
        <f>ROUND(AB27,2)</f>
        <v>#DIV/0!</v>
      </c>
      <c r="AC31" s="113" t="s">
        <v>97</v>
      </c>
      <c r="AD31" s="114" t="e">
        <f>ROUND(AD27,2)</f>
        <v>#DIV/0!</v>
      </c>
      <c r="AE31" s="113" t="s">
        <v>97</v>
      </c>
      <c r="AF31" s="114" t="e">
        <f>ROUND(AF27,2)</f>
        <v>#DIV/0!</v>
      </c>
      <c r="AG31" s="113" t="s">
        <v>97</v>
      </c>
      <c r="AH31" s="114" t="e">
        <f>ROUND(AH27,2)</f>
        <v>#DIV/0!</v>
      </c>
      <c r="AI31" s="113" t="s">
        <v>97</v>
      </c>
      <c r="AJ31" s="114" t="e">
        <f>ROUND(AJ27,2)</f>
        <v>#DIV/0!</v>
      </c>
      <c r="AK31" s="113" t="s">
        <v>97</v>
      </c>
      <c r="AL31" s="114" t="e">
        <f>ROUND(AL27,2)</f>
        <v>#DIV/0!</v>
      </c>
      <c r="AM31" s="113" t="s">
        <v>97</v>
      </c>
      <c r="AN31" s="114" t="e">
        <f>ROUND(AN27,2)</f>
        <v>#DIV/0!</v>
      </c>
      <c r="AO31" s="113" t="s">
        <v>97</v>
      </c>
      <c r="AP31" s="114" t="e">
        <f>ROUND(AP27,2)</f>
        <v>#DIV/0!</v>
      </c>
      <c r="AQ31" s="113" t="s">
        <v>97</v>
      </c>
      <c r="AR31" s="114" t="e">
        <f>ROUND(AR27,2)</f>
        <v>#DIV/0!</v>
      </c>
      <c r="AS31" s="113" t="s">
        <v>97</v>
      </c>
      <c r="AT31" s="114" t="e">
        <f>ROUND(AT27,2)</f>
        <v>#DIV/0!</v>
      </c>
      <c r="AU31" s="113" t="s">
        <v>97</v>
      </c>
      <c r="AV31" s="114" t="e">
        <f>ROUND(AV27,2)</f>
        <v>#DIV/0!</v>
      </c>
      <c r="AW31" s="113" t="s">
        <v>97</v>
      </c>
      <c r="AX31" s="114" t="e">
        <f>ROUND(AX27,2)</f>
        <v>#DIV/0!</v>
      </c>
      <c r="AY31" s="113" t="s">
        <v>97</v>
      </c>
      <c r="AZ31" s="114" t="e">
        <f>ROUND(AZ27,2)</f>
        <v>#DIV/0!</v>
      </c>
      <c r="BA31" s="113" t="s">
        <v>97</v>
      </c>
      <c r="BB31" s="114" t="e">
        <f>ROUND(BB27,2)</f>
        <v>#DIV/0!</v>
      </c>
      <c r="BC31" s="113" t="s">
        <v>97</v>
      </c>
      <c r="BD31" s="114" t="e">
        <f>ROUND(BD27,2)</f>
        <v>#DIV/0!</v>
      </c>
      <c r="BE31" s="113" t="s">
        <v>97</v>
      </c>
      <c r="BF31" s="114">
        <f>ROUND(BF27,2)</f>
        <v>0.48</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dimension ref="A1:BF31"/>
  <sheetViews>
    <sheetView showGridLines="0" workbookViewId="0">
      <selection sqref="A1:D2"/>
    </sheetView>
  </sheetViews>
  <sheetFormatPr defaultRowHeight="15" x14ac:dyDescent="0.25"/>
  <cols>
    <col min="1" max="1" width="13.2851562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'!B43</f>
        <v>Marcador de Páginas</v>
      </c>
      <c r="C2" s="452"/>
      <c r="D2" s="453"/>
    </row>
    <row r="3" spans="1:58" x14ac:dyDescent="0.25">
      <c r="A3" s="218"/>
      <c r="B3" s="219"/>
      <c r="C3" s="220" t="s">
        <v>198</v>
      </c>
      <c r="D3" s="220"/>
      <c r="E3" s="220" t="s">
        <v>199</v>
      </c>
      <c r="F3" s="220"/>
      <c r="G3" s="220" t="s">
        <v>202</v>
      </c>
      <c r="H3" s="220"/>
      <c r="I3" s="220" t="s">
        <v>203</v>
      </c>
      <c r="J3" s="220"/>
      <c r="K3" s="220" t="s">
        <v>204</v>
      </c>
      <c r="L3" s="220"/>
      <c r="M3" s="220" t="s">
        <v>205</v>
      </c>
      <c r="N3" s="220"/>
      <c r="O3" s="220" t="s">
        <v>208</v>
      </c>
      <c r="P3" s="220"/>
      <c r="Q3" s="220" t="s">
        <v>209</v>
      </c>
      <c r="R3" s="220"/>
      <c r="S3" s="220" t="s">
        <v>210</v>
      </c>
      <c r="T3" s="220"/>
      <c r="U3" s="217" t="s">
        <v>211</v>
      </c>
      <c r="W3" s="220" t="s">
        <v>212</v>
      </c>
      <c r="X3" s="220"/>
      <c r="Y3" s="217" t="s">
        <v>214</v>
      </c>
      <c r="Z3" s="220"/>
      <c r="AA3" s="220" t="s">
        <v>215</v>
      </c>
      <c r="AB3" s="220"/>
      <c r="AC3" s="220" t="s">
        <v>216</v>
      </c>
      <c r="AD3" s="220"/>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X3" s="220"/>
      <c r="AY3" s="217" t="s">
        <v>227</v>
      </c>
      <c r="BA3" s="220" t="s">
        <v>228</v>
      </c>
      <c r="BB3" s="220"/>
      <c r="BC3" s="217" t="s">
        <v>229</v>
      </c>
      <c r="BE3" s="217" t="s">
        <v>238</v>
      </c>
    </row>
    <row r="4" spans="1:58" ht="15.75" thickBot="1" x14ac:dyDescent="0.3">
      <c r="A4" s="221"/>
      <c r="B4" s="46" t="s">
        <v>76</v>
      </c>
      <c r="C4" s="505">
        <v>100</v>
      </c>
      <c r="D4" s="546"/>
      <c r="E4" s="505">
        <v>0</v>
      </c>
      <c r="F4" s="546"/>
      <c r="G4" s="505">
        <v>200</v>
      </c>
      <c r="H4" s="546"/>
      <c r="I4" s="505">
        <v>0</v>
      </c>
      <c r="J4" s="546"/>
      <c r="K4" s="505">
        <v>0</v>
      </c>
      <c r="L4" s="546"/>
      <c r="M4" s="505">
        <v>0</v>
      </c>
      <c r="N4" s="546"/>
      <c r="O4" s="505">
        <v>0</v>
      </c>
      <c r="P4" s="546"/>
      <c r="Q4" s="505">
        <v>1000</v>
      </c>
      <c r="R4" s="546"/>
      <c r="S4" s="505">
        <v>0</v>
      </c>
      <c r="T4" s="546"/>
      <c r="U4" s="505">
        <v>0</v>
      </c>
      <c r="V4" s="546"/>
      <c r="W4" s="505">
        <v>0</v>
      </c>
      <c r="X4" s="546"/>
      <c r="Y4" s="505">
        <v>0</v>
      </c>
      <c r="Z4" s="546"/>
      <c r="AA4" s="505">
        <v>0</v>
      </c>
      <c r="AB4" s="546"/>
      <c r="AC4" s="505">
        <v>1500</v>
      </c>
      <c r="AD4" s="546"/>
      <c r="AE4" s="505">
        <v>0</v>
      </c>
      <c r="AF4" s="546"/>
      <c r="AG4" s="505">
        <v>0</v>
      </c>
      <c r="AH4" s="546"/>
      <c r="AI4" s="505">
        <v>1000</v>
      </c>
      <c r="AJ4" s="546"/>
      <c r="AK4" s="505">
        <v>0</v>
      </c>
      <c r="AL4" s="546"/>
      <c r="AM4" s="505">
        <v>0</v>
      </c>
      <c r="AN4" s="546"/>
      <c r="AO4" s="505">
        <v>1000</v>
      </c>
      <c r="AP4" s="546"/>
      <c r="AQ4" s="505">
        <v>0</v>
      </c>
      <c r="AR4" s="546"/>
      <c r="AS4" s="505">
        <v>0</v>
      </c>
      <c r="AT4" s="546"/>
      <c r="AU4" s="505">
        <v>0</v>
      </c>
      <c r="AV4" s="546"/>
      <c r="AW4" s="505">
        <v>0</v>
      </c>
      <c r="AX4" s="546"/>
      <c r="AY4" s="505">
        <v>0</v>
      </c>
      <c r="AZ4" s="546"/>
      <c r="BA4" s="505">
        <v>1000</v>
      </c>
      <c r="BB4" s="546"/>
      <c r="BC4" s="505">
        <v>600</v>
      </c>
      <c r="BD4" s="546"/>
      <c r="BE4" s="505">
        <v>0</v>
      </c>
      <c r="BF4" s="546"/>
    </row>
    <row r="5" spans="1:58" ht="15" customHeight="1" x14ac:dyDescent="0.25">
      <c r="A5" s="444" t="s">
        <v>77</v>
      </c>
      <c r="B5" s="47" t="s">
        <v>78</v>
      </c>
      <c r="C5" s="547">
        <v>17.899999999999999</v>
      </c>
      <c r="D5" s="548"/>
      <c r="E5" s="547">
        <v>17.899999999999999</v>
      </c>
      <c r="F5" s="548"/>
      <c r="G5" s="547">
        <v>17.899999999999999</v>
      </c>
      <c r="H5" s="548"/>
      <c r="I5" s="547">
        <v>17.899999999999999</v>
      </c>
      <c r="J5" s="548"/>
      <c r="K5" s="547">
        <v>17.899999999999999</v>
      </c>
      <c r="L5" s="548"/>
      <c r="M5" s="547">
        <v>17.899999999999999</v>
      </c>
      <c r="N5" s="548"/>
      <c r="O5" s="547">
        <v>17.899999999999999</v>
      </c>
      <c r="P5" s="548"/>
      <c r="Q5" s="547">
        <v>17.899999999999999</v>
      </c>
      <c r="R5" s="548"/>
      <c r="S5" s="547">
        <v>17.899999999999999</v>
      </c>
      <c r="T5" s="548"/>
      <c r="U5" s="547">
        <v>17.899999999999999</v>
      </c>
      <c r="V5" s="548"/>
      <c r="W5" s="547">
        <v>17.899999999999999</v>
      </c>
      <c r="X5" s="548"/>
      <c r="Y5" s="547">
        <v>17.899999999999999</v>
      </c>
      <c r="Z5" s="548"/>
      <c r="AA5" s="547">
        <v>17.899999999999999</v>
      </c>
      <c r="AB5" s="548"/>
      <c r="AC5" s="547">
        <v>17.899999999999999</v>
      </c>
      <c r="AD5" s="548"/>
      <c r="AE5" s="547">
        <v>17.899999999999999</v>
      </c>
      <c r="AF5" s="548"/>
      <c r="AG5" s="547">
        <v>17.899999999999999</v>
      </c>
      <c r="AH5" s="548"/>
      <c r="AI5" s="547">
        <v>17.899999999999999</v>
      </c>
      <c r="AJ5" s="548"/>
      <c r="AK5" s="547">
        <v>17.899999999999999</v>
      </c>
      <c r="AL5" s="548"/>
      <c r="AM5" s="547">
        <v>17.899999999999999</v>
      </c>
      <c r="AN5" s="548"/>
      <c r="AO5" s="547">
        <v>17.899999999999999</v>
      </c>
      <c r="AP5" s="548"/>
      <c r="AQ5" s="547">
        <v>17.899999999999999</v>
      </c>
      <c r="AR5" s="548"/>
      <c r="AS5" s="547">
        <v>17.899999999999999</v>
      </c>
      <c r="AT5" s="548"/>
      <c r="AU5" s="547">
        <v>17.899999999999999</v>
      </c>
      <c r="AV5" s="548"/>
      <c r="AW5" s="547">
        <v>17.899999999999999</v>
      </c>
      <c r="AX5" s="548"/>
      <c r="AY5" s="547">
        <v>17.899999999999999</v>
      </c>
      <c r="AZ5" s="548"/>
      <c r="BA5" s="547">
        <v>17.899999999999999</v>
      </c>
      <c r="BB5" s="548"/>
      <c r="BC5" s="547">
        <v>17.899999999999999</v>
      </c>
      <c r="BD5" s="548"/>
      <c r="BE5" s="547">
        <v>17.899999999999999</v>
      </c>
      <c r="BF5" s="548"/>
    </row>
    <row r="6" spans="1:58" x14ac:dyDescent="0.25">
      <c r="A6" s="447"/>
      <c r="B6" s="48" t="s">
        <v>79</v>
      </c>
      <c r="C6" s="433">
        <v>4.82</v>
      </c>
      <c r="D6" s="434"/>
      <c r="E6" s="433">
        <v>4.82</v>
      </c>
      <c r="F6" s="434"/>
      <c r="G6" s="433">
        <v>4.82</v>
      </c>
      <c r="H6" s="434"/>
      <c r="I6" s="433">
        <v>4.82</v>
      </c>
      <c r="J6" s="434"/>
      <c r="K6" s="433">
        <v>4.82</v>
      </c>
      <c r="L6" s="434"/>
      <c r="M6" s="433">
        <v>4.82</v>
      </c>
      <c r="N6" s="434"/>
      <c r="O6" s="433">
        <v>4.82</v>
      </c>
      <c r="P6" s="434"/>
      <c r="Q6" s="433">
        <v>4.82</v>
      </c>
      <c r="R6" s="434"/>
      <c r="S6" s="433">
        <v>4.82</v>
      </c>
      <c r="T6" s="434"/>
      <c r="U6" s="433">
        <v>4.82</v>
      </c>
      <c r="V6" s="434"/>
      <c r="W6" s="433">
        <v>4.82</v>
      </c>
      <c r="X6" s="434"/>
      <c r="Y6" s="433">
        <v>4.82</v>
      </c>
      <c r="Z6" s="434"/>
      <c r="AA6" s="433">
        <v>4.82</v>
      </c>
      <c r="AB6" s="434"/>
      <c r="AC6" s="433">
        <v>4.82</v>
      </c>
      <c r="AD6" s="434"/>
      <c r="AE6" s="433">
        <v>4.82</v>
      </c>
      <c r="AF6" s="434"/>
      <c r="AG6" s="433">
        <v>4.82</v>
      </c>
      <c r="AH6" s="434"/>
      <c r="AI6" s="433">
        <v>4.82</v>
      </c>
      <c r="AJ6" s="434"/>
      <c r="AK6" s="433">
        <v>4.82</v>
      </c>
      <c r="AL6" s="434"/>
      <c r="AM6" s="433">
        <v>4.82</v>
      </c>
      <c r="AN6" s="434"/>
      <c r="AO6" s="433">
        <v>4.82</v>
      </c>
      <c r="AP6" s="434"/>
      <c r="AQ6" s="433">
        <v>4.82</v>
      </c>
      <c r="AR6" s="434"/>
      <c r="AS6" s="433">
        <v>4.82</v>
      </c>
      <c r="AT6" s="434"/>
      <c r="AU6" s="433">
        <v>4.82</v>
      </c>
      <c r="AV6" s="434"/>
      <c r="AW6" s="433">
        <v>4.82</v>
      </c>
      <c r="AX6" s="434"/>
      <c r="AY6" s="433">
        <v>4.82</v>
      </c>
      <c r="AZ6" s="434"/>
      <c r="BA6" s="433">
        <v>4.82</v>
      </c>
      <c r="BB6" s="434"/>
      <c r="BC6" s="433">
        <v>4.82</v>
      </c>
      <c r="BD6" s="434"/>
      <c r="BE6" s="433">
        <v>4.82</v>
      </c>
      <c r="BF6" s="434"/>
    </row>
    <row r="7" spans="1:58" ht="15.75" thickBot="1" x14ac:dyDescent="0.3">
      <c r="A7" s="448"/>
      <c r="B7" s="49" t="s">
        <v>80</v>
      </c>
      <c r="C7" s="505">
        <v>1</v>
      </c>
      <c r="D7" s="506"/>
      <c r="E7" s="505">
        <v>1</v>
      </c>
      <c r="F7" s="506"/>
      <c r="G7" s="505">
        <v>1</v>
      </c>
      <c r="H7" s="506"/>
      <c r="I7" s="505">
        <v>1</v>
      </c>
      <c r="J7" s="506"/>
      <c r="K7" s="505">
        <v>1</v>
      </c>
      <c r="L7" s="506"/>
      <c r="M7" s="505">
        <v>1</v>
      </c>
      <c r="N7" s="506"/>
      <c r="O7" s="505">
        <v>1</v>
      </c>
      <c r="P7" s="506"/>
      <c r="Q7" s="505">
        <v>1</v>
      </c>
      <c r="R7" s="506"/>
      <c r="S7" s="505">
        <v>1</v>
      </c>
      <c r="T7" s="506"/>
      <c r="U7" s="505">
        <v>1</v>
      </c>
      <c r="V7" s="506"/>
      <c r="W7" s="505">
        <v>1</v>
      </c>
      <c r="X7" s="506"/>
      <c r="Y7" s="505">
        <v>1</v>
      </c>
      <c r="Z7" s="506"/>
      <c r="AA7" s="505">
        <v>1</v>
      </c>
      <c r="AB7" s="506"/>
      <c r="AC7" s="505">
        <v>1</v>
      </c>
      <c r="AD7" s="506"/>
      <c r="AE7" s="505">
        <v>1</v>
      </c>
      <c r="AF7" s="506"/>
      <c r="AG7" s="505">
        <v>1</v>
      </c>
      <c r="AH7" s="506"/>
      <c r="AI7" s="505">
        <v>1</v>
      </c>
      <c r="AJ7" s="506"/>
      <c r="AK7" s="505">
        <v>1</v>
      </c>
      <c r="AL7" s="506"/>
      <c r="AM7" s="505">
        <v>1</v>
      </c>
      <c r="AN7" s="506"/>
      <c r="AO7" s="505">
        <v>1</v>
      </c>
      <c r="AP7" s="506"/>
      <c r="AQ7" s="505">
        <v>1</v>
      </c>
      <c r="AR7" s="506"/>
      <c r="AS7" s="505">
        <v>1</v>
      </c>
      <c r="AT7" s="506"/>
      <c r="AU7" s="505">
        <v>1</v>
      </c>
      <c r="AV7" s="506"/>
      <c r="AW7" s="505">
        <v>1</v>
      </c>
      <c r="AX7" s="506"/>
      <c r="AY7" s="505">
        <v>1</v>
      </c>
      <c r="AZ7" s="506"/>
      <c r="BA7" s="505">
        <v>1</v>
      </c>
      <c r="BB7" s="506"/>
      <c r="BC7" s="505">
        <v>1</v>
      </c>
      <c r="BD7" s="506"/>
      <c r="BE7" s="505">
        <v>1</v>
      </c>
      <c r="BF7" s="506"/>
    </row>
    <row r="8" spans="1:58" ht="15" customHeight="1" x14ac:dyDescent="0.25">
      <c r="A8" s="444" t="s">
        <v>81</v>
      </c>
      <c r="B8" s="50" t="s">
        <v>82</v>
      </c>
      <c r="C8" s="437" t="s">
        <v>34</v>
      </c>
      <c r="D8" s="438"/>
      <c r="E8" s="437" t="s">
        <v>34</v>
      </c>
      <c r="F8" s="438"/>
      <c r="G8" s="437" t="s">
        <v>34</v>
      </c>
      <c r="H8" s="438"/>
      <c r="I8" s="437" t="s">
        <v>34</v>
      </c>
      <c r="J8" s="438"/>
      <c r="K8" s="437" t="s">
        <v>34</v>
      </c>
      <c r="L8" s="438"/>
      <c r="M8" s="437" t="s">
        <v>34</v>
      </c>
      <c r="N8" s="438"/>
      <c r="O8" s="437" t="s">
        <v>34</v>
      </c>
      <c r="P8" s="438"/>
      <c r="Q8" s="437" t="s">
        <v>34</v>
      </c>
      <c r="R8" s="438"/>
      <c r="S8" s="437" t="s">
        <v>34</v>
      </c>
      <c r="T8" s="438"/>
      <c r="U8" s="437" t="s">
        <v>34</v>
      </c>
      <c r="V8" s="438"/>
      <c r="W8" s="437" t="s">
        <v>34</v>
      </c>
      <c r="X8" s="438"/>
      <c r="Y8" s="437" t="s">
        <v>34</v>
      </c>
      <c r="Z8" s="438"/>
      <c r="AA8" s="437" t="s">
        <v>34</v>
      </c>
      <c r="AB8" s="438"/>
      <c r="AC8" s="437" t="s">
        <v>34</v>
      </c>
      <c r="AD8" s="438"/>
      <c r="AE8" s="437" t="s">
        <v>34</v>
      </c>
      <c r="AF8" s="438"/>
      <c r="AG8" s="437" t="s">
        <v>34</v>
      </c>
      <c r="AH8" s="438"/>
      <c r="AI8" s="437" t="s">
        <v>34</v>
      </c>
      <c r="AJ8" s="438"/>
      <c r="AK8" s="437" t="s">
        <v>34</v>
      </c>
      <c r="AL8" s="438"/>
      <c r="AM8" s="437" t="s">
        <v>34</v>
      </c>
      <c r="AN8" s="438"/>
      <c r="AO8" s="437" t="s">
        <v>34</v>
      </c>
      <c r="AP8" s="438"/>
      <c r="AQ8" s="437" t="s">
        <v>34</v>
      </c>
      <c r="AR8" s="438"/>
      <c r="AS8" s="437" t="s">
        <v>34</v>
      </c>
      <c r="AT8" s="438"/>
      <c r="AU8" s="437" t="s">
        <v>34</v>
      </c>
      <c r="AV8" s="438"/>
      <c r="AW8" s="437" t="s">
        <v>34</v>
      </c>
      <c r="AX8" s="438"/>
      <c r="AY8" s="437" t="s">
        <v>34</v>
      </c>
      <c r="AZ8" s="438"/>
      <c r="BA8" s="437" t="s">
        <v>34</v>
      </c>
      <c r="BB8" s="438"/>
      <c r="BC8" s="437" t="s">
        <v>34</v>
      </c>
      <c r="BD8" s="438"/>
      <c r="BE8" s="437" t="s">
        <v>34</v>
      </c>
      <c r="BF8" s="438"/>
    </row>
    <row r="9" spans="1:58" x14ac:dyDescent="0.25">
      <c r="A9" s="447"/>
      <c r="B9" s="48" t="s">
        <v>83</v>
      </c>
      <c r="C9" s="552" t="s">
        <v>27</v>
      </c>
      <c r="D9" s="455"/>
      <c r="E9" s="552" t="s">
        <v>27</v>
      </c>
      <c r="F9" s="455"/>
      <c r="G9" s="552" t="s">
        <v>27</v>
      </c>
      <c r="H9" s="455"/>
      <c r="I9" s="552" t="s">
        <v>27</v>
      </c>
      <c r="J9" s="455"/>
      <c r="K9" s="552" t="s">
        <v>27</v>
      </c>
      <c r="L9" s="455"/>
      <c r="M9" s="552" t="s">
        <v>27</v>
      </c>
      <c r="N9" s="455"/>
      <c r="O9" s="552" t="s">
        <v>27</v>
      </c>
      <c r="P9" s="455"/>
      <c r="Q9" s="552" t="s">
        <v>27</v>
      </c>
      <c r="R9" s="455"/>
      <c r="S9" s="552" t="s">
        <v>27</v>
      </c>
      <c r="T9" s="455"/>
      <c r="U9" s="552" t="s">
        <v>27</v>
      </c>
      <c r="V9" s="455"/>
      <c r="W9" s="552" t="s">
        <v>27</v>
      </c>
      <c r="X9" s="455"/>
      <c r="Y9" s="552" t="s">
        <v>27</v>
      </c>
      <c r="Z9" s="455"/>
      <c r="AA9" s="552" t="s">
        <v>27</v>
      </c>
      <c r="AB9" s="455"/>
      <c r="AC9" s="552" t="s">
        <v>27</v>
      </c>
      <c r="AD9" s="455"/>
      <c r="AE9" s="552" t="s">
        <v>27</v>
      </c>
      <c r="AF9" s="455"/>
      <c r="AG9" s="552" t="s">
        <v>27</v>
      </c>
      <c r="AH9" s="455"/>
      <c r="AI9" s="552" t="s">
        <v>27</v>
      </c>
      <c r="AJ9" s="455"/>
      <c r="AK9" s="552" t="s">
        <v>27</v>
      </c>
      <c r="AL9" s="455"/>
      <c r="AM9" s="552" t="s">
        <v>27</v>
      </c>
      <c r="AN9" s="455"/>
      <c r="AO9" s="552" t="s">
        <v>27</v>
      </c>
      <c r="AP9" s="455"/>
      <c r="AQ9" s="552" t="s">
        <v>27</v>
      </c>
      <c r="AR9" s="455"/>
      <c r="AS9" s="552" t="s">
        <v>27</v>
      </c>
      <c r="AT9" s="455"/>
      <c r="AU9" s="552" t="s">
        <v>27</v>
      </c>
      <c r="AV9" s="455"/>
      <c r="AW9" s="552" t="s">
        <v>27</v>
      </c>
      <c r="AX9" s="455"/>
      <c r="AY9" s="552" t="s">
        <v>27</v>
      </c>
      <c r="AZ9" s="455"/>
      <c r="BA9" s="552" t="s">
        <v>27</v>
      </c>
      <c r="BB9" s="455"/>
      <c r="BC9" s="552" t="s">
        <v>27</v>
      </c>
      <c r="BD9" s="455"/>
      <c r="BE9" s="552" t="s">
        <v>27</v>
      </c>
      <c r="BF9" s="455"/>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549">
        <f>C12/792</f>
        <v>0.33493265993265992</v>
      </c>
      <c r="D13" s="550"/>
      <c r="E13" s="549">
        <f>E12/792</f>
        <v>0.33493265993265992</v>
      </c>
      <c r="F13" s="550"/>
      <c r="G13" s="549">
        <f>G12/792</f>
        <v>0.33493265993265992</v>
      </c>
      <c r="H13" s="550"/>
      <c r="I13" s="549">
        <f>I12/792</f>
        <v>0.33493265993265992</v>
      </c>
      <c r="J13" s="550"/>
      <c r="K13" s="549">
        <f>K12/792</f>
        <v>0.33493265993265992</v>
      </c>
      <c r="L13" s="550"/>
      <c r="M13" s="549">
        <f>M12/792</f>
        <v>0.33493265993265992</v>
      </c>
      <c r="N13" s="550"/>
      <c r="O13" s="549">
        <f>O12/792</f>
        <v>0.33493265993265992</v>
      </c>
      <c r="P13" s="550"/>
      <c r="Q13" s="549">
        <f>Q12/792</f>
        <v>0.33493265993265992</v>
      </c>
      <c r="R13" s="550"/>
      <c r="S13" s="549">
        <f>S12/792</f>
        <v>0.33493265993265992</v>
      </c>
      <c r="T13" s="550"/>
      <c r="U13" s="549">
        <f>U12/792</f>
        <v>0.33493265993265992</v>
      </c>
      <c r="V13" s="550"/>
      <c r="W13" s="549">
        <f>W12/792</f>
        <v>0.33493265993265992</v>
      </c>
      <c r="X13" s="550"/>
      <c r="Y13" s="549">
        <f>Y12/792</f>
        <v>0.33493265993265992</v>
      </c>
      <c r="Z13" s="550"/>
      <c r="AA13" s="549">
        <f>AA12/792</f>
        <v>0.33493265993265992</v>
      </c>
      <c r="AB13" s="550"/>
      <c r="AC13" s="549">
        <f>AC12/792</f>
        <v>0.33493265993265992</v>
      </c>
      <c r="AD13" s="550"/>
      <c r="AE13" s="549">
        <f>AE12/792</f>
        <v>0.33493265993265992</v>
      </c>
      <c r="AF13" s="550"/>
      <c r="AG13" s="549">
        <f>AG12/792</f>
        <v>0.33493265993265992</v>
      </c>
      <c r="AH13" s="550"/>
      <c r="AI13" s="549">
        <f>AI12/792</f>
        <v>0.33493265993265992</v>
      </c>
      <c r="AJ13" s="550"/>
      <c r="AK13" s="549">
        <f>AK12/792</f>
        <v>0.33493265993265992</v>
      </c>
      <c r="AL13" s="550"/>
      <c r="AM13" s="549">
        <f>AM12/792</f>
        <v>0.33493265993265992</v>
      </c>
      <c r="AN13" s="550"/>
      <c r="AO13" s="549">
        <f>AO12/792</f>
        <v>0.33493265993265992</v>
      </c>
      <c r="AP13" s="550"/>
      <c r="AQ13" s="549">
        <f>AQ12/792</f>
        <v>0.33493265993265992</v>
      </c>
      <c r="AR13" s="550"/>
      <c r="AS13" s="549">
        <f>AS12/792</f>
        <v>0.33493265993265992</v>
      </c>
      <c r="AT13" s="550"/>
      <c r="AU13" s="549">
        <f>AU12/792</f>
        <v>0.33493265993265992</v>
      </c>
      <c r="AV13" s="550"/>
      <c r="AW13" s="549">
        <f>AW12/792</f>
        <v>0.33493265993265992</v>
      </c>
      <c r="AX13" s="550"/>
      <c r="AY13" s="549">
        <f>AY12/792</f>
        <v>0.33493265993265992</v>
      </c>
      <c r="AZ13" s="550"/>
      <c r="BA13" s="549">
        <f>BA12/792</f>
        <v>0.33493265993265992</v>
      </c>
      <c r="BB13" s="550"/>
      <c r="BC13" s="549">
        <f>BC12/792</f>
        <v>0.33493265993265992</v>
      </c>
      <c r="BD13" s="550"/>
      <c r="BE13" s="549">
        <f>BE12/792</f>
        <v>0.33493265993265992</v>
      </c>
      <c r="BF13" s="55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86.277999999999992</v>
      </c>
      <c r="D15" s="492"/>
      <c r="E15" s="492">
        <f>E5*E6</f>
        <v>86.277999999999992</v>
      </c>
      <c r="F15" s="492"/>
      <c r="G15" s="492">
        <f>G5*G6</f>
        <v>86.277999999999992</v>
      </c>
      <c r="H15" s="492"/>
      <c r="I15" s="492">
        <f>I5*I6</f>
        <v>86.277999999999992</v>
      </c>
      <c r="J15" s="492"/>
      <c r="K15" s="492">
        <f>K5*K6</f>
        <v>86.277999999999992</v>
      </c>
      <c r="L15" s="492"/>
      <c r="M15" s="492">
        <f>M5*M6</f>
        <v>86.277999999999992</v>
      </c>
      <c r="N15" s="492"/>
      <c r="O15" s="492">
        <f>O5*O6</f>
        <v>86.277999999999992</v>
      </c>
      <c r="P15" s="492"/>
      <c r="Q15" s="492">
        <f>Q5*Q6</f>
        <v>86.277999999999992</v>
      </c>
      <c r="R15" s="492"/>
      <c r="S15" s="492">
        <f>S5*S6</f>
        <v>86.277999999999992</v>
      </c>
      <c r="T15" s="492"/>
      <c r="U15" s="492">
        <f>U5*U6</f>
        <v>86.277999999999992</v>
      </c>
      <c r="V15" s="492"/>
      <c r="W15" s="492">
        <f>W5*W6</f>
        <v>86.277999999999992</v>
      </c>
      <c r="X15" s="492"/>
      <c r="Y15" s="492">
        <f>Y5*Y6</f>
        <v>86.277999999999992</v>
      </c>
      <c r="Z15" s="492"/>
      <c r="AA15" s="492">
        <f>AA5*AA6</f>
        <v>86.277999999999992</v>
      </c>
      <c r="AB15" s="492"/>
      <c r="AC15" s="492">
        <f>AC5*AC6</f>
        <v>86.277999999999992</v>
      </c>
      <c r="AD15" s="492"/>
      <c r="AE15" s="492">
        <f>AE5*AE6</f>
        <v>86.277999999999992</v>
      </c>
      <c r="AF15" s="492"/>
      <c r="AG15" s="492">
        <f>AG5*AG6</f>
        <v>86.277999999999992</v>
      </c>
      <c r="AH15" s="492"/>
      <c r="AI15" s="492">
        <f>AI5*AI6</f>
        <v>86.277999999999992</v>
      </c>
      <c r="AJ15" s="492"/>
      <c r="AK15" s="492">
        <f>AK5*AK6</f>
        <v>86.277999999999992</v>
      </c>
      <c r="AL15" s="492"/>
      <c r="AM15" s="492">
        <f>AM5*AM6</f>
        <v>86.277999999999992</v>
      </c>
      <c r="AN15" s="492"/>
      <c r="AO15" s="492">
        <f>AO5*AO6</f>
        <v>86.277999999999992</v>
      </c>
      <c r="AP15" s="492"/>
      <c r="AQ15" s="492">
        <f>AQ5*AQ6</f>
        <v>86.277999999999992</v>
      </c>
      <c r="AR15" s="492"/>
      <c r="AS15" s="492">
        <f>AS5*AS6</f>
        <v>86.277999999999992</v>
      </c>
      <c r="AT15" s="492"/>
      <c r="AU15" s="492">
        <f>AU5*AU6</f>
        <v>86.277999999999992</v>
      </c>
      <c r="AV15" s="492"/>
      <c r="AW15" s="492">
        <f>AW5*AW6</f>
        <v>86.277999999999992</v>
      </c>
      <c r="AX15" s="492"/>
      <c r="AY15" s="492">
        <f>AY5*AY6</f>
        <v>86.277999999999992</v>
      </c>
      <c r="AZ15" s="492"/>
      <c r="BA15" s="492">
        <f>BA5*BA6</f>
        <v>86.277999999999992</v>
      </c>
      <c r="BB15" s="492"/>
      <c r="BC15" s="492">
        <f>BC5*BC6</f>
        <v>86.277999999999992</v>
      </c>
      <c r="BD15" s="492"/>
      <c r="BE15" s="492">
        <f>BE5*BE6</f>
        <v>86.277999999999992</v>
      </c>
      <c r="BF15" s="492"/>
    </row>
    <row r="16" spans="1:58" x14ac:dyDescent="0.25">
      <c r="A16" s="222"/>
      <c r="B16" s="48" t="s">
        <v>87</v>
      </c>
      <c r="C16" s="504">
        <f>C13*C15</f>
        <v>28.897320033670031</v>
      </c>
      <c r="D16" s="504"/>
      <c r="E16" s="504">
        <f>E13*E15</f>
        <v>28.897320033670031</v>
      </c>
      <c r="F16" s="504"/>
      <c r="G16" s="504">
        <f>G13*G15</f>
        <v>28.897320033670031</v>
      </c>
      <c r="H16" s="504"/>
      <c r="I16" s="504">
        <f>I13*I15</f>
        <v>28.897320033670031</v>
      </c>
      <c r="J16" s="504"/>
      <c r="K16" s="504">
        <f>K13*K15</f>
        <v>28.897320033670031</v>
      </c>
      <c r="L16" s="504"/>
      <c r="M16" s="504">
        <f>M13*M15</f>
        <v>28.897320033670031</v>
      </c>
      <c r="N16" s="504"/>
      <c r="O16" s="504">
        <f>O13*O15</f>
        <v>28.897320033670031</v>
      </c>
      <c r="P16" s="504"/>
      <c r="Q16" s="504">
        <f>Q13*Q15</f>
        <v>28.897320033670031</v>
      </c>
      <c r="R16" s="504"/>
      <c r="S16" s="504">
        <f>S13*S15</f>
        <v>28.897320033670031</v>
      </c>
      <c r="T16" s="504"/>
      <c r="U16" s="504">
        <f>U13*U15</f>
        <v>28.897320033670031</v>
      </c>
      <c r="V16" s="504"/>
      <c r="W16" s="504">
        <f>W13*W15</f>
        <v>28.897320033670031</v>
      </c>
      <c r="X16" s="504"/>
      <c r="Y16" s="504">
        <f>Y13*Y15</f>
        <v>28.897320033670031</v>
      </c>
      <c r="Z16" s="504"/>
      <c r="AA16" s="504">
        <f>AA13*AA15</f>
        <v>28.897320033670031</v>
      </c>
      <c r="AB16" s="504"/>
      <c r="AC16" s="504">
        <f>AC13*AC15</f>
        <v>28.897320033670031</v>
      </c>
      <c r="AD16" s="504"/>
      <c r="AE16" s="504">
        <f>AE13*AE15</f>
        <v>28.897320033670031</v>
      </c>
      <c r="AF16" s="504"/>
      <c r="AG16" s="504">
        <f>AG13*AG15</f>
        <v>28.897320033670031</v>
      </c>
      <c r="AH16" s="504"/>
      <c r="AI16" s="504">
        <f>AI13*AI15</f>
        <v>28.897320033670031</v>
      </c>
      <c r="AJ16" s="504"/>
      <c r="AK16" s="504">
        <f>AK13*AK15</f>
        <v>28.897320033670031</v>
      </c>
      <c r="AL16" s="504"/>
      <c r="AM16" s="504">
        <f>AM13*AM15</f>
        <v>28.897320033670031</v>
      </c>
      <c r="AN16" s="504"/>
      <c r="AO16" s="504">
        <f>AO13*AO15</f>
        <v>28.897320033670031</v>
      </c>
      <c r="AP16" s="504"/>
      <c r="AQ16" s="504">
        <f>AQ13*AQ15</f>
        <v>28.897320033670031</v>
      </c>
      <c r="AR16" s="504"/>
      <c r="AS16" s="504">
        <f>AS13*AS15</f>
        <v>28.897320033670031</v>
      </c>
      <c r="AT16" s="504"/>
      <c r="AU16" s="504">
        <f>AU13*AU15</f>
        <v>28.897320033670031</v>
      </c>
      <c r="AV16" s="504"/>
      <c r="AW16" s="504">
        <f>AW13*AW15</f>
        <v>28.897320033670031</v>
      </c>
      <c r="AX16" s="504"/>
      <c r="AY16" s="504">
        <f>AY13*AY15</f>
        <v>28.897320033670031</v>
      </c>
      <c r="AZ16" s="504"/>
      <c r="BA16" s="504">
        <f>BA13*BA15</f>
        <v>28.897320033670031</v>
      </c>
      <c r="BB16" s="504"/>
      <c r="BC16" s="504">
        <f>BC13*BC15</f>
        <v>28.897320033670031</v>
      </c>
      <c r="BD16" s="504"/>
      <c r="BE16" s="504">
        <f>BE13*BE15</f>
        <v>28.897320033670031</v>
      </c>
      <c r="BF16" s="504"/>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200</v>
      </c>
      <c r="D18" s="470"/>
      <c r="E18" s="469">
        <f>IF(OR(E8=Tabelas!$F$14,E8=Tabelas!$F$16),E4*E7,2*E4*E7)</f>
        <v>0</v>
      </c>
      <c r="F18" s="470"/>
      <c r="G18" s="469">
        <f>IF(OR(G8=Tabelas!$F$14,G8=Tabelas!$F$16),G4*G7,2*G4*G7)</f>
        <v>400</v>
      </c>
      <c r="H18" s="470"/>
      <c r="I18" s="469">
        <f>IF(OR(I8=Tabelas!$F$14,I8=Tabelas!$F$16),I4*I7,2*I4*I7)</f>
        <v>0</v>
      </c>
      <c r="J18" s="470"/>
      <c r="K18" s="469">
        <f>IF(OR(K8=Tabelas!$F$14,K8=Tabelas!$F$16),K4*K7,2*K4*K7)</f>
        <v>0</v>
      </c>
      <c r="L18" s="470"/>
      <c r="M18" s="469">
        <f>IF(OR(M8=Tabelas!$F$14,M8=Tabelas!$F$16),M4*M7,2*M4*M7)</f>
        <v>0</v>
      </c>
      <c r="N18" s="470"/>
      <c r="O18" s="469">
        <f>IF(OR(O8=Tabelas!$F$14,O8=Tabelas!$F$16),O4*O7,2*O4*O7)</f>
        <v>0</v>
      </c>
      <c r="P18" s="470"/>
      <c r="Q18" s="469">
        <f>IF(OR(Q8=Tabelas!$F$14,Q8=Tabelas!$F$16),Q4*Q7,2*Q4*Q7)</f>
        <v>2000</v>
      </c>
      <c r="R18" s="470"/>
      <c r="S18" s="469">
        <f>IF(OR(S8=Tabelas!$F$14,S8=Tabelas!$F$16),S4*S7,2*S4*S7)</f>
        <v>0</v>
      </c>
      <c r="T18" s="470"/>
      <c r="U18" s="469">
        <f>IF(OR(U8=Tabelas!$F$14,U8=Tabelas!$F$16),U4*U7,2*U4*U7)</f>
        <v>0</v>
      </c>
      <c r="V18" s="470"/>
      <c r="W18" s="469">
        <f>IF(OR(W8=Tabelas!$F$14,W8=Tabelas!$F$16),W4*W7,2*W4*W7)</f>
        <v>0</v>
      </c>
      <c r="X18" s="470"/>
      <c r="Y18" s="469">
        <f>IF(OR(Y8=Tabelas!$F$14,Y8=Tabelas!$F$16),Y4*Y7,2*Y4*Y7)</f>
        <v>0</v>
      </c>
      <c r="Z18" s="470"/>
      <c r="AA18" s="469">
        <f>IF(OR(AA8=Tabelas!$F$14,AA8=Tabelas!$F$16),AA4*AA7,2*AA4*AA7)</f>
        <v>0</v>
      </c>
      <c r="AB18" s="470"/>
      <c r="AC18" s="469">
        <f>IF(OR(AC8=Tabelas!$F$14,AC8=Tabelas!$F$16),AC4*AC7,2*AC4*AC7)</f>
        <v>3000</v>
      </c>
      <c r="AD18" s="470"/>
      <c r="AE18" s="469">
        <f>IF(OR(AE8=Tabelas!$F$14,AE8=Tabelas!$F$16),AE4*AE7,2*AE4*AE7)</f>
        <v>0</v>
      </c>
      <c r="AF18" s="470"/>
      <c r="AG18" s="469">
        <f>IF(OR(AG8=Tabelas!$F$14,AG8=Tabelas!$F$16),AG4*AG7,2*AG4*AG7)</f>
        <v>0</v>
      </c>
      <c r="AH18" s="470"/>
      <c r="AI18" s="469">
        <f>IF(OR(AI8=Tabelas!$F$14,AI8=Tabelas!$F$16),AI4*AI7,2*AI4*AI7)</f>
        <v>2000</v>
      </c>
      <c r="AJ18" s="470"/>
      <c r="AK18" s="469">
        <f>IF(OR(AK8=Tabelas!$F$14,AK8=Tabelas!$F$16),AK4*AK7,2*AK4*AK7)</f>
        <v>0</v>
      </c>
      <c r="AL18" s="470"/>
      <c r="AM18" s="469">
        <f>IF(OR(AM8=Tabelas!$F$14,AM8=Tabelas!$F$16),AM4*AM7,2*AM4*AM7)</f>
        <v>0</v>
      </c>
      <c r="AN18" s="470"/>
      <c r="AO18" s="469">
        <f>IF(OR(AO8=Tabelas!$F$14,AO8=Tabelas!$F$16),AO4*AO7,2*AO4*AO7)</f>
        <v>2000</v>
      </c>
      <c r="AP18" s="470"/>
      <c r="AQ18" s="469">
        <f>IF(OR(AQ8=Tabelas!$F$14,AQ8=Tabelas!$F$16),AQ4*AQ7,2*AQ4*AQ7)</f>
        <v>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2000</v>
      </c>
      <c r="BB18" s="470"/>
      <c r="BC18" s="469">
        <f>IF(OR(BC8=Tabelas!$F$14,BC8=Tabelas!$F$16),BC4*BC7,2*BC4*BC7)</f>
        <v>1200</v>
      </c>
      <c r="BD18" s="470"/>
      <c r="BE18" s="469">
        <f>IF(OR(BE8=Tabelas!$F$14,BE8=Tabelas!$F$16),BE4*BE7,2*BE4*BE7)</f>
        <v>0</v>
      </c>
      <c r="BF18" s="470"/>
    </row>
    <row r="19" spans="1:58" x14ac:dyDescent="0.25">
      <c r="A19" s="447"/>
      <c r="B19" s="48" t="s">
        <v>90</v>
      </c>
      <c r="C19" s="485">
        <f>IF(C8=Tabelas!$B$4,0,IF(OR(C8=Tabelas!$F$14,C8=Tabelas!$F$15),VLOOKUP(C9,matrizpapel,2,0),VLOOKUP(C9,matrizpapel,3,0)))</f>
        <v>5.08</v>
      </c>
      <c r="D19" s="486"/>
      <c r="E19" s="485">
        <f>IF(E8=Tabelas!$B$4,0,IF(OR(E8=Tabelas!$F$14,E8=Tabelas!$F$15),VLOOKUP(E9,matrizpapel,2,0),VLOOKUP(E9,matrizpapel,3,0)))</f>
        <v>5.08</v>
      </c>
      <c r="F19" s="486"/>
      <c r="G19" s="485">
        <f>IF(G8=Tabelas!$B$4,0,IF(OR(G8=Tabelas!$F$14,G8=Tabelas!$F$15),VLOOKUP(G9,matrizpapel,2,0),VLOOKUP(G9,matrizpapel,3,0)))</f>
        <v>5.08</v>
      </c>
      <c r="H19" s="486"/>
      <c r="I19" s="485">
        <f>IF(I8=Tabelas!$B$4,0,IF(OR(I8=Tabelas!$F$14,I8=Tabelas!$F$15),VLOOKUP(I9,matrizpapel,2,0),VLOOKUP(I9,matrizpapel,3,0)))</f>
        <v>5.08</v>
      </c>
      <c r="J19" s="486"/>
      <c r="K19" s="485">
        <f>IF(K8=Tabelas!$B$4,0,IF(OR(K8=Tabelas!$F$14,K8=Tabelas!$F$15),VLOOKUP(K9,matrizpapel,2,0),VLOOKUP(K9,matrizpapel,3,0)))</f>
        <v>5.08</v>
      </c>
      <c r="L19" s="486"/>
      <c r="M19" s="485">
        <f>IF(M8=Tabelas!$B$4,0,IF(OR(M8=Tabelas!$F$14,M8=Tabelas!$F$15),VLOOKUP(M9,matrizpapel,2,0),VLOOKUP(M9,matrizpapel,3,0)))</f>
        <v>5.08</v>
      </c>
      <c r="N19" s="486"/>
      <c r="O19" s="485">
        <f>IF(O8=Tabelas!$B$4,0,IF(OR(O8=Tabelas!$F$14,O8=Tabelas!$F$15),VLOOKUP(O9,matrizpapel,2,0),VLOOKUP(O9,matrizpapel,3,0)))</f>
        <v>5.08</v>
      </c>
      <c r="P19" s="486"/>
      <c r="Q19" s="485">
        <f>IF(Q8=Tabelas!$B$4,0,IF(OR(Q8=Tabelas!$F$14,Q8=Tabelas!$F$15),VLOOKUP(Q9,matrizpapel,2,0),VLOOKUP(Q9,matrizpapel,3,0)))</f>
        <v>5.08</v>
      </c>
      <c r="R19" s="486"/>
      <c r="S19" s="485">
        <f>IF(S8=Tabelas!$B$4,0,IF(OR(S8=Tabelas!$F$14,S8=Tabelas!$F$15),VLOOKUP(S9,matrizpapel,2,0),VLOOKUP(S9,matrizpapel,3,0)))</f>
        <v>5.08</v>
      </c>
      <c r="T19" s="486"/>
      <c r="U19" s="485">
        <f>IF(U8=Tabelas!$B$4,0,IF(OR(U8=Tabelas!$F$14,U8=Tabelas!$F$15),VLOOKUP(U9,matrizpapel,2,0),VLOOKUP(U9,matrizpapel,3,0)))</f>
        <v>5.08</v>
      </c>
      <c r="V19" s="486"/>
      <c r="W19" s="485">
        <f>IF(W8=Tabelas!$B$4,0,IF(OR(W8=Tabelas!$F$14,W8=Tabelas!$F$15),VLOOKUP(W9,matrizpapel,2,0),VLOOKUP(W9,matrizpapel,3,0)))</f>
        <v>5.08</v>
      </c>
      <c r="X19" s="486"/>
      <c r="Y19" s="485">
        <f>IF(Y8=Tabelas!$B$4,0,IF(OR(Y8=Tabelas!$F$14,Y8=Tabelas!$F$15),VLOOKUP(Y9,matrizpapel,2,0),VLOOKUP(Y9,matrizpapel,3,0)))</f>
        <v>5.08</v>
      </c>
      <c r="Z19" s="486"/>
      <c r="AA19" s="485">
        <f>IF(AA8=Tabelas!$B$4,0,IF(OR(AA8=Tabelas!$F$14,AA8=Tabelas!$F$15),VLOOKUP(AA9,matrizpapel,2,0),VLOOKUP(AA9,matrizpapel,3,0)))</f>
        <v>5.08</v>
      </c>
      <c r="AB19" s="486"/>
      <c r="AC19" s="485">
        <f>IF(AC8=Tabelas!$B$4,0,IF(OR(AC8=Tabelas!$F$14,AC8=Tabelas!$F$15),VLOOKUP(AC9,matrizpapel,2,0),VLOOKUP(AC9,matrizpapel,3,0)))</f>
        <v>5.08</v>
      </c>
      <c r="AD19" s="486"/>
      <c r="AE19" s="485">
        <f>IF(AE8=Tabelas!$B$4,0,IF(OR(AE8=Tabelas!$F$14,AE8=Tabelas!$F$15),VLOOKUP(AE9,matrizpapel,2,0),VLOOKUP(AE9,matrizpapel,3,0)))</f>
        <v>5.08</v>
      </c>
      <c r="AF19" s="486"/>
      <c r="AG19" s="485">
        <f>IF(AG8=Tabelas!$B$4,0,IF(OR(AG8=Tabelas!$F$14,AG8=Tabelas!$F$15),VLOOKUP(AG9,matrizpapel,2,0),VLOOKUP(AG9,matrizpapel,3,0)))</f>
        <v>5.08</v>
      </c>
      <c r="AH19" s="486"/>
      <c r="AI19" s="485">
        <f>IF(AI8=Tabelas!$B$4,0,IF(OR(AI8=Tabelas!$F$14,AI8=Tabelas!$F$15),VLOOKUP(AI9,matrizpapel,2,0),VLOOKUP(AI9,matrizpapel,3,0)))</f>
        <v>5.08</v>
      </c>
      <c r="AJ19" s="486"/>
      <c r="AK19" s="485">
        <f>IF(AK8=Tabelas!$B$4,0,IF(OR(AK8=Tabelas!$F$14,AK8=Tabelas!$F$15),VLOOKUP(AK9,matrizpapel,2,0),VLOOKUP(AK9,matrizpapel,3,0)))</f>
        <v>5.08</v>
      </c>
      <c r="AL19" s="486"/>
      <c r="AM19" s="485">
        <f>IF(AM8=Tabelas!$B$4,0,IF(OR(AM8=Tabelas!$F$14,AM8=Tabelas!$F$15),VLOOKUP(AM9,matrizpapel,2,0),VLOOKUP(AM9,matrizpapel,3,0)))</f>
        <v>5.08</v>
      </c>
      <c r="AN19" s="486"/>
      <c r="AO19" s="485">
        <f>IF(AO8=Tabelas!$B$4,0,IF(OR(AO8=Tabelas!$F$14,AO8=Tabelas!$F$15),VLOOKUP(AO9,matrizpapel,2,0),VLOOKUP(AO9,matrizpapel,3,0)))</f>
        <v>5.08</v>
      </c>
      <c r="AP19" s="486"/>
      <c r="AQ19" s="485">
        <f>IF(AQ8=Tabelas!$B$4,0,IF(OR(AQ8=Tabelas!$F$14,AQ8=Tabelas!$F$15),VLOOKUP(AQ9,matrizpapel,2,0),VLOOKUP(AQ9,matrizpapel,3,0)))</f>
        <v>5.08</v>
      </c>
      <c r="AR19" s="486"/>
      <c r="AS19" s="485">
        <f>IF(AS8=Tabelas!$B$4,0,IF(OR(AS8=Tabelas!$F$14,AS8=Tabelas!$F$15),VLOOKUP(AS9,matrizpapel,2,0),VLOOKUP(AS9,matrizpapel,3,0)))</f>
        <v>5.08</v>
      </c>
      <c r="AT19" s="486"/>
      <c r="AU19" s="485">
        <f>IF(AU8=Tabelas!$B$4,0,IF(OR(AU8=Tabelas!$F$14,AU8=Tabelas!$F$15),VLOOKUP(AU9,matrizpapel,2,0),VLOOKUP(AU9,matrizpapel,3,0)))</f>
        <v>5.08</v>
      </c>
      <c r="AV19" s="486"/>
      <c r="AW19" s="485">
        <f>IF(AW8=Tabelas!$B$4,0,IF(OR(AW8=Tabelas!$F$14,AW8=Tabelas!$F$15),VLOOKUP(AW9,matrizpapel,2,0),VLOOKUP(AW9,matrizpapel,3,0)))</f>
        <v>5.08</v>
      </c>
      <c r="AX19" s="486"/>
      <c r="AY19" s="485">
        <f>IF(AY8=Tabelas!$B$4,0,IF(OR(AY8=Tabelas!$F$14,AY8=Tabelas!$F$15),VLOOKUP(AY9,matrizpapel,2,0),VLOOKUP(AY9,matrizpapel,3,0)))</f>
        <v>5.08</v>
      </c>
      <c r="AZ19" s="486"/>
      <c r="BA19" s="485">
        <f>IF(BA8=Tabelas!$B$4,0,IF(OR(BA8=Tabelas!$F$14,BA8=Tabelas!$F$15),VLOOKUP(BA9,matrizpapel,2,0),VLOOKUP(BA9,matrizpapel,3,0)))</f>
        <v>5.08</v>
      </c>
      <c r="BB19" s="486"/>
      <c r="BC19" s="485">
        <f>IF(BC8=Tabelas!$B$4,0,IF(OR(BC8=Tabelas!$F$14,BC8=Tabelas!$F$15),VLOOKUP(BC9,matrizpapel,2,0),VLOOKUP(BC9,matrizpapel,3,0)))</f>
        <v>5.08</v>
      </c>
      <c r="BD19" s="486"/>
      <c r="BE19" s="485">
        <f>IF(BE8=Tabelas!$B$4,0,IF(OR(BE8=Tabelas!$F$14,BE8=Tabelas!$F$15),VLOOKUP(BE9,matrizpapel,2,0),VLOOKUP(BE9,matrizpapel,3,0)))</f>
        <v>5.08</v>
      </c>
      <c r="BF19" s="486"/>
    </row>
    <row r="20" spans="1:58" x14ac:dyDescent="0.25">
      <c r="A20" s="447"/>
      <c r="B20" s="6" t="s">
        <v>91</v>
      </c>
      <c r="C20" s="48">
        <f>IF(C18&gt;1000,1,C18/1000)</f>
        <v>0.2</v>
      </c>
      <c r="D20" s="70">
        <f>IF(C10=Tabelas!$F$23,C16*C20*(C19+Tabelas!$C$39),C16*C20*C19)</f>
        <v>29.35967715420875</v>
      </c>
      <c r="E20" s="48">
        <f>IF(E18&gt;1000,1,E18/1000)</f>
        <v>0</v>
      </c>
      <c r="F20" s="70">
        <f>IF(E10=Tabelas!$F$23,E16*E20*(E19+Tabelas!$C$39),E16*E20*E19)</f>
        <v>0</v>
      </c>
      <c r="G20" s="48">
        <f>IF(G18&gt;1000,1,G18/1000)</f>
        <v>0.4</v>
      </c>
      <c r="H20" s="70">
        <f>IF(G10=Tabelas!$F$23,G16*G20*(G19+Tabelas!$C$39),G16*G20*G19)</f>
        <v>58.7193543084175</v>
      </c>
      <c r="I20" s="48">
        <f>IF(I18&gt;1000,1,I18/1000)</f>
        <v>0</v>
      </c>
      <c r="J20" s="70">
        <f>IF(I10=Tabelas!$F$23,I16*I20*(I19+Tabelas!$C$39),I16*I20*I19)</f>
        <v>0</v>
      </c>
      <c r="K20" s="48">
        <f>IF(K18&gt;1000,1,K18/1000)</f>
        <v>0</v>
      </c>
      <c r="L20" s="70">
        <f>IF(K10=Tabelas!$F$23,K16*K20*(K19+Tabelas!$C$39),K16*K20*K19)</f>
        <v>0</v>
      </c>
      <c r="M20" s="48">
        <f>IF(M18&gt;1000,1,M18/1000)</f>
        <v>0</v>
      </c>
      <c r="N20" s="70">
        <f>IF(M10=Tabelas!$F$23,M16*M20*(M19+Tabelas!$C$39),M16*M20*M19)</f>
        <v>0</v>
      </c>
      <c r="O20" s="48">
        <f>IF(O18&gt;1000,1,O18/1000)</f>
        <v>0</v>
      </c>
      <c r="P20" s="70">
        <f>IF(O10=Tabelas!$F$23,O16*O20*(O19+Tabelas!$C$39),O16*O20*O19)</f>
        <v>0</v>
      </c>
      <c r="Q20" s="48">
        <f>IF(Q18&gt;1000,1,Q18/1000)</f>
        <v>1</v>
      </c>
      <c r="R20" s="70">
        <f>IF(Q10=Tabelas!$F$23,Q16*Q20*(Q19+Tabelas!$C$39),Q16*Q20*Q19)</f>
        <v>146.79838577104377</v>
      </c>
      <c r="S20" s="48">
        <f>IF(S18&gt;1000,1,S18/1000)</f>
        <v>0</v>
      </c>
      <c r="T20" s="70">
        <f>IF(S10=Tabelas!$F$23,S16*S20*(S19+Tabelas!$C$39),S16*S20*S19)</f>
        <v>0</v>
      </c>
      <c r="U20" s="48">
        <f>IF(U18&gt;1000,1,U18/1000)</f>
        <v>0</v>
      </c>
      <c r="V20" s="70">
        <f>IF(U10=Tabelas!$F$23,U16*U20*(U19+Tabelas!$C$39),U16*U20*U19)</f>
        <v>0</v>
      </c>
      <c r="W20" s="48">
        <f>IF(W18&gt;1000,1,W18/1000)</f>
        <v>0</v>
      </c>
      <c r="X20" s="70">
        <f>IF(W10=Tabelas!$F$23,W16*W20*(W19+Tabelas!$C$39),W16*W20*W19)</f>
        <v>0</v>
      </c>
      <c r="Y20" s="48">
        <f>IF(Y18&gt;1000,1,Y18/1000)</f>
        <v>0</v>
      </c>
      <c r="Z20" s="70">
        <f>IF(Y10=Tabelas!$F$23,Y16*Y20*(Y19+Tabelas!$C$39),Y16*Y20*Y19)</f>
        <v>0</v>
      </c>
      <c r="AA20" s="48">
        <f>IF(AA18&gt;1000,1,AA18/1000)</f>
        <v>0</v>
      </c>
      <c r="AB20" s="70">
        <f>IF(AA10=Tabelas!$F$23,AA16*AA20*(AA19+Tabelas!$C$39),AA16*AA20*AA19)</f>
        <v>0</v>
      </c>
      <c r="AC20" s="48">
        <f>IF(AC18&gt;1000,1,AC18/1000)</f>
        <v>1</v>
      </c>
      <c r="AD20" s="70">
        <f>IF(AC10=Tabelas!$F$23,AC16*AC20*(AC19+Tabelas!$C$39),AC16*AC20*AC19)</f>
        <v>146.79838577104377</v>
      </c>
      <c r="AE20" s="48">
        <f>IF(AE18&gt;1000,1,AE18/1000)</f>
        <v>0</v>
      </c>
      <c r="AF20" s="70">
        <f>IF(AE10=Tabelas!$F$23,AE16*AE20*(AE19+Tabelas!$C$39),AE16*AE20*AE19)</f>
        <v>0</v>
      </c>
      <c r="AG20" s="48">
        <f>IF(AG18&gt;1000,1,AG18/1000)</f>
        <v>0</v>
      </c>
      <c r="AH20" s="70">
        <f>IF(AG10=Tabelas!$F$23,AG16*AG20*(AG19+Tabelas!$C$39),AG16*AG20*AG19)</f>
        <v>0</v>
      </c>
      <c r="AI20" s="48">
        <f>IF(AI18&gt;1000,1,AI18/1000)</f>
        <v>1</v>
      </c>
      <c r="AJ20" s="70">
        <f>IF(AI10=Tabelas!$F$23,AI16*AI20*(AI19+Tabelas!$C$39),AI16*AI20*AI19)</f>
        <v>146.79838577104377</v>
      </c>
      <c r="AK20" s="48">
        <f>IF(AK18&gt;1000,1,AK18/1000)</f>
        <v>0</v>
      </c>
      <c r="AL20" s="70">
        <f>IF(AK10=Tabelas!$F$23,AK16*AK20*(AK19+Tabelas!$C$39),AK16*AK20*AK19)</f>
        <v>0</v>
      </c>
      <c r="AM20" s="48">
        <f>IF(AM18&gt;1000,1,AM18/1000)</f>
        <v>0</v>
      </c>
      <c r="AN20" s="70">
        <f>IF(AM10=Tabelas!$F$23,AM16*AM20*(AM19+Tabelas!$C$39),AM16*AM20*AM19)</f>
        <v>0</v>
      </c>
      <c r="AO20" s="48">
        <f>IF(AO18&gt;1000,1,AO18/1000)</f>
        <v>1</v>
      </c>
      <c r="AP20" s="70">
        <f>IF(AO10=Tabelas!$F$23,AO16*AO20*(AO19+Tabelas!$C$39),AO16*AO20*AO19)</f>
        <v>146.79838577104377</v>
      </c>
      <c r="AQ20" s="48">
        <f>IF(AQ18&gt;1000,1,AQ18/1000)</f>
        <v>0</v>
      </c>
      <c r="AR20" s="70">
        <f>IF(AQ10=Tabelas!$F$23,AQ16*AQ20*(AQ19+Tabelas!$C$39),AQ16*AQ20*AQ19)</f>
        <v>0</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1</v>
      </c>
      <c r="BB20" s="70">
        <f>IF(BA10=Tabelas!$F$23,BA16*BA20*(BA19+Tabelas!$C$39),BA16*BA20*BA19)</f>
        <v>146.79838577104377</v>
      </c>
      <c r="BC20" s="48">
        <f>IF(BC18&gt;1000,1,BC18/1000)</f>
        <v>1</v>
      </c>
      <c r="BD20" s="70">
        <f>IF(BC10=Tabelas!$F$23,BC16*BC20*(BC19+Tabelas!$C$39),BC16*BC20*BC19)</f>
        <v>146.79838577104377</v>
      </c>
      <c r="BE20" s="48">
        <f>IF(BE18&gt;1000,1,BE18/1000)</f>
        <v>0</v>
      </c>
      <c r="BF20" s="70">
        <f>IF(BE10=Tabelas!$F$23,BE16*BE20*(BE19+Tabelas!$C$39),BE16*BE20*BE19)</f>
        <v>0</v>
      </c>
    </row>
    <row r="21" spans="1:58" x14ac:dyDescent="0.25">
      <c r="A21" s="447"/>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1</v>
      </c>
      <c r="R21" s="70">
        <f>IF(Q10=Tabelas!$F$23,IF(OR(Q8=Tabelas!$F$14,Q8=Tabelas!$F$15),Q16*Q21*(Q19+Tabelas!$C$39)*Tabelas!$H$3,Q16*Q21*(Q19+Tabelas!$C$39)*Tabelas!$H$7),IF(OR(Q8=Tabelas!$F$14,Q8=Tabelas!$F$15),Q16*Q21*Q19*Tabelas!$H$3,Q16*Q21*Q19*Tabelas!$H$7))</f>
        <v>86.611047604915825</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2</v>
      </c>
      <c r="AD21" s="70">
        <f>IF(AC10=Tabelas!$F$23,IF(OR(AC8=Tabelas!$F$14,AC8=Tabelas!$F$15),AC16*AC21*(AC19+Tabelas!$C$39)*Tabelas!$H$3,AC16*AC21*(AC19+Tabelas!$C$39)*Tabelas!$H$7),IF(OR(AC8=Tabelas!$F$14,AC8=Tabelas!$F$15),AC16*AC21*AC19*Tabelas!$H$3,AC16*AC21*AC19*Tabelas!$H$7))</f>
        <v>173.22209520983165</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1</v>
      </c>
      <c r="AJ21" s="70">
        <f>IF(AI10=Tabelas!$F$23,IF(OR(AI8=Tabelas!$F$14,AI8=Tabelas!$F$15),AI16*AI21*(AI19+Tabelas!$C$39)*Tabelas!$H$3,AI16*AI21*(AI19+Tabelas!$C$39)*Tabelas!$H$7),IF(OR(AI8=Tabelas!$F$14,AI8=Tabelas!$F$15),AI16*AI21*AI19*Tabelas!$H$3,AI16*AI21*AI19*Tabelas!$H$7))</f>
        <v>86.611047604915825</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1</v>
      </c>
      <c r="AP21" s="70">
        <f>IF(AO10=Tabelas!$F$23,IF(OR(AO8=Tabelas!$F$14,AO8=Tabelas!$F$15),AO16*AO21*(AO19+Tabelas!$C$39)*Tabelas!$H$3,AO16*AO21*(AO19+Tabelas!$C$39)*Tabelas!$H$7),IF(OR(AO8=Tabelas!$F$14,AO8=Tabelas!$F$15),AO16*AO21*AO19*Tabelas!$H$3,AO16*AO21*AO19*Tabelas!$H$7))</f>
        <v>86.611047604915825</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1</v>
      </c>
      <c r="BB21" s="70">
        <f>IF(BA10=Tabelas!$F$23,IF(OR(BA8=Tabelas!$F$14,BA8=Tabelas!$F$15),BA16*BA21*(BA19+Tabelas!$C$39)*Tabelas!$H$3,BA16*BA21*(BA19+Tabelas!$C$39)*Tabelas!$H$7),IF(OR(BA8=Tabelas!$F$14,BA8=Tabelas!$F$15),BA16*BA21*BA19*Tabelas!$H$3,BA16*BA21*BA19*Tabelas!$H$7))</f>
        <v>86.611047604915825</v>
      </c>
      <c r="BC21" s="48">
        <f>IF(BC18&gt;=30000,29,IF(BC18&lt;1001,0,BC18/1000-BC20))</f>
        <v>0.19999999999999996</v>
      </c>
      <c r="BD21" s="70">
        <f>IF(BC10=Tabelas!$F$23,IF(OR(BC8=Tabelas!$F$14,BC8=Tabelas!$F$15),BC16*BC21*(BC19+Tabelas!$C$39)*Tabelas!$H$3,BC16*BC21*(BC19+Tabelas!$C$39)*Tabelas!$H$7),IF(OR(BC8=Tabelas!$F$14,BC8=Tabelas!$F$15),BC16*BC21*BC19*Tabelas!$H$3,BC16*BC21*BC19*Tabelas!$H$7))</f>
        <v>17.322209520983158</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7"/>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7"/>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8"/>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'!D43</f>
        <v>Refile e Pacote</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25.689717509932656</v>
      </c>
      <c r="E26" s="51" t="s">
        <v>96</v>
      </c>
      <c r="F26" s="52">
        <f>IF(OR(E8=Tabelas!$F$14,E8=Tabelas!$F$16),SUM(F20:F24),SUM(F20:F24)*87.5%)</f>
        <v>0</v>
      </c>
      <c r="G26" s="51" t="s">
        <v>96</v>
      </c>
      <c r="H26" s="52">
        <f>IF(OR(G8=Tabelas!$F$14,G8=Tabelas!$F$16),SUM(H20:H24),SUM(H20:H24)*87.5%)</f>
        <v>51.379435019865312</v>
      </c>
      <c r="I26" s="51" t="s">
        <v>96</v>
      </c>
      <c r="J26" s="52">
        <f>IF(OR(I8=Tabelas!$F$14,I8=Tabelas!$F$16),SUM(J20:J24),SUM(J20:J24)*87.5%)</f>
        <v>0</v>
      </c>
      <c r="K26" s="51" t="s">
        <v>96</v>
      </c>
      <c r="L26" s="52">
        <f>IF(OR(K8=Tabelas!$F$14,K8=Tabelas!$F$16),SUM(L20:L24),SUM(L20:L24)*87.5%)</f>
        <v>0</v>
      </c>
      <c r="M26" s="51" t="s">
        <v>96</v>
      </c>
      <c r="N26" s="52">
        <f>IF(OR(M8=Tabelas!$F$14,M8=Tabelas!$F$16),SUM(N20:N24),SUM(N20:N24)*87.5%)</f>
        <v>0</v>
      </c>
      <c r="O26" s="51" t="s">
        <v>96</v>
      </c>
      <c r="P26" s="52">
        <f>IF(OR(O8=Tabelas!$F$14,O8=Tabelas!$F$16),SUM(P20:P24),SUM(P20:P24)*87.5%)</f>
        <v>0</v>
      </c>
      <c r="Q26" s="51" t="s">
        <v>96</v>
      </c>
      <c r="R26" s="52">
        <f>IF(OR(Q8=Tabelas!$F$14,Q8=Tabelas!$F$16),SUM(R20:R24),SUM(R20:R24)*87.5%)</f>
        <v>204.23325420396463</v>
      </c>
      <c r="S26" s="51" t="s">
        <v>96</v>
      </c>
      <c r="T26" s="52">
        <f>IF(OR(S8=Tabelas!$F$14,S8=Tabelas!$F$16),SUM(T20:T24),SUM(T20:T24)*87.5%)</f>
        <v>0</v>
      </c>
      <c r="U26" s="51" t="s">
        <v>96</v>
      </c>
      <c r="V26" s="52">
        <f>IF(OR(U8=Tabelas!$F$14,U8=Tabelas!$F$16),SUM(V20:V24),SUM(V20:V24)*87.5%)</f>
        <v>0</v>
      </c>
      <c r="W26" s="51" t="s">
        <v>96</v>
      </c>
      <c r="X26" s="52">
        <f>IF(OR(W8=Tabelas!$F$14,W8=Tabelas!$F$16),SUM(X20:X24),SUM(X20:X24)*87.5%)</f>
        <v>0</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280.01792085826594</v>
      </c>
      <c r="AE26" s="51" t="s">
        <v>96</v>
      </c>
      <c r="AF26" s="52">
        <f>IF(OR(AE8=Tabelas!$F$14,AE8=Tabelas!$F$16),SUM(AF20:AF24),SUM(AF20:AF24)*87.5%)</f>
        <v>0</v>
      </c>
      <c r="AG26" s="51" t="s">
        <v>96</v>
      </c>
      <c r="AH26" s="52">
        <f>IF(OR(AG8=Tabelas!$F$14,AG8=Tabelas!$F$16),SUM(AH20:AH24),SUM(AH20:AH24)*87.5%)</f>
        <v>0</v>
      </c>
      <c r="AI26" s="51" t="s">
        <v>96</v>
      </c>
      <c r="AJ26" s="52">
        <f>IF(OR(AI8=Tabelas!$F$14,AI8=Tabelas!$F$16),SUM(AJ20:AJ24),SUM(AJ20:AJ24)*87.5%)</f>
        <v>204.23325420396463</v>
      </c>
      <c r="AK26" s="51" t="s">
        <v>96</v>
      </c>
      <c r="AL26" s="52">
        <f>IF(OR(AK8=Tabelas!$F$14,AK8=Tabelas!$F$16),SUM(AL20:AL24),SUM(AL20:AL24)*87.5%)</f>
        <v>0</v>
      </c>
      <c r="AM26" s="51" t="s">
        <v>96</v>
      </c>
      <c r="AN26" s="52">
        <f>IF(OR(AM8=Tabelas!$F$14,AM8=Tabelas!$F$16),SUM(AN20:AN24),SUM(AN20:AN24)*87.5%)</f>
        <v>0</v>
      </c>
      <c r="AO26" s="51" t="s">
        <v>96</v>
      </c>
      <c r="AP26" s="52">
        <f>IF(OR(AO8=Tabelas!$F$14,AO8=Tabelas!$F$16),SUM(AP20:AP24),SUM(AP20:AP24)*87.5%)</f>
        <v>204.23325420396463</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204.23325420396463</v>
      </c>
      <c r="BC26" s="51" t="s">
        <v>96</v>
      </c>
      <c r="BD26" s="52">
        <f>IF(OR(BC8=Tabelas!$F$14,BC8=Tabelas!$F$16),SUM(BD20:BD24),SUM(BD20:BD24)*87.5%)</f>
        <v>143.60552088052356</v>
      </c>
      <c r="BE26" s="51" t="s">
        <v>96</v>
      </c>
      <c r="BF26" s="52">
        <f>IF(OR(BE8=Tabelas!$F$14,BE8=Tabelas!$F$16),SUM(BF20:BF24),SUM(BF20:BF24)*87.5%)</f>
        <v>0</v>
      </c>
    </row>
    <row r="27" spans="1:58" x14ac:dyDescent="0.25">
      <c r="A27" s="224"/>
      <c r="B27" s="120"/>
      <c r="C27" s="51" t="s">
        <v>97</v>
      </c>
      <c r="D27" s="53">
        <f>D26/C4</f>
        <v>0.25689717509932658</v>
      </c>
      <c r="E27" s="51" t="s">
        <v>97</v>
      </c>
      <c r="F27" s="53" t="e">
        <f>F26/E4</f>
        <v>#DIV/0!</v>
      </c>
      <c r="G27" s="51" t="s">
        <v>97</v>
      </c>
      <c r="H27" s="53">
        <f>H26/G4</f>
        <v>0.25689717509932658</v>
      </c>
      <c r="I27" s="51" t="s">
        <v>97</v>
      </c>
      <c r="J27" s="53" t="e">
        <f>J26/I4</f>
        <v>#DIV/0!</v>
      </c>
      <c r="K27" s="51" t="s">
        <v>97</v>
      </c>
      <c r="L27" s="53" t="e">
        <f>L26/K4</f>
        <v>#DIV/0!</v>
      </c>
      <c r="M27" s="51" t="s">
        <v>97</v>
      </c>
      <c r="N27" s="53" t="e">
        <f>N26/M4</f>
        <v>#DIV/0!</v>
      </c>
      <c r="O27" s="51" t="s">
        <v>97</v>
      </c>
      <c r="P27" s="53" t="e">
        <f>P26/O4</f>
        <v>#DIV/0!</v>
      </c>
      <c r="Q27" s="51" t="s">
        <v>97</v>
      </c>
      <c r="R27" s="53">
        <f>R26/Q4</f>
        <v>0.20423325420396463</v>
      </c>
      <c r="S27" s="51" t="s">
        <v>97</v>
      </c>
      <c r="T27" s="53" t="e">
        <f>T26/S4</f>
        <v>#DIV/0!</v>
      </c>
      <c r="U27" s="51" t="s">
        <v>97</v>
      </c>
      <c r="V27" s="53" t="e">
        <f>V26/U4</f>
        <v>#DIV/0!</v>
      </c>
      <c r="W27" s="51" t="s">
        <v>97</v>
      </c>
      <c r="X27" s="53" t="e">
        <f>X26/W4</f>
        <v>#DIV/0!</v>
      </c>
      <c r="Y27" s="51" t="s">
        <v>97</v>
      </c>
      <c r="Z27" s="53" t="e">
        <f>Z26/Y4</f>
        <v>#DIV/0!</v>
      </c>
      <c r="AA27" s="51" t="s">
        <v>97</v>
      </c>
      <c r="AB27" s="53" t="e">
        <f>AB26/AA4</f>
        <v>#DIV/0!</v>
      </c>
      <c r="AC27" s="51" t="s">
        <v>97</v>
      </c>
      <c r="AD27" s="53">
        <f>AD26/AC4</f>
        <v>0.18667861390551063</v>
      </c>
      <c r="AE27" s="51" t="s">
        <v>97</v>
      </c>
      <c r="AF27" s="53" t="e">
        <f>AF26/AE4</f>
        <v>#DIV/0!</v>
      </c>
      <c r="AG27" s="51" t="s">
        <v>97</v>
      </c>
      <c r="AH27" s="53" t="e">
        <f>AH26/AG4</f>
        <v>#DIV/0!</v>
      </c>
      <c r="AI27" s="51" t="s">
        <v>97</v>
      </c>
      <c r="AJ27" s="53">
        <f>AJ26/AI4</f>
        <v>0.20423325420396463</v>
      </c>
      <c r="AK27" s="51" t="s">
        <v>97</v>
      </c>
      <c r="AL27" s="53" t="e">
        <f>AL26/AK4</f>
        <v>#DIV/0!</v>
      </c>
      <c r="AM27" s="51" t="s">
        <v>97</v>
      </c>
      <c r="AN27" s="53" t="e">
        <f>AN26/AM4</f>
        <v>#DIV/0!</v>
      </c>
      <c r="AO27" s="51" t="s">
        <v>97</v>
      </c>
      <c r="AP27" s="53">
        <f>AP26/AO4</f>
        <v>0.20423325420396463</v>
      </c>
      <c r="AQ27" s="51" t="s">
        <v>97</v>
      </c>
      <c r="AR27" s="53" t="e">
        <f>AR26/AQ4</f>
        <v>#DIV/0!</v>
      </c>
      <c r="AS27" s="51" t="s">
        <v>97</v>
      </c>
      <c r="AT27" s="53" t="e">
        <f>AT26/AS4</f>
        <v>#DIV/0!</v>
      </c>
      <c r="AU27" s="51" t="s">
        <v>97</v>
      </c>
      <c r="AV27" s="53" t="e">
        <f>AV26/AU4</f>
        <v>#DIV/0!</v>
      </c>
      <c r="AW27" s="51" t="s">
        <v>97</v>
      </c>
      <c r="AX27" s="53" t="e">
        <f>AX26/AW4</f>
        <v>#DIV/0!</v>
      </c>
      <c r="AY27" s="51" t="s">
        <v>97</v>
      </c>
      <c r="AZ27" s="53" t="e">
        <f>AZ26/AY4</f>
        <v>#DIV/0!</v>
      </c>
      <c r="BA27" s="51" t="s">
        <v>97</v>
      </c>
      <c r="BB27" s="53">
        <f>BB26/BA4</f>
        <v>0.20423325420396463</v>
      </c>
      <c r="BC27" s="51" t="s">
        <v>97</v>
      </c>
      <c r="BD27" s="53">
        <f>BD26/BC4</f>
        <v>0.23934253480087259</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f>D31*C4</f>
        <v>26</v>
      </c>
      <c r="E30" s="54" t="s">
        <v>99</v>
      </c>
      <c r="F30" s="55" t="e">
        <f>F31*E4</f>
        <v>#DIV/0!</v>
      </c>
      <c r="G30" s="54" t="s">
        <v>99</v>
      </c>
      <c r="H30" s="55">
        <f>H31*G4</f>
        <v>52</v>
      </c>
      <c r="I30" s="54" t="s">
        <v>99</v>
      </c>
      <c r="J30" s="55" t="e">
        <f>J31*I4</f>
        <v>#DIV/0!</v>
      </c>
      <c r="K30" s="54" t="s">
        <v>99</v>
      </c>
      <c r="L30" s="55" t="e">
        <f>L31*K4</f>
        <v>#DIV/0!</v>
      </c>
      <c r="M30" s="54" t="s">
        <v>99</v>
      </c>
      <c r="N30" s="55" t="e">
        <f>N31*M4</f>
        <v>#DIV/0!</v>
      </c>
      <c r="O30" s="54" t="s">
        <v>99</v>
      </c>
      <c r="P30" s="55" t="e">
        <f>P31*O4</f>
        <v>#DIV/0!</v>
      </c>
      <c r="Q30" s="54" t="s">
        <v>99</v>
      </c>
      <c r="R30" s="55">
        <f>R31*Q4</f>
        <v>200</v>
      </c>
      <c r="S30" s="54" t="s">
        <v>99</v>
      </c>
      <c r="T30" s="55" t="e">
        <f>T31*S4</f>
        <v>#DIV/0!</v>
      </c>
      <c r="U30" s="54" t="s">
        <v>99</v>
      </c>
      <c r="V30" s="55" t="e">
        <f>V31*U4</f>
        <v>#DIV/0!</v>
      </c>
      <c r="W30" s="54" t="s">
        <v>99</v>
      </c>
      <c r="X30" s="55" t="e">
        <f>X31*W4</f>
        <v>#DIV/0!</v>
      </c>
      <c r="Y30" s="54" t="s">
        <v>99</v>
      </c>
      <c r="Z30" s="55" t="e">
        <f>Z31*Y4</f>
        <v>#DIV/0!</v>
      </c>
      <c r="AA30" s="54" t="s">
        <v>99</v>
      </c>
      <c r="AB30" s="55" t="e">
        <f>AB31*AA4</f>
        <v>#DIV/0!</v>
      </c>
      <c r="AC30" s="54" t="s">
        <v>99</v>
      </c>
      <c r="AD30" s="55">
        <f>AD31*AC4</f>
        <v>285</v>
      </c>
      <c r="AE30" s="54" t="s">
        <v>99</v>
      </c>
      <c r="AF30" s="55" t="e">
        <f>AF31*AE4</f>
        <v>#DIV/0!</v>
      </c>
      <c r="AG30" s="54" t="s">
        <v>99</v>
      </c>
      <c r="AH30" s="55" t="e">
        <f>AH31*AG4</f>
        <v>#DIV/0!</v>
      </c>
      <c r="AI30" s="54" t="s">
        <v>99</v>
      </c>
      <c r="AJ30" s="55">
        <f>AJ31*AI4</f>
        <v>200</v>
      </c>
      <c r="AK30" s="54" t="s">
        <v>99</v>
      </c>
      <c r="AL30" s="55" t="e">
        <f>AL31*AK4</f>
        <v>#DIV/0!</v>
      </c>
      <c r="AM30" s="54" t="s">
        <v>99</v>
      </c>
      <c r="AN30" s="55" t="e">
        <f>AN31*AM4</f>
        <v>#DIV/0!</v>
      </c>
      <c r="AO30" s="54" t="s">
        <v>99</v>
      </c>
      <c r="AP30" s="55">
        <f>AP31*AO4</f>
        <v>200</v>
      </c>
      <c r="AQ30" s="54" t="s">
        <v>99</v>
      </c>
      <c r="AR30" s="55" t="e">
        <f>AR31*AQ4</f>
        <v>#DIV/0!</v>
      </c>
      <c r="AS30" s="54" t="s">
        <v>99</v>
      </c>
      <c r="AT30" s="55" t="e">
        <f>AT31*AS4</f>
        <v>#DIV/0!</v>
      </c>
      <c r="AU30" s="54" t="s">
        <v>99</v>
      </c>
      <c r="AV30" s="55" t="e">
        <f>AV31*AU4</f>
        <v>#DIV/0!</v>
      </c>
      <c r="AW30" s="54" t="s">
        <v>99</v>
      </c>
      <c r="AX30" s="55" t="e">
        <f>AX31*AW4</f>
        <v>#DIV/0!</v>
      </c>
      <c r="AY30" s="54" t="s">
        <v>99</v>
      </c>
      <c r="AZ30" s="55" t="e">
        <f>AZ31*AY4</f>
        <v>#DIV/0!</v>
      </c>
      <c r="BA30" s="54" t="s">
        <v>99</v>
      </c>
      <c r="BB30" s="55">
        <f>BB31*BA4</f>
        <v>200</v>
      </c>
      <c r="BC30" s="54" t="s">
        <v>99</v>
      </c>
      <c r="BD30" s="55">
        <f>BD31*BC4</f>
        <v>144</v>
      </c>
      <c r="BE30" s="54" t="s">
        <v>99</v>
      </c>
      <c r="BF30" s="55" t="e">
        <f>BF31*BE4</f>
        <v>#DIV/0!</v>
      </c>
    </row>
    <row r="31" spans="1:58" ht="15.75" thickBot="1" x14ac:dyDescent="0.3">
      <c r="A31" s="224"/>
      <c r="B31" s="120"/>
      <c r="C31" s="56" t="s">
        <v>97</v>
      </c>
      <c r="D31" s="57">
        <f>ROUND(D27,2)</f>
        <v>0.26</v>
      </c>
      <c r="E31" s="56" t="s">
        <v>97</v>
      </c>
      <c r="F31" s="57" t="e">
        <f>ROUND(F27,2)</f>
        <v>#DIV/0!</v>
      </c>
      <c r="G31" s="56" t="s">
        <v>97</v>
      </c>
      <c r="H31" s="57">
        <f>ROUND(H27,2)</f>
        <v>0.26</v>
      </c>
      <c r="I31" s="56" t="s">
        <v>97</v>
      </c>
      <c r="J31" s="57" t="e">
        <f>ROUND(J27,2)</f>
        <v>#DIV/0!</v>
      </c>
      <c r="K31" s="56" t="s">
        <v>97</v>
      </c>
      <c r="L31" s="57" t="e">
        <f>ROUND(L27,2)</f>
        <v>#DIV/0!</v>
      </c>
      <c r="M31" s="56" t="s">
        <v>97</v>
      </c>
      <c r="N31" s="57" t="e">
        <f>ROUND(N27,2)</f>
        <v>#DIV/0!</v>
      </c>
      <c r="O31" s="56" t="s">
        <v>97</v>
      </c>
      <c r="P31" s="57" t="e">
        <f>ROUND(P27,2)</f>
        <v>#DIV/0!</v>
      </c>
      <c r="Q31" s="56" t="s">
        <v>97</v>
      </c>
      <c r="R31" s="57">
        <f>ROUND(R27,2)</f>
        <v>0.2</v>
      </c>
      <c r="S31" s="56" t="s">
        <v>97</v>
      </c>
      <c r="T31" s="57" t="e">
        <f>ROUND(T27,2)</f>
        <v>#DIV/0!</v>
      </c>
      <c r="U31" s="56" t="s">
        <v>97</v>
      </c>
      <c r="V31" s="57" t="e">
        <f>ROUND(V27,2)</f>
        <v>#DIV/0!</v>
      </c>
      <c r="W31" s="56" t="s">
        <v>97</v>
      </c>
      <c r="X31" s="57" t="e">
        <f>ROUND(X27,2)</f>
        <v>#DIV/0!</v>
      </c>
      <c r="Y31" s="56" t="s">
        <v>97</v>
      </c>
      <c r="Z31" s="57" t="e">
        <f>ROUND(Z27,2)</f>
        <v>#DIV/0!</v>
      </c>
      <c r="AA31" s="56" t="s">
        <v>97</v>
      </c>
      <c r="AB31" s="57" t="e">
        <f>ROUND(AB27,2)</f>
        <v>#DIV/0!</v>
      </c>
      <c r="AC31" s="56" t="s">
        <v>97</v>
      </c>
      <c r="AD31" s="57">
        <f>ROUND(AD27,2)</f>
        <v>0.19</v>
      </c>
      <c r="AE31" s="56" t="s">
        <v>97</v>
      </c>
      <c r="AF31" s="57" t="e">
        <f>ROUND(AF27,2)</f>
        <v>#DIV/0!</v>
      </c>
      <c r="AG31" s="56" t="s">
        <v>97</v>
      </c>
      <c r="AH31" s="57" t="e">
        <f>ROUND(AH27,2)</f>
        <v>#DIV/0!</v>
      </c>
      <c r="AI31" s="56" t="s">
        <v>97</v>
      </c>
      <c r="AJ31" s="57">
        <f>ROUND(AJ27,2)</f>
        <v>0.2</v>
      </c>
      <c r="AK31" s="56" t="s">
        <v>97</v>
      </c>
      <c r="AL31" s="57" t="e">
        <f>ROUND(AL27,2)</f>
        <v>#DIV/0!</v>
      </c>
      <c r="AM31" s="56" t="s">
        <v>97</v>
      </c>
      <c r="AN31" s="57" t="e">
        <f>ROUND(AN27,2)</f>
        <v>#DIV/0!</v>
      </c>
      <c r="AO31" s="56" t="s">
        <v>97</v>
      </c>
      <c r="AP31" s="57">
        <f>ROUND(AP27,2)</f>
        <v>0.2</v>
      </c>
      <c r="AQ31" s="56" t="s">
        <v>97</v>
      </c>
      <c r="AR31" s="57" t="e">
        <f>ROUND(AR27,2)</f>
        <v>#DIV/0!</v>
      </c>
      <c r="AS31" s="56" t="s">
        <v>97</v>
      </c>
      <c r="AT31" s="57" t="e">
        <f>ROUND(AT27,2)</f>
        <v>#DIV/0!</v>
      </c>
      <c r="AU31" s="56" t="s">
        <v>97</v>
      </c>
      <c r="AV31" s="57" t="e">
        <f>ROUND(AV27,2)</f>
        <v>#DIV/0!</v>
      </c>
      <c r="AW31" s="56" t="s">
        <v>97</v>
      </c>
      <c r="AX31" s="57" t="e">
        <f>ROUND(AX27,2)</f>
        <v>#DIV/0!</v>
      </c>
      <c r="AY31" s="56" t="s">
        <v>97</v>
      </c>
      <c r="AZ31" s="57" t="e">
        <f>ROUND(AZ27,2)</f>
        <v>#DIV/0!</v>
      </c>
      <c r="BA31" s="56" t="s">
        <v>97</v>
      </c>
      <c r="BB31" s="57">
        <f>ROUND(BB27,2)</f>
        <v>0.2</v>
      </c>
      <c r="BC31" s="56" t="s">
        <v>97</v>
      </c>
      <c r="BD31" s="57">
        <f>ROUND(BD27,2)</f>
        <v>0.24</v>
      </c>
      <c r="BE31" s="56" t="s">
        <v>97</v>
      </c>
      <c r="BF31" s="57" t="e">
        <f>ROUND(BF27,2)</f>
        <v>#DIV/0!</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Q12:AR12"/>
    <mergeCell ref="AS12:AT12"/>
    <mergeCell ref="AU12:AV12"/>
    <mergeCell ref="AW12:AX12"/>
    <mergeCell ref="AI13:AJ13"/>
    <mergeCell ref="AK13:AL13"/>
    <mergeCell ref="AM13:AN13"/>
    <mergeCell ref="AO13:AP13"/>
    <mergeCell ref="AQ13:AR13"/>
    <mergeCell ref="AS13:AT13"/>
    <mergeCell ref="AU13:AV13"/>
    <mergeCell ref="AW13:AX13"/>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Q4:AR4"/>
    <mergeCell ref="AS4:AT4"/>
    <mergeCell ref="AU4:AV4"/>
    <mergeCell ref="AW4:AX4"/>
    <mergeCell ref="AI5:AJ5"/>
    <mergeCell ref="AK5:AL5"/>
    <mergeCell ref="AM5:AN5"/>
    <mergeCell ref="AO5:AP5"/>
    <mergeCell ref="AQ5:AR5"/>
    <mergeCell ref="AS5:AT5"/>
    <mergeCell ref="AU5:AV5"/>
    <mergeCell ref="AW5:AX5"/>
    <mergeCell ref="C16:D16"/>
    <mergeCell ref="A18:A24"/>
    <mergeCell ref="C18:D18"/>
    <mergeCell ref="C19:D19"/>
    <mergeCell ref="C29:D29"/>
    <mergeCell ref="AI4:AJ4"/>
    <mergeCell ref="AK4:AL4"/>
    <mergeCell ref="AM4:AN4"/>
    <mergeCell ref="AO4:AP4"/>
    <mergeCell ref="AI6:AJ6"/>
    <mergeCell ref="AK6:AL6"/>
    <mergeCell ref="AM6:AN6"/>
    <mergeCell ref="AO6:AP6"/>
    <mergeCell ref="AI8:AJ8"/>
    <mergeCell ref="AK8:AL8"/>
    <mergeCell ref="AM8:AN8"/>
    <mergeCell ref="AO8:AP8"/>
    <mergeCell ref="AI12:AJ12"/>
    <mergeCell ref="AK12:AL12"/>
    <mergeCell ref="AM12:AN12"/>
    <mergeCell ref="AO12:AP12"/>
    <mergeCell ref="AI15:AJ15"/>
    <mergeCell ref="AK15:AL15"/>
    <mergeCell ref="AM15:AN15"/>
    <mergeCell ref="E7:F7"/>
    <mergeCell ref="E8:F8"/>
    <mergeCell ref="C15:D15"/>
    <mergeCell ref="C12:D12"/>
    <mergeCell ref="C13:D13"/>
    <mergeCell ref="B1:C1"/>
    <mergeCell ref="B2:D2"/>
    <mergeCell ref="C4:D4"/>
    <mergeCell ref="A8:A10"/>
    <mergeCell ref="C8:D8"/>
    <mergeCell ref="C9:D9"/>
    <mergeCell ref="A5:A7"/>
    <mergeCell ref="C5:D5"/>
    <mergeCell ref="C6:D6"/>
    <mergeCell ref="C7:D7"/>
    <mergeCell ref="E18:F18"/>
    <mergeCell ref="E19:F19"/>
    <mergeCell ref="E29:F29"/>
    <mergeCell ref="G4:H4"/>
    <mergeCell ref="I4:J4"/>
    <mergeCell ref="G5:H5"/>
    <mergeCell ref="I5:J5"/>
    <mergeCell ref="G6:H6"/>
    <mergeCell ref="I6:J6"/>
    <mergeCell ref="G7:H7"/>
    <mergeCell ref="I7:J7"/>
    <mergeCell ref="G8:H8"/>
    <mergeCell ref="I8:J8"/>
    <mergeCell ref="G9:H9"/>
    <mergeCell ref="I9:J9"/>
    <mergeCell ref="G12:H12"/>
    <mergeCell ref="E9:F9"/>
    <mergeCell ref="E12:F12"/>
    <mergeCell ref="E13:F13"/>
    <mergeCell ref="E15:F15"/>
    <mergeCell ref="E16:F16"/>
    <mergeCell ref="E4:F4"/>
    <mergeCell ref="E5:F5"/>
    <mergeCell ref="E6:F6"/>
    <mergeCell ref="K4:L4"/>
    <mergeCell ref="M4:N4"/>
    <mergeCell ref="O4:P4"/>
    <mergeCell ref="Q4:R4"/>
    <mergeCell ref="K5:L5"/>
    <mergeCell ref="M5:N5"/>
    <mergeCell ref="O5:P5"/>
    <mergeCell ref="Q5:R5"/>
    <mergeCell ref="G29:H29"/>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dimension ref="A1:BF36"/>
  <sheetViews>
    <sheetView showGridLines="0" workbookViewId="0">
      <selection sqref="A1:D2"/>
    </sheetView>
  </sheetViews>
  <sheetFormatPr defaultRowHeight="15" x14ac:dyDescent="0.25"/>
  <cols>
    <col min="1" max="1" width="15.140625" style="217" customWidth="1"/>
    <col min="2" max="2" width="34.140625" style="217" bestFit="1" customWidth="1"/>
    <col min="3" max="3" width="19.5703125" style="217" bestFit="1"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'!B44</f>
        <v>Ventarola</v>
      </c>
      <c r="C2" s="452"/>
      <c r="D2" s="453"/>
    </row>
    <row r="3" spans="1:58" x14ac:dyDescent="0.25">
      <c r="A3" s="218"/>
      <c r="B3" s="219"/>
      <c r="C3" s="220" t="s">
        <v>198</v>
      </c>
      <c r="D3" s="220"/>
      <c r="E3" s="220" t="s">
        <v>199</v>
      </c>
      <c r="F3" s="220"/>
      <c r="G3" s="220" t="s">
        <v>202</v>
      </c>
      <c r="H3" s="220"/>
      <c r="I3" s="220" t="s">
        <v>203</v>
      </c>
      <c r="J3" s="220"/>
      <c r="K3" s="217" t="s">
        <v>204</v>
      </c>
      <c r="M3" s="217" t="s">
        <v>205</v>
      </c>
      <c r="O3" s="217" t="s">
        <v>208</v>
      </c>
      <c r="Q3" s="220" t="s">
        <v>209</v>
      </c>
      <c r="R3" s="220"/>
      <c r="S3" s="220" t="s">
        <v>210</v>
      </c>
      <c r="T3" s="220"/>
      <c r="U3" s="217" t="s">
        <v>211</v>
      </c>
      <c r="W3" s="220" t="s">
        <v>212</v>
      </c>
      <c r="X3" s="220"/>
      <c r="Y3" s="217" t="s">
        <v>214</v>
      </c>
      <c r="AA3" s="220" t="s">
        <v>215</v>
      </c>
      <c r="AB3" s="220"/>
      <c r="AC3" s="220" t="s">
        <v>216</v>
      </c>
      <c r="AD3" s="220"/>
      <c r="AE3" s="220" t="s">
        <v>217</v>
      </c>
      <c r="AG3" s="217" t="s">
        <v>218</v>
      </c>
      <c r="AI3" s="217" t="s">
        <v>219</v>
      </c>
      <c r="AK3" s="220" t="s">
        <v>220</v>
      </c>
      <c r="AL3" s="220"/>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0</v>
      </c>
      <c r="D4" s="430"/>
      <c r="E4" s="430">
        <v>0</v>
      </c>
      <c r="F4" s="430"/>
      <c r="G4" s="430">
        <v>0</v>
      </c>
      <c r="H4" s="430"/>
      <c r="I4" s="430">
        <v>0</v>
      </c>
      <c r="J4" s="430"/>
      <c r="K4" s="430">
        <v>0</v>
      </c>
      <c r="L4" s="430"/>
      <c r="M4" s="430">
        <v>0</v>
      </c>
      <c r="N4" s="430"/>
      <c r="O4" s="430">
        <v>0</v>
      </c>
      <c r="P4" s="430"/>
      <c r="Q4" s="430">
        <v>0</v>
      </c>
      <c r="R4" s="430"/>
      <c r="S4" s="430">
        <v>0</v>
      </c>
      <c r="T4" s="430"/>
      <c r="U4" s="430">
        <v>0</v>
      </c>
      <c r="V4" s="430"/>
      <c r="W4" s="430">
        <v>0</v>
      </c>
      <c r="X4" s="430"/>
      <c r="Y4" s="430">
        <v>0</v>
      </c>
      <c r="Z4" s="430"/>
      <c r="AA4" s="430">
        <v>0</v>
      </c>
      <c r="AB4" s="430"/>
      <c r="AC4" s="430">
        <v>0</v>
      </c>
      <c r="AD4" s="430"/>
      <c r="AE4" s="430">
        <v>0</v>
      </c>
      <c r="AF4" s="430"/>
      <c r="AG4" s="430">
        <v>0</v>
      </c>
      <c r="AH4" s="430"/>
      <c r="AI4" s="430">
        <v>0</v>
      </c>
      <c r="AJ4" s="430"/>
      <c r="AK4" s="430">
        <v>0</v>
      </c>
      <c r="AL4" s="430"/>
      <c r="AM4" s="430">
        <v>0</v>
      </c>
      <c r="AN4" s="430"/>
      <c r="AO4" s="430">
        <v>0</v>
      </c>
      <c r="AP4" s="430"/>
      <c r="AQ4" s="430">
        <v>0</v>
      </c>
      <c r="AR4" s="430"/>
      <c r="AS4" s="430">
        <v>0</v>
      </c>
      <c r="AT4" s="430"/>
      <c r="AU4" s="430">
        <v>0</v>
      </c>
      <c r="AV4" s="430"/>
      <c r="AW4" s="430">
        <v>0</v>
      </c>
      <c r="AX4" s="430"/>
      <c r="AY4" s="430">
        <v>0</v>
      </c>
      <c r="AZ4" s="430"/>
      <c r="BA4" s="430">
        <v>0</v>
      </c>
      <c r="BB4" s="430"/>
      <c r="BC4" s="430">
        <v>0</v>
      </c>
      <c r="BD4" s="430"/>
      <c r="BE4" s="430">
        <v>0</v>
      </c>
      <c r="BF4" s="430"/>
    </row>
    <row r="5" spans="1:58" x14ac:dyDescent="0.25">
      <c r="A5" s="444" t="s">
        <v>77</v>
      </c>
      <c r="B5" s="47" t="s">
        <v>78</v>
      </c>
      <c r="C5" s="431">
        <v>27</v>
      </c>
      <c r="D5" s="432"/>
      <c r="E5" s="431">
        <v>27</v>
      </c>
      <c r="F5" s="432"/>
      <c r="G5" s="431">
        <v>27</v>
      </c>
      <c r="H5" s="432"/>
      <c r="I5" s="431">
        <v>27</v>
      </c>
      <c r="J5" s="432"/>
      <c r="K5" s="431">
        <v>27</v>
      </c>
      <c r="L5" s="432"/>
      <c r="M5" s="431">
        <v>27</v>
      </c>
      <c r="N5" s="432"/>
      <c r="O5" s="431">
        <v>27</v>
      </c>
      <c r="P5" s="432"/>
      <c r="Q5" s="431">
        <v>27</v>
      </c>
      <c r="R5" s="432"/>
      <c r="S5" s="431">
        <v>27</v>
      </c>
      <c r="T5" s="432"/>
      <c r="U5" s="431">
        <v>27</v>
      </c>
      <c r="V5" s="432"/>
      <c r="W5" s="431">
        <v>27</v>
      </c>
      <c r="X5" s="432"/>
      <c r="Y5" s="431">
        <v>27</v>
      </c>
      <c r="Z5" s="432"/>
      <c r="AA5" s="431">
        <v>27</v>
      </c>
      <c r="AB5" s="432"/>
      <c r="AC5" s="431">
        <v>27</v>
      </c>
      <c r="AD5" s="432"/>
      <c r="AE5" s="431">
        <v>27</v>
      </c>
      <c r="AF5" s="432"/>
      <c r="AG5" s="431">
        <v>27</v>
      </c>
      <c r="AH5" s="432"/>
      <c r="AI5" s="431">
        <v>27</v>
      </c>
      <c r="AJ5" s="432"/>
      <c r="AK5" s="431">
        <v>27</v>
      </c>
      <c r="AL5" s="432"/>
      <c r="AM5" s="431">
        <v>27</v>
      </c>
      <c r="AN5" s="432"/>
      <c r="AO5" s="431">
        <v>27</v>
      </c>
      <c r="AP5" s="432"/>
      <c r="AQ5" s="431">
        <v>27</v>
      </c>
      <c r="AR5" s="432"/>
      <c r="AS5" s="431">
        <v>27</v>
      </c>
      <c r="AT5" s="432"/>
      <c r="AU5" s="431">
        <v>27</v>
      </c>
      <c r="AV5" s="432"/>
      <c r="AW5" s="431">
        <v>27</v>
      </c>
      <c r="AX5" s="432"/>
      <c r="AY5" s="431">
        <v>27</v>
      </c>
      <c r="AZ5" s="432"/>
      <c r="BA5" s="431">
        <v>27</v>
      </c>
      <c r="BB5" s="432"/>
      <c r="BC5" s="431">
        <v>27</v>
      </c>
      <c r="BD5" s="432"/>
      <c r="BE5" s="431">
        <v>27</v>
      </c>
      <c r="BF5" s="432"/>
    </row>
    <row r="6" spans="1:58" x14ac:dyDescent="0.25">
      <c r="A6" s="447"/>
      <c r="B6" s="48" t="s">
        <v>79</v>
      </c>
      <c r="C6" s="433">
        <v>20</v>
      </c>
      <c r="D6" s="434"/>
      <c r="E6" s="433">
        <v>20</v>
      </c>
      <c r="F6" s="434"/>
      <c r="G6" s="433">
        <v>20</v>
      </c>
      <c r="H6" s="434"/>
      <c r="I6" s="433">
        <v>20</v>
      </c>
      <c r="J6" s="434"/>
      <c r="K6" s="433">
        <v>20</v>
      </c>
      <c r="L6" s="434"/>
      <c r="M6" s="433">
        <v>20</v>
      </c>
      <c r="N6" s="434"/>
      <c r="O6" s="433">
        <v>20</v>
      </c>
      <c r="P6" s="434"/>
      <c r="Q6" s="433">
        <v>20</v>
      </c>
      <c r="R6" s="434"/>
      <c r="S6" s="433">
        <v>20</v>
      </c>
      <c r="T6" s="434"/>
      <c r="U6" s="433">
        <v>20</v>
      </c>
      <c r="V6" s="434"/>
      <c r="W6" s="433">
        <v>20</v>
      </c>
      <c r="X6" s="434"/>
      <c r="Y6" s="433">
        <v>20</v>
      </c>
      <c r="Z6" s="434"/>
      <c r="AA6" s="433">
        <v>20</v>
      </c>
      <c r="AB6" s="434"/>
      <c r="AC6" s="433">
        <v>20</v>
      </c>
      <c r="AD6" s="434"/>
      <c r="AE6" s="433">
        <v>20</v>
      </c>
      <c r="AF6" s="434"/>
      <c r="AG6" s="433">
        <v>20</v>
      </c>
      <c r="AH6" s="434"/>
      <c r="AI6" s="433">
        <v>20</v>
      </c>
      <c r="AJ6" s="434"/>
      <c r="AK6" s="433">
        <v>20</v>
      </c>
      <c r="AL6" s="434"/>
      <c r="AM6" s="433">
        <v>20</v>
      </c>
      <c r="AN6" s="434"/>
      <c r="AO6" s="433">
        <v>20</v>
      </c>
      <c r="AP6" s="434"/>
      <c r="AQ6" s="433">
        <v>20</v>
      </c>
      <c r="AR6" s="434"/>
      <c r="AS6" s="433">
        <v>20</v>
      </c>
      <c r="AT6" s="434"/>
      <c r="AU6" s="433">
        <v>20</v>
      </c>
      <c r="AV6" s="434"/>
      <c r="AW6" s="433">
        <v>20</v>
      </c>
      <c r="AX6" s="434"/>
      <c r="AY6" s="433">
        <v>20</v>
      </c>
      <c r="AZ6" s="434"/>
      <c r="BA6" s="433">
        <v>20</v>
      </c>
      <c r="BB6" s="434"/>
      <c r="BC6" s="433">
        <v>20</v>
      </c>
      <c r="BD6" s="434"/>
      <c r="BE6" s="433">
        <v>20</v>
      </c>
      <c r="BF6" s="434"/>
    </row>
    <row r="7" spans="1:58" ht="15.75" thickBot="1" x14ac:dyDescent="0.3">
      <c r="A7" s="448"/>
      <c r="B7" s="49" t="s">
        <v>80</v>
      </c>
      <c r="C7" s="505">
        <v>1</v>
      </c>
      <c r="D7" s="506"/>
      <c r="E7" s="505">
        <v>1</v>
      </c>
      <c r="F7" s="506"/>
      <c r="G7" s="505">
        <v>1</v>
      </c>
      <c r="H7" s="506"/>
      <c r="I7" s="505">
        <v>1</v>
      </c>
      <c r="J7" s="506"/>
      <c r="K7" s="505">
        <v>1</v>
      </c>
      <c r="L7" s="506"/>
      <c r="M7" s="505">
        <v>1</v>
      </c>
      <c r="N7" s="506"/>
      <c r="O7" s="505">
        <v>1</v>
      </c>
      <c r="P7" s="506"/>
      <c r="Q7" s="505">
        <v>1</v>
      </c>
      <c r="R7" s="506"/>
      <c r="S7" s="505">
        <v>1</v>
      </c>
      <c r="T7" s="506"/>
      <c r="U7" s="505">
        <v>1</v>
      </c>
      <c r="V7" s="506"/>
      <c r="W7" s="505">
        <v>1</v>
      </c>
      <c r="X7" s="506"/>
      <c r="Y7" s="505">
        <v>1</v>
      </c>
      <c r="Z7" s="506"/>
      <c r="AA7" s="505">
        <v>1</v>
      </c>
      <c r="AB7" s="506"/>
      <c r="AC7" s="505">
        <v>1</v>
      </c>
      <c r="AD7" s="506"/>
      <c r="AE7" s="505">
        <v>1</v>
      </c>
      <c r="AF7" s="506"/>
      <c r="AG7" s="505">
        <v>1</v>
      </c>
      <c r="AH7" s="506"/>
      <c r="AI7" s="505">
        <v>1</v>
      </c>
      <c r="AJ7" s="506"/>
      <c r="AK7" s="505">
        <v>1</v>
      </c>
      <c r="AL7" s="506"/>
      <c r="AM7" s="505">
        <v>1</v>
      </c>
      <c r="AN7" s="506"/>
      <c r="AO7" s="505">
        <v>1</v>
      </c>
      <c r="AP7" s="506"/>
      <c r="AQ7" s="505">
        <v>1</v>
      </c>
      <c r="AR7" s="506"/>
      <c r="AS7" s="505">
        <v>1</v>
      </c>
      <c r="AT7" s="506"/>
      <c r="AU7" s="505">
        <v>1</v>
      </c>
      <c r="AV7" s="506"/>
      <c r="AW7" s="505">
        <v>1</v>
      </c>
      <c r="AX7" s="506"/>
      <c r="AY7" s="505">
        <v>1</v>
      </c>
      <c r="AZ7" s="506"/>
      <c r="BA7" s="505">
        <v>1</v>
      </c>
      <c r="BB7" s="506"/>
      <c r="BC7" s="505">
        <v>1</v>
      </c>
      <c r="BD7" s="506"/>
      <c r="BE7" s="505">
        <v>1</v>
      </c>
      <c r="BF7" s="506"/>
    </row>
    <row r="8" spans="1:58" x14ac:dyDescent="0.25">
      <c r="A8" s="444" t="s">
        <v>81</v>
      </c>
      <c r="B8" s="50" t="s">
        <v>82</v>
      </c>
      <c r="C8" s="437" t="s">
        <v>34</v>
      </c>
      <c r="D8" s="438"/>
      <c r="E8" s="437" t="s">
        <v>34</v>
      </c>
      <c r="F8" s="438"/>
      <c r="G8" s="437" t="s">
        <v>34</v>
      </c>
      <c r="H8" s="438"/>
      <c r="I8" s="437" t="s">
        <v>34</v>
      </c>
      <c r="J8" s="438"/>
      <c r="K8" s="437" t="s">
        <v>34</v>
      </c>
      <c r="L8" s="438"/>
      <c r="M8" s="437" t="s">
        <v>34</v>
      </c>
      <c r="N8" s="438"/>
      <c r="O8" s="437" t="s">
        <v>34</v>
      </c>
      <c r="P8" s="438"/>
      <c r="Q8" s="437" t="s">
        <v>34</v>
      </c>
      <c r="R8" s="438"/>
      <c r="S8" s="437" t="s">
        <v>34</v>
      </c>
      <c r="T8" s="438"/>
      <c r="U8" s="437" t="s">
        <v>34</v>
      </c>
      <c r="V8" s="438"/>
      <c r="W8" s="437" t="s">
        <v>34</v>
      </c>
      <c r="X8" s="438"/>
      <c r="Y8" s="437" t="s">
        <v>34</v>
      </c>
      <c r="Z8" s="438"/>
      <c r="AA8" s="437" t="s">
        <v>34</v>
      </c>
      <c r="AB8" s="438"/>
      <c r="AC8" s="437" t="s">
        <v>34</v>
      </c>
      <c r="AD8" s="438"/>
      <c r="AE8" s="437" t="s">
        <v>34</v>
      </c>
      <c r="AF8" s="438"/>
      <c r="AG8" s="437" t="s">
        <v>34</v>
      </c>
      <c r="AH8" s="438"/>
      <c r="AI8" s="437" t="s">
        <v>34</v>
      </c>
      <c r="AJ8" s="438"/>
      <c r="AK8" s="437" t="s">
        <v>34</v>
      </c>
      <c r="AL8" s="438"/>
      <c r="AM8" s="437" t="s">
        <v>34</v>
      </c>
      <c r="AN8" s="438"/>
      <c r="AO8" s="437" t="s">
        <v>34</v>
      </c>
      <c r="AP8" s="438"/>
      <c r="AQ8" s="437" t="s">
        <v>34</v>
      </c>
      <c r="AR8" s="438"/>
      <c r="AS8" s="437" t="s">
        <v>34</v>
      </c>
      <c r="AT8" s="438"/>
      <c r="AU8" s="437" t="s">
        <v>34</v>
      </c>
      <c r="AV8" s="438"/>
      <c r="AW8" s="437" t="s">
        <v>34</v>
      </c>
      <c r="AX8" s="438"/>
      <c r="AY8" s="437" t="s">
        <v>34</v>
      </c>
      <c r="AZ8" s="438"/>
      <c r="BA8" s="437" t="s">
        <v>34</v>
      </c>
      <c r="BB8" s="438"/>
      <c r="BC8" s="437" t="s">
        <v>34</v>
      </c>
      <c r="BD8" s="438"/>
      <c r="BE8" s="437" t="s">
        <v>34</v>
      </c>
      <c r="BF8" s="438"/>
    </row>
    <row r="9" spans="1:58" x14ac:dyDescent="0.25">
      <c r="A9" s="447"/>
      <c r="B9" s="48" t="s">
        <v>83</v>
      </c>
      <c r="C9" s="439" t="s">
        <v>27</v>
      </c>
      <c r="D9" s="440"/>
      <c r="E9" s="439" t="s">
        <v>27</v>
      </c>
      <c r="F9" s="440"/>
      <c r="G9" s="439" t="s">
        <v>27</v>
      </c>
      <c r="H9" s="440"/>
      <c r="I9" s="439" t="s">
        <v>27</v>
      </c>
      <c r="J9" s="440"/>
      <c r="K9" s="439" t="s">
        <v>27</v>
      </c>
      <c r="L9" s="440"/>
      <c r="M9" s="439" t="s">
        <v>27</v>
      </c>
      <c r="N9" s="440"/>
      <c r="O9" s="439" t="s">
        <v>27</v>
      </c>
      <c r="P9" s="440"/>
      <c r="Q9" s="439" t="s">
        <v>27</v>
      </c>
      <c r="R9" s="440"/>
      <c r="S9" s="439" t="s">
        <v>27</v>
      </c>
      <c r="T9" s="440"/>
      <c r="U9" s="439" t="s">
        <v>27</v>
      </c>
      <c r="V9" s="440"/>
      <c r="W9" s="439" t="s">
        <v>27</v>
      </c>
      <c r="X9" s="440"/>
      <c r="Y9" s="439" t="s">
        <v>27</v>
      </c>
      <c r="Z9" s="440"/>
      <c r="AA9" s="439" t="s">
        <v>27</v>
      </c>
      <c r="AB9" s="440"/>
      <c r="AC9" s="439" t="s">
        <v>27</v>
      </c>
      <c r="AD9" s="440"/>
      <c r="AE9" s="439" t="s">
        <v>27</v>
      </c>
      <c r="AF9" s="440"/>
      <c r="AG9" s="439" t="s">
        <v>27</v>
      </c>
      <c r="AH9" s="440"/>
      <c r="AI9" s="439" t="s">
        <v>27</v>
      </c>
      <c r="AJ9" s="440"/>
      <c r="AK9" s="439" t="s">
        <v>27</v>
      </c>
      <c r="AL9" s="440"/>
      <c r="AM9" s="439" t="s">
        <v>27</v>
      </c>
      <c r="AN9" s="440"/>
      <c r="AO9" s="439" t="s">
        <v>27</v>
      </c>
      <c r="AP9" s="440"/>
      <c r="AQ9" s="439" t="s">
        <v>27</v>
      </c>
      <c r="AR9" s="440"/>
      <c r="AS9" s="439" t="s">
        <v>27</v>
      </c>
      <c r="AT9" s="440"/>
      <c r="AU9" s="439" t="s">
        <v>27</v>
      </c>
      <c r="AV9" s="440"/>
      <c r="AW9" s="439" t="s">
        <v>27</v>
      </c>
      <c r="AX9" s="440"/>
      <c r="AY9" s="439" t="s">
        <v>27</v>
      </c>
      <c r="AZ9" s="440"/>
      <c r="BA9" s="439" t="s">
        <v>27</v>
      </c>
      <c r="BB9" s="440"/>
      <c r="BC9" s="439" t="s">
        <v>27</v>
      </c>
      <c r="BD9" s="440"/>
      <c r="BE9" s="439" t="s">
        <v>27</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540</v>
      </c>
      <c r="D15" s="492"/>
      <c r="E15" s="492">
        <f>E5*E6</f>
        <v>540</v>
      </c>
      <c r="F15" s="492"/>
      <c r="G15" s="492">
        <f>G5*G6</f>
        <v>540</v>
      </c>
      <c r="H15" s="492"/>
      <c r="I15" s="492">
        <f>I5*I6</f>
        <v>540</v>
      </c>
      <c r="J15" s="492"/>
      <c r="K15" s="492">
        <f>K5*K6</f>
        <v>540</v>
      </c>
      <c r="L15" s="492"/>
      <c r="M15" s="492">
        <f>M5*M6</f>
        <v>540</v>
      </c>
      <c r="N15" s="492"/>
      <c r="O15" s="492">
        <f>O5*O6</f>
        <v>540</v>
      </c>
      <c r="P15" s="492"/>
      <c r="Q15" s="492">
        <f>Q5*Q6</f>
        <v>540</v>
      </c>
      <c r="R15" s="492"/>
      <c r="S15" s="492">
        <f>S5*S6</f>
        <v>540</v>
      </c>
      <c r="T15" s="492"/>
      <c r="U15" s="492">
        <f>U5*U6</f>
        <v>540</v>
      </c>
      <c r="V15" s="492"/>
      <c r="W15" s="492">
        <f>W5*W6</f>
        <v>540</v>
      </c>
      <c r="X15" s="492"/>
      <c r="Y15" s="492">
        <f>Y5*Y6</f>
        <v>540</v>
      </c>
      <c r="Z15" s="492"/>
      <c r="AA15" s="492">
        <f>AA5*AA6</f>
        <v>540</v>
      </c>
      <c r="AB15" s="492"/>
      <c r="AC15" s="492">
        <f>AC5*AC6</f>
        <v>540</v>
      </c>
      <c r="AD15" s="492"/>
      <c r="AE15" s="492">
        <f>AE5*AE6</f>
        <v>540</v>
      </c>
      <c r="AF15" s="492"/>
      <c r="AG15" s="492">
        <f>AG5*AG6</f>
        <v>540</v>
      </c>
      <c r="AH15" s="492"/>
      <c r="AI15" s="492">
        <f>AI5*AI6</f>
        <v>540</v>
      </c>
      <c r="AJ15" s="492"/>
      <c r="AK15" s="492">
        <f>AK5*AK6</f>
        <v>540</v>
      </c>
      <c r="AL15" s="492"/>
      <c r="AM15" s="492">
        <f>AM5*AM6</f>
        <v>540</v>
      </c>
      <c r="AN15" s="492"/>
      <c r="AO15" s="492">
        <f>AO5*AO6</f>
        <v>540</v>
      </c>
      <c r="AP15" s="492"/>
      <c r="AQ15" s="492">
        <f>AQ5*AQ6</f>
        <v>540</v>
      </c>
      <c r="AR15" s="492"/>
      <c r="AS15" s="492">
        <f>AS5*AS6</f>
        <v>540</v>
      </c>
      <c r="AT15" s="492"/>
      <c r="AU15" s="492">
        <f>AU5*AU6</f>
        <v>540</v>
      </c>
      <c r="AV15" s="492"/>
      <c r="AW15" s="492">
        <f>AW5*AW6</f>
        <v>540</v>
      </c>
      <c r="AX15" s="492"/>
      <c r="AY15" s="492">
        <f>AY5*AY6</f>
        <v>540</v>
      </c>
      <c r="AZ15" s="492"/>
      <c r="BA15" s="492">
        <f>BA5*BA6</f>
        <v>540</v>
      </c>
      <c r="BB15" s="492"/>
      <c r="BC15" s="492">
        <f>BC5*BC6</f>
        <v>540</v>
      </c>
      <c r="BD15" s="492"/>
      <c r="BE15" s="492">
        <f>BE5*BE6</f>
        <v>540</v>
      </c>
      <c r="BF15" s="492"/>
    </row>
    <row r="16" spans="1:58" x14ac:dyDescent="0.25">
      <c r="A16" s="222"/>
      <c r="B16" s="48" t="s">
        <v>87</v>
      </c>
      <c r="C16" s="504">
        <f>C13*C15</f>
        <v>180.86363636363635</v>
      </c>
      <c r="D16" s="504"/>
      <c r="E16" s="504">
        <f>E13*E15</f>
        <v>180.86363636363635</v>
      </c>
      <c r="F16" s="504"/>
      <c r="G16" s="504">
        <f>G13*G15</f>
        <v>180.86363636363635</v>
      </c>
      <c r="H16" s="504"/>
      <c r="I16" s="504">
        <f>I13*I15</f>
        <v>180.86363636363635</v>
      </c>
      <c r="J16" s="504"/>
      <c r="K16" s="504">
        <f>K13*K15</f>
        <v>180.86363636363635</v>
      </c>
      <c r="L16" s="504"/>
      <c r="M16" s="504">
        <f>M13*M15</f>
        <v>180.86363636363635</v>
      </c>
      <c r="N16" s="504"/>
      <c r="O16" s="504">
        <f>O13*O15</f>
        <v>180.86363636363635</v>
      </c>
      <c r="P16" s="504"/>
      <c r="Q16" s="504">
        <f>Q13*Q15</f>
        <v>180.86363636363635</v>
      </c>
      <c r="R16" s="504"/>
      <c r="S16" s="504">
        <f>S13*S15</f>
        <v>180.86363636363635</v>
      </c>
      <c r="T16" s="504"/>
      <c r="U16" s="504">
        <f>U13*U15</f>
        <v>180.86363636363635</v>
      </c>
      <c r="V16" s="504"/>
      <c r="W16" s="504">
        <f>W13*W15</f>
        <v>180.86363636363635</v>
      </c>
      <c r="X16" s="504"/>
      <c r="Y16" s="504">
        <f>Y13*Y15</f>
        <v>180.86363636363635</v>
      </c>
      <c r="Z16" s="504"/>
      <c r="AA16" s="504">
        <f>AA13*AA15</f>
        <v>180.86363636363635</v>
      </c>
      <c r="AB16" s="504"/>
      <c r="AC16" s="504">
        <f>AC13*AC15</f>
        <v>180.86363636363635</v>
      </c>
      <c r="AD16" s="504"/>
      <c r="AE16" s="504">
        <f>AE13*AE15</f>
        <v>180.86363636363635</v>
      </c>
      <c r="AF16" s="504"/>
      <c r="AG16" s="504">
        <f>AG13*AG15</f>
        <v>180.86363636363635</v>
      </c>
      <c r="AH16" s="504"/>
      <c r="AI16" s="504">
        <f>AI13*AI15</f>
        <v>180.86363636363635</v>
      </c>
      <c r="AJ16" s="504"/>
      <c r="AK16" s="504">
        <f>AK13*AK15</f>
        <v>180.86363636363635</v>
      </c>
      <c r="AL16" s="504"/>
      <c r="AM16" s="504">
        <f>AM13*AM15</f>
        <v>180.86363636363635</v>
      </c>
      <c r="AN16" s="504"/>
      <c r="AO16" s="504">
        <f>AO13*AO15</f>
        <v>180.86363636363635</v>
      </c>
      <c r="AP16" s="504"/>
      <c r="AQ16" s="504">
        <f>AQ13*AQ15</f>
        <v>180.86363636363635</v>
      </c>
      <c r="AR16" s="504"/>
      <c r="AS16" s="504">
        <f>AS13*AS15</f>
        <v>180.86363636363635</v>
      </c>
      <c r="AT16" s="504"/>
      <c r="AU16" s="504">
        <f>AU13*AU15</f>
        <v>180.86363636363635</v>
      </c>
      <c r="AV16" s="504"/>
      <c r="AW16" s="504">
        <f>AW13*AW15</f>
        <v>180.86363636363635</v>
      </c>
      <c r="AX16" s="504"/>
      <c r="AY16" s="504">
        <f>AY13*AY15</f>
        <v>180.86363636363635</v>
      </c>
      <c r="AZ16" s="504"/>
      <c r="BA16" s="504">
        <f>BA13*BA15</f>
        <v>180.86363636363635</v>
      </c>
      <c r="BB16" s="504"/>
      <c r="BC16" s="504">
        <f>BC13*BC15</f>
        <v>180.86363636363635</v>
      </c>
      <c r="BD16" s="504"/>
      <c r="BE16" s="504">
        <f>BE13*BE15</f>
        <v>180.86363636363635</v>
      </c>
      <c r="BF16" s="504"/>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0</v>
      </c>
      <c r="D18" s="470"/>
      <c r="E18" s="469">
        <f>IF(OR(E8=Tabelas!$F$14,E8=Tabelas!$F$16),E4*E7,2*E4*E7)</f>
        <v>0</v>
      </c>
      <c r="F18" s="470"/>
      <c r="G18" s="469">
        <f>IF(OR(G8=Tabelas!$F$14,G8=Tabelas!$F$16),G4*G7,2*G4*G7)</f>
        <v>0</v>
      </c>
      <c r="H18" s="470"/>
      <c r="I18" s="469">
        <f>IF(OR(I8=Tabelas!$F$14,I8=Tabelas!$F$16),I4*I7,2*I4*I7)</f>
        <v>0</v>
      </c>
      <c r="J18" s="470"/>
      <c r="K18" s="469">
        <f>IF(OR(K8=Tabelas!$F$14,K8=Tabelas!$F$16),K4*K7,2*K4*K7)</f>
        <v>0</v>
      </c>
      <c r="L18" s="470"/>
      <c r="M18" s="469">
        <f>IF(OR(M8=Tabelas!$F$14,M8=Tabelas!$F$16),M4*M7,2*M4*M7)</f>
        <v>0</v>
      </c>
      <c r="N18" s="470"/>
      <c r="O18" s="469">
        <f>IF(OR(O8=Tabelas!$F$14,O8=Tabelas!$F$16),O4*O7,2*O4*O7)</f>
        <v>0</v>
      </c>
      <c r="P18" s="470"/>
      <c r="Q18" s="469">
        <f>IF(OR(Q8=Tabelas!$F$14,Q8=Tabelas!$F$16),Q4*Q7,2*Q4*Q7)</f>
        <v>0</v>
      </c>
      <c r="R18" s="470"/>
      <c r="S18" s="469">
        <f>IF(OR(S8=Tabelas!$F$14,S8=Tabelas!$F$16),S4*S7,2*S4*S7)</f>
        <v>0</v>
      </c>
      <c r="T18" s="470"/>
      <c r="U18" s="469">
        <f>IF(OR(U8=Tabelas!$F$14,U8=Tabelas!$F$16),U4*U7,2*U4*U7)</f>
        <v>0</v>
      </c>
      <c r="V18" s="470"/>
      <c r="W18" s="469">
        <f>IF(OR(W8=Tabelas!$F$14,W8=Tabelas!$F$16),W4*W7,2*W4*W7)</f>
        <v>0</v>
      </c>
      <c r="X18" s="470"/>
      <c r="Y18" s="469">
        <f>IF(OR(Y8=Tabelas!$F$14,Y8=Tabelas!$F$16),Y4*Y7,2*Y4*Y7)</f>
        <v>0</v>
      </c>
      <c r="Z18" s="470"/>
      <c r="AA18" s="469">
        <f>IF(OR(AA8=Tabelas!$F$14,AA8=Tabelas!$F$16),AA4*AA7,2*AA4*AA7)</f>
        <v>0</v>
      </c>
      <c r="AB18" s="470"/>
      <c r="AC18" s="469">
        <f>IF(OR(AC8=Tabelas!$F$14,AC8=Tabelas!$F$16),AC4*AC7,2*AC4*AC7)</f>
        <v>0</v>
      </c>
      <c r="AD18" s="470"/>
      <c r="AE18" s="469">
        <f>IF(OR(AE8=Tabelas!$F$14,AE8=Tabelas!$F$16),AE4*AE7,2*AE4*AE7)</f>
        <v>0</v>
      </c>
      <c r="AF18" s="470"/>
      <c r="AG18" s="469">
        <f>IF(OR(AG8=Tabelas!$F$14,AG8=Tabelas!$F$16),AG4*AG7,2*AG4*AG7)</f>
        <v>0</v>
      </c>
      <c r="AH18" s="470"/>
      <c r="AI18" s="469">
        <f>IF(OR(AI8=Tabelas!$F$14,AI8=Tabelas!$F$16),AI4*AI7,2*AI4*AI7)</f>
        <v>0</v>
      </c>
      <c r="AJ18" s="470"/>
      <c r="AK18" s="469">
        <f>IF(OR(AK8=Tabelas!$F$14,AK8=Tabelas!$F$16),AK4*AK7,2*AK4*AK7)</f>
        <v>0</v>
      </c>
      <c r="AL18" s="470"/>
      <c r="AM18" s="469">
        <f>IF(OR(AM8=Tabelas!$F$14,AM8=Tabelas!$F$16),AM4*AM7,2*AM4*AM7)</f>
        <v>0</v>
      </c>
      <c r="AN18" s="470"/>
      <c r="AO18" s="469">
        <f>IF(OR(AO8=Tabelas!$F$14,AO8=Tabelas!$F$16),AO4*AO7,2*AO4*AO7)</f>
        <v>0</v>
      </c>
      <c r="AP18" s="470"/>
      <c r="AQ18" s="469">
        <f>IF(OR(AQ8=Tabelas!$F$14,AQ8=Tabelas!$F$16),AQ4*AQ7,2*AQ4*AQ7)</f>
        <v>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0</v>
      </c>
      <c r="BB18" s="470"/>
      <c r="BC18" s="469">
        <f>IF(OR(BC8=Tabelas!$F$14,BC8=Tabelas!$F$16),BC4*BC7,2*BC4*BC7)</f>
        <v>0</v>
      </c>
      <c r="BD18" s="470"/>
      <c r="BE18" s="469">
        <f>IF(OR(BE8=Tabelas!$F$14,BE8=Tabelas!$F$16),BE4*BE7,2*BE4*BE7)</f>
        <v>0</v>
      </c>
      <c r="BF18" s="470"/>
    </row>
    <row r="19" spans="1:58" x14ac:dyDescent="0.25">
      <c r="A19" s="445"/>
      <c r="B19" s="48" t="s">
        <v>90</v>
      </c>
      <c r="C19" s="471">
        <f>IF(C8=Tabelas!$B$4,0,IF(OR(C8=Tabelas!$F$14,C8=Tabelas!$F$15),VLOOKUP(C9,matrizpapel,2,0),VLOOKUP(C9,matrizpapel,3,0)))</f>
        <v>5.08</v>
      </c>
      <c r="D19" s="472"/>
      <c r="E19" s="471">
        <f>IF(E8=Tabelas!$B$4,0,IF(OR(E8=Tabelas!$F$14,E8=Tabelas!$F$15),VLOOKUP(E9,matrizpapel,2,0),VLOOKUP(E9,matrizpapel,3,0)))</f>
        <v>5.08</v>
      </c>
      <c r="F19" s="472"/>
      <c r="G19" s="471">
        <f>IF(G8=Tabelas!$B$4,0,IF(OR(G8=Tabelas!$F$14,G8=Tabelas!$F$15),VLOOKUP(G9,matrizpapel,2,0),VLOOKUP(G9,matrizpapel,3,0)))</f>
        <v>5.08</v>
      </c>
      <c r="H19" s="472"/>
      <c r="I19" s="471">
        <f>IF(I8=Tabelas!$B$4,0,IF(OR(I8=Tabelas!$F$14,I8=Tabelas!$F$15),VLOOKUP(I9,matrizpapel,2,0),VLOOKUP(I9,matrizpapel,3,0)))</f>
        <v>5.08</v>
      </c>
      <c r="J19" s="472"/>
      <c r="K19" s="471">
        <f>IF(K8=Tabelas!$B$4,0,IF(OR(K8=Tabelas!$F$14,K8=Tabelas!$F$15),VLOOKUP(K9,matrizpapel,2,0),VLOOKUP(K9,matrizpapel,3,0)))</f>
        <v>5.08</v>
      </c>
      <c r="L19" s="472"/>
      <c r="M19" s="471">
        <f>IF(M8=Tabelas!$B$4,0,IF(OR(M8=Tabelas!$F$14,M8=Tabelas!$F$15),VLOOKUP(M9,matrizpapel,2,0),VLOOKUP(M9,matrizpapel,3,0)))</f>
        <v>5.08</v>
      </c>
      <c r="N19" s="472"/>
      <c r="O19" s="471">
        <f>IF(O8=Tabelas!$B$4,0,IF(OR(O8=Tabelas!$F$14,O8=Tabelas!$F$15),VLOOKUP(O9,matrizpapel,2,0),VLOOKUP(O9,matrizpapel,3,0)))</f>
        <v>5.08</v>
      </c>
      <c r="P19" s="472"/>
      <c r="Q19" s="471">
        <f>IF(Q8=Tabelas!$B$4,0,IF(OR(Q8=Tabelas!$F$14,Q8=Tabelas!$F$15),VLOOKUP(Q9,matrizpapel,2,0),VLOOKUP(Q9,matrizpapel,3,0)))</f>
        <v>5.08</v>
      </c>
      <c r="R19" s="472"/>
      <c r="S19" s="471">
        <f>IF(S8=Tabelas!$B$4,0,IF(OR(S8=Tabelas!$F$14,S8=Tabelas!$F$15),VLOOKUP(S9,matrizpapel,2,0),VLOOKUP(S9,matrizpapel,3,0)))</f>
        <v>5.08</v>
      </c>
      <c r="T19" s="472"/>
      <c r="U19" s="471">
        <f>IF(U8=Tabelas!$B$4,0,IF(OR(U8=Tabelas!$F$14,U8=Tabelas!$F$15),VLOOKUP(U9,matrizpapel,2,0),VLOOKUP(U9,matrizpapel,3,0)))</f>
        <v>5.08</v>
      </c>
      <c r="V19" s="472"/>
      <c r="W19" s="471">
        <f>IF(W8=Tabelas!$B$4,0,IF(OR(W8=Tabelas!$F$14,W8=Tabelas!$F$15),VLOOKUP(W9,matrizpapel,2,0),VLOOKUP(W9,matrizpapel,3,0)))</f>
        <v>5.08</v>
      </c>
      <c r="X19" s="472"/>
      <c r="Y19" s="471">
        <f>IF(Y8=Tabelas!$B$4,0,IF(OR(Y8=Tabelas!$F$14,Y8=Tabelas!$F$15),VLOOKUP(Y9,matrizpapel,2,0),VLOOKUP(Y9,matrizpapel,3,0)))</f>
        <v>5.08</v>
      </c>
      <c r="Z19" s="472"/>
      <c r="AA19" s="471">
        <f>IF(AA8=Tabelas!$B$4,0,IF(OR(AA8=Tabelas!$F$14,AA8=Tabelas!$F$15),VLOOKUP(AA9,matrizpapel,2,0),VLOOKUP(AA9,matrizpapel,3,0)))</f>
        <v>5.08</v>
      </c>
      <c r="AB19" s="472"/>
      <c r="AC19" s="471">
        <f>IF(AC8=Tabelas!$B$4,0,IF(OR(AC8=Tabelas!$F$14,AC8=Tabelas!$F$15),VLOOKUP(AC9,matrizpapel,2,0),VLOOKUP(AC9,matrizpapel,3,0)))</f>
        <v>5.08</v>
      </c>
      <c r="AD19" s="472"/>
      <c r="AE19" s="471">
        <f>IF(AE8=Tabelas!$B$4,0,IF(OR(AE8=Tabelas!$F$14,AE8=Tabelas!$F$15),VLOOKUP(AE9,matrizpapel,2,0),VLOOKUP(AE9,matrizpapel,3,0)))</f>
        <v>5.08</v>
      </c>
      <c r="AF19" s="472"/>
      <c r="AG19" s="471">
        <f>IF(AG8=Tabelas!$B$4,0,IF(OR(AG8=Tabelas!$F$14,AG8=Tabelas!$F$15),VLOOKUP(AG9,matrizpapel,2,0),VLOOKUP(AG9,matrizpapel,3,0)))</f>
        <v>5.08</v>
      </c>
      <c r="AH19" s="472"/>
      <c r="AI19" s="471">
        <f>IF(AI8=Tabelas!$B$4,0,IF(OR(AI8=Tabelas!$F$14,AI8=Tabelas!$F$15),VLOOKUP(AI9,matrizpapel,2,0),VLOOKUP(AI9,matrizpapel,3,0)))</f>
        <v>5.08</v>
      </c>
      <c r="AJ19" s="472"/>
      <c r="AK19" s="471">
        <f>IF(AK8=Tabelas!$B$4,0,IF(OR(AK8=Tabelas!$F$14,AK8=Tabelas!$F$15),VLOOKUP(AK9,matrizpapel,2,0),VLOOKUP(AK9,matrizpapel,3,0)))</f>
        <v>5.08</v>
      </c>
      <c r="AL19" s="472"/>
      <c r="AM19" s="471">
        <f>IF(AM8=Tabelas!$B$4,0,IF(OR(AM8=Tabelas!$F$14,AM8=Tabelas!$F$15),VLOOKUP(AM9,matrizpapel,2,0),VLOOKUP(AM9,matrizpapel,3,0)))</f>
        <v>5.08</v>
      </c>
      <c r="AN19" s="472"/>
      <c r="AO19" s="471">
        <f>IF(AO8=Tabelas!$B$4,0,IF(OR(AO8=Tabelas!$F$14,AO8=Tabelas!$F$15),VLOOKUP(AO9,matrizpapel,2,0),VLOOKUP(AO9,matrizpapel,3,0)))</f>
        <v>5.08</v>
      </c>
      <c r="AP19" s="472"/>
      <c r="AQ19" s="471">
        <f>IF(AQ8=Tabelas!$B$4,0,IF(OR(AQ8=Tabelas!$F$14,AQ8=Tabelas!$F$15),VLOOKUP(AQ9,matrizpapel,2,0),VLOOKUP(AQ9,matrizpapel,3,0)))</f>
        <v>5.08</v>
      </c>
      <c r="AR19" s="472"/>
      <c r="AS19" s="471">
        <f>IF(AS8=Tabelas!$B$4,0,IF(OR(AS8=Tabelas!$F$14,AS8=Tabelas!$F$15),VLOOKUP(AS9,matrizpapel,2,0),VLOOKUP(AS9,matrizpapel,3,0)))</f>
        <v>5.08</v>
      </c>
      <c r="AT19" s="472"/>
      <c r="AU19" s="471">
        <f>IF(AU8=Tabelas!$B$4,0,IF(OR(AU8=Tabelas!$F$14,AU8=Tabelas!$F$15),VLOOKUP(AU9,matrizpapel,2,0),VLOOKUP(AU9,matrizpapel,3,0)))</f>
        <v>5.08</v>
      </c>
      <c r="AV19" s="472"/>
      <c r="AW19" s="471">
        <f>IF(AW8=Tabelas!$B$4,0,IF(OR(AW8=Tabelas!$F$14,AW8=Tabelas!$F$15),VLOOKUP(AW9,matrizpapel,2,0),VLOOKUP(AW9,matrizpapel,3,0)))</f>
        <v>5.08</v>
      </c>
      <c r="AX19" s="472"/>
      <c r="AY19" s="471">
        <f>IF(AY8=Tabelas!$B$4,0,IF(OR(AY8=Tabelas!$F$14,AY8=Tabelas!$F$15),VLOOKUP(AY9,matrizpapel,2,0),VLOOKUP(AY9,matrizpapel,3,0)))</f>
        <v>5.08</v>
      </c>
      <c r="AZ19" s="472"/>
      <c r="BA19" s="471">
        <f>IF(BA8=Tabelas!$B$4,0,IF(OR(BA8=Tabelas!$F$14,BA8=Tabelas!$F$15),VLOOKUP(BA9,matrizpapel,2,0),VLOOKUP(BA9,matrizpapel,3,0)))</f>
        <v>5.08</v>
      </c>
      <c r="BB19" s="472"/>
      <c r="BC19" s="471">
        <f>IF(BC8=Tabelas!$B$4,0,IF(OR(BC8=Tabelas!$F$14,BC8=Tabelas!$F$15),VLOOKUP(BC9,matrizpapel,2,0),VLOOKUP(BC9,matrizpapel,3,0)))</f>
        <v>5.08</v>
      </c>
      <c r="BD19" s="472"/>
      <c r="BE19" s="471">
        <f>IF(BE8=Tabelas!$B$4,0,IF(OR(BE8=Tabelas!$F$14,BE8=Tabelas!$F$15),VLOOKUP(BE9,matrizpapel,2,0),VLOOKUP(BE9,matrizpapel,3,0)))</f>
        <v>5.08</v>
      </c>
      <c r="BF19" s="472"/>
    </row>
    <row r="20" spans="1:58" x14ac:dyDescent="0.25">
      <c r="A20" s="445"/>
      <c r="B20" s="6" t="s">
        <v>91</v>
      </c>
      <c r="C20" s="48">
        <f>IF(C18&gt;1000,1,C18/1000)</f>
        <v>0</v>
      </c>
      <c r="D20" s="70">
        <f>IF(C10=Tabelas!$F$23,C16*C20*(C19+Tabelas!$C$39),C16*C20*C19)</f>
        <v>0</v>
      </c>
      <c r="E20" s="48">
        <f>IF(E18&gt;1000,1,E18/1000)</f>
        <v>0</v>
      </c>
      <c r="F20" s="70">
        <f>IF(E10=Tabelas!$F$23,E16*E20*(E19+Tabelas!$C$39),E16*E20*E19)</f>
        <v>0</v>
      </c>
      <c r="G20" s="48">
        <f>IF(G18&gt;1000,1,G18/1000)</f>
        <v>0</v>
      </c>
      <c r="H20" s="70">
        <f>IF(G10=Tabelas!$F$23,G16*G20*(G19+Tabelas!$C$39),G16*G20*G19)</f>
        <v>0</v>
      </c>
      <c r="I20" s="48">
        <f>IF(I18&gt;1000,1,I18/1000)</f>
        <v>0</v>
      </c>
      <c r="J20" s="70">
        <f>IF(I10=Tabelas!$F$23,I16*I20*(I19+Tabelas!$C$39),I16*I20*I19)</f>
        <v>0</v>
      </c>
      <c r="K20" s="48">
        <f>IF(K18&gt;1000,1,K18/1000)</f>
        <v>0</v>
      </c>
      <c r="L20" s="70">
        <f>IF(K10=Tabelas!$F$23,K16*K20*(K19+Tabelas!$C$39),K16*K20*K19)</f>
        <v>0</v>
      </c>
      <c r="M20" s="48">
        <f>IF(M18&gt;1000,1,M18/1000)</f>
        <v>0</v>
      </c>
      <c r="N20" s="70">
        <f>IF(M10=Tabelas!$F$23,M16*M20*(M19+Tabelas!$C$39),M16*M20*M19)</f>
        <v>0</v>
      </c>
      <c r="O20" s="48">
        <f>IF(O18&gt;1000,1,O18/1000)</f>
        <v>0</v>
      </c>
      <c r="P20" s="70">
        <f>IF(O10=Tabelas!$F$23,O16*O20*(O19+Tabelas!$C$39),O16*O20*O19)</f>
        <v>0</v>
      </c>
      <c r="Q20" s="48">
        <f>IF(Q18&gt;1000,1,Q18/1000)</f>
        <v>0</v>
      </c>
      <c r="R20" s="70">
        <f>IF(Q10=Tabelas!$F$23,Q16*Q20*(Q19+Tabelas!$C$39),Q16*Q20*Q19)</f>
        <v>0</v>
      </c>
      <c r="S20" s="48">
        <f>IF(S18&gt;1000,1,S18/1000)</f>
        <v>0</v>
      </c>
      <c r="T20" s="70">
        <f>IF(S10=Tabelas!$F$23,S16*S20*(S19+Tabelas!$C$39),S16*S20*S19)</f>
        <v>0</v>
      </c>
      <c r="U20" s="48">
        <f>IF(U18&gt;1000,1,U18/1000)</f>
        <v>0</v>
      </c>
      <c r="V20" s="70">
        <f>IF(U10=Tabelas!$F$23,U16*U20*(U19+Tabelas!$C$39),U16*U20*U19)</f>
        <v>0</v>
      </c>
      <c r="W20" s="48">
        <f>IF(W18&gt;1000,1,W18/1000)</f>
        <v>0</v>
      </c>
      <c r="X20" s="70">
        <f>IF(W10=Tabelas!$F$23,W16*W20*(W19+Tabelas!$C$39),W16*W20*W19)</f>
        <v>0</v>
      </c>
      <c r="Y20" s="48">
        <f>IF(Y18&gt;1000,1,Y18/1000)</f>
        <v>0</v>
      </c>
      <c r="Z20" s="70">
        <f>IF(Y10=Tabelas!$F$23,Y16*Y20*(Y19+Tabelas!$C$39),Y16*Y20*Y19)</f>
        <v>0</v>
      </c>
      <c r="AA20" s="48">
        <f>IF(AA18&gt;1000,1,AA18/1000)</f>
        <v>0</v>
      </c>
      <c r="AB20" s="70">
        <f>IF(AA10=Tabelas!$F$23,AA16*AA20*(AA19+Tabelas!$C$39),AA16*AA20*AA19)</f>
        <v>0</v>
      </c>
      <c r="AC20" s="48">
        <f>IF(AC18&gt;1000,1,AC18/1000)</f>
        <v>0</v>
      </c>
      <c r="AD20" s="70">
        <f>IF(AC10=Tabelas!$F$23,AC16*AC20*(AC19+Tabelas!$C$39),AC16*AC20*AC19)</f>
        <v>0</v>
      </c>
      <c r="AE20" s="48">
        <f>IF(AE18&gt;1000,1,AE18/1000)</f>
        <v>0</v>
      </c>
      <c r="AF20" s="70">
        <f>IF(AE10=Tabelas!$F$23,AE16*AE20*(AE19+Tabelas!$C$39),AE16*AE20*AE19)</f>
        <v>0</v>
      </c>
      <c r="AG20" s="48">
        <f>IF(AG18&gt;1000,1,AG18/1000)</f>
        <v>0</v>
      </c>
      <c r="AH20" s="70">
        <f>IF(AG10=Tabelas!$F$23,AG16*AG20*(AG19+Tabelas!$C$39),AG16*AG20*AG19)</f>
        <v>0</v>
      </c>
      <c r="AI20" s="48">
        <f>IF(AI18&gt;1000,1,AI18/1000)</f>
        <v>0</v>
      </c>
      <c r="AJ20" s="70">
        <f>IF(AI10=Tabelas!$F$23,AI16*AI20*(AI19+Tabelas!$C$39),AI16*AI20*AI19)</f>
        <v>0</v>
      </c>
      <c r="AK20" s="48">
        <f>IF(AK18&gt;1000,1,AK18/1000)</f>
        <v>0</v>
      </c>
      <c r="AL20" s="70">
        <f>IF(AK10=Tabelas!$F$23,AK16*AK20*(AK19+Tabelas!$C$39),AK16*AK20*AK19)</f>
        <v>0</v>
      </c>
      <c r="AM20" s="48">
        <f>IF(AM18&gt;1000,1,AM18/1000)</f>
        <v>0</v>
      </c>
      <c r="AN20" s="70">
        <f>IF(AM10=Tabelas!$F$23,AM16*AM20*(AM19+Tabelas!$C$39),AM16*AM20*AM19)</f>
        <v>0</v>
      </c>
      <c r="AO20" s="48">
        <f>IF(AO18&gt;1000,1,AO18/1000)</f>
        <v>0</v>
      </c>
      <c r="AP20" s="70">
        <f>IF(AO10=Tabelas!$F$23,AO16*AO20*(AO19+Tabelas!$C$39),AO16*AO20*AO19)</f>
        <v>0</v>
      </c>
      <c r="AQ20" s="48">
        <f>IF(AQ18&gt;1000,1,AQ18/1000)</f>
        <v>0</v>
      </c>
      <c r="AR20" s="70">
        <f>IF(AQ10=Tabelas!$F$23,AQ16*AQ20*(AQ19+Tabelas!$C$39),AQ16*AQ20*AQ19)</f>
        <v>0</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0</v>
      </c>
      <c r="BB20" s="70">
        <f>IF(BA10=Tabelas!$F$23,BA16*BA20*(BA19+Tabelas!$C$39),BA16*BA20*BA19)</f>
        <v>0</v>
      </c>
      <c r="BC20" s="48">
        <f>IF(BC18&gt;1000,1,BC18/1000)</f>
        <v>0</v>
      </c>
      <c r="BD20" s="70">
        <f>IF(BC10=Tabelas!$F$23,BC16*BC20*(BC19+Tabelas!$C$39),BC16*BC20*BC19)</f>
        <v>0</v>
      </c>
      <c r="BE20" s="48">
        <f>IF(BE18&gt;1000,1,BE18/1000)</f>
        <v>0</v>
      </c>
      <c r="BF20" s="70">
        <f>IF(BE10=Tabelas!$F$23,BE16*BE20*(BE19+Tabelas!$C$39),BE16*BE20*BE19)</f>
        <v>0</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0</v>
      </c>
      <c r="R21" s="70">
        <f>IF(Q10=Tabelas!$F$23,IF(OR(Q8=Tabelas!$F$14,Q8=Tabelas!$F$15),Q16*Q21*(Q19+Tabelas!$C$39)*Tabelas!$H$3,Q16*Q21*(Q19+Tabelas!$C$39)*Tabelas!$H$7),IF(OR(Q8=Tabelas!$F$14,Q8=Tabelas!$F$15),Q16*Q21*Q19*Tabelas!$H$3,Q16*Q21*Q19*Tabelas!$H$7))</f>
        <v>0</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221"/>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ht="15" customHeight="1" x14ac:dyDescent="0.25">
      <c r="A26" s="493" t="s">
        <v>163</v>
      </c>
      <c r="B26" s="67" t="s">
        <v>153</v>
      </c>
      <c r="C26" s="473">
        <f>Tabelas!$G$32</f>
        <v>1.2</v>
      </c>
      <c r="D26" s="474"/>
      <c r="E26" s="473">
        <f>Tabelas!$G$32</f>
        <v>1.2</v>
      </c>
      <c r="F26" s="474"/>
      <c r="G26" s="473">
        <f>Tabelas!$G$32</f>
        <v>1.2</v>
      </c>
      <c r="H26" s="474"/>
      <c r="I26" s="473">
        <f>Tabelas!$G$32</f>
        <v>1.2</v>
      </c>
      <c r="J26" s="474"/>
      <c r="K26" s="473">
        <f>Tabelas!$G$32</f>
        <v>1.2</v>
      </c>
      <c r="L26" s="474"/>
      <c r="M26" s="473">
        <f>Tabelas!$G$32</f>
        <v>1.2</v>
      </c>
      <c r="N26" s="474"/>
      <c r="O26" s="473">
        <f>Tabelas!$G$32</f>
        <v>1.2</v>
      </c>
      <c r="P26" s="474"/>
      <c r="Q26" s="473">
        <f>Tabelas!$G$32</f>
        <v>1.2</v>
      </c>
      <c r="R26" s="474"/>
      <c r="S26" s="473">
        <f>Tabelas!$G$32</f>
        <v>1.2</v>
      </c>
      <c r="T26" s="474"/>
      <c r="U26" s="473">
        <f>Tabelas!$G$32</f>
        <v>1.2</v>
      </c>
      <c r="V26" s="474"/>
      <c r="W26" s="473">
        <f>Tabelas!$G$32</f>
        <v>1.2</v>
      </c>
      <c r="X26" s="474"/>
      <c r="Y26" s="473">
        <f>Tabelas!$G$32</f>
        <v>1.2</v>
      </c>
      <c r="Z26" s="474"/>
      <c r="AA26" s="473">
        <f>Tabelas!$G$32</f>
        <v>1.2</v>
      </c>
      <c r="AB26" s="474"/>
      <c r="AC26" s="473">
        <f>Tabelas!$G$32</f>
        <v>1.2</v>
      </c>
      <c r="AD26" s="474"/>
      <c r="AE26" s="473">
        <f>Tabelas!$G$32</f>
        <v>1.2</v>
      </c>
      <c r="AF26" s="474"/>
      <c r="AG26" s="473">
        <f>Tabelas!$G$32</f>
        <v>1.2</v>
      </c>
      <c r="AH26" s="474"/>
      <c r="AI26" s="473">
        <f>Tabelas!$G$32</f>
        <v>1.2</v>
      </c>
      <c r="AJ26" s="474"/>
      <c r="AK26" s="473">
        <f>Tabelas!$G$32</f>
        <v>1.2</v>
      </c>
      <c r="AL26" s="474"/>
      <c r="AM26" s="473">
        <f>Tabelas!$G$32</f>
        <v>1.2</v>
      </c>
      <c r="AN26" s="474"/>
      <c r="AO26" s="473">
        <f>Tabelas!$G$32</f>
        <v>1.2</v>
      </c>
      <c r="AP26" s="474"/>
      <c r="AQ26" s="473">
        <f>Tabelas!$G$32</f>
        <v>1.2</v>
      </c>
      <c r="AR26" s="474"/>
      <c r="AS26" s="473">
        <f>Tabelas!$G$32</f>
        <v>1.2</v>
      </c>
      <c r="AT26" s="474"/>
      <c r="AU26" s="473">
        <f>Tabelas!$G$32</f>
        <v>1.2</v>
      </c>
      <c r="AV26" s="474"/>
      <c r="AW26" s="473">
        <f>Tabelas!$G$32</f>
        <v>1.2</v>
      </c>
      <c r="AX26" s="474"/>
      <c r="AY26" s="473">
        <f>Tabelas!$G$32</f>
        <v>1.2</v>
      </c>
      <c r="AZ26" s="474"/>
      <c r="BA26" s="473">
        <f>Tabelas!$G$32</f>
        <v>1.2</v>
      </c>
      <c r="BB26" s="474"/>
      <c r="BC26" s="473">
        <f>Tabelas!$G$32</f>
        <v>1.2</v>
      </c>
      <c r="BD26" s="474"/>
      <c r="BE26" s="473">
        <f>Tabelas!$G$32</f>
        <v>1.2</v>
      </c>
      <c r="BF26" s="474"/>
    </row>
    <row r="27" spans="1:58" x14ac:dyDescent="0.25">
      <c r="A27" s="494"/>
      <c r="B27" s="68" t="s">
        <v>155</v>
      </c>
      <c r="C27" s="475">
        <f>C16*C26/1000</f>
        <v>0.21703636363636361</v>
      </c>
      <c r="D27" s="476"/>
      <c r="E27" s="475">
        <f>E16*E26/1000</f>
        <v>0.21703636363636361</v>
      </c>
      <c r="F27" s="476"/>
      <c r="G27" s="475">
        <f>G16*G26/1000</f>
        <v>0.21703636363636361</v>
      </c>
      <c r="H27" s="476"/>
      <c r="I27" s="475">
        <f>I16*I26/1000</f>
        <v>0.21703636363636361</v>
      </c>
      <c r="J27" s="476"/>
      <c r="K27" s="475">
        <f>K16*K26/1000</f>
        <v>0.21703636363636361</v>
      </c>
      <c r="L27" s="476"/>
      <c r="M27" s="475">
        <f>M16*M26/1000</f>
        <v>0.21703636363636361</v>
      </c>
      <c r="N27" s="476"/>
      <c r="O27" s="475">
        <f>O16*O26/1000</f>
        <v>0.21703636363636361</v>
      </c>
      <c r="P27" s="476"/>
      <c r="Q27" s="475">
        <f>Q16*Q26/1000</f>
        <v>0.21703636363636361</v>
      </c>
      <c r="R27" s="476"/>
      <c r="S27" s="475">
        <f>S16*S26/1000</f>
        <v>0.21703636363636361</v>
      </c>
      <c r="T27" s="476"/>
      <c r="U27" s="475">
        <f>U16*U26/1000</f>
        <v>0.21703636363636361</v>
      </c>
      <c r="V27" s="476"/>
      <c r="W27" s="475">
        <f>W16*W26/1000</f>
        <v>0.21703636363636361</v>
      </c>
      <c r="X27" s="476"/>
      <c r="Y27" s="475">
        <f>Y16*Y26/1000</f>
        <v>0.21703636363636361</v>
      </c>
      <c r="Z27" s="476"/>
      <c r="AA27" s="475">
        <f>AA16*AA26/1000</f>
        <v>0.21703636363636361</v>
      </c>
      <c r="AB27" s="476"/>
      <c r="AC27" s="475">
        <f>AC16*AC26/1000</f>
        <v>0.21703636363636361</v>
      </c>
      <c r="AD27" s="476"/>
      <c r="AE27" s="475">
        <f>AE16*AE26/1000</f>
        <v>0.21703636363636361</v>
      </c>
      <c r="AF27" s="476"/>
      <c r="AG27" s="475">
        <f>AG16*AG26/1000</f>
        <v>0.21703636363636361</v>
      </c>
      <c r="AH27" s="476"/>
      <c r="AI27" s="475">
        <f>AI16*AI26/1000</f>
        <v>0.21703636363636361</v>
      </c>
      <c r="AJ27" s="476"/>
      <c r="AK27" s="475">
        <f>AK16*AK26/1000</f>
        <v>0.21703636363636361</v>
      </c>
      <c r="AL27" s="476"/>
      <c r="AM27" s="475">
        <f>AM16*AM26/1000</f>
        <v>0.21703636363636361</v>
      </c>
      <c r="AN27" s="476"/>
      <c r="AO27" s="475">
        <f>AO16*AO26/1000</f>
        <v>0.21703636363636361</v>
      </c>
      <c r="AP27" s="476"/>
      <c r="AQ27" s="475">
        <f>AQ16*AQ26/1000</f>
        <v>0.21703636363636361</v>
      </c>
      <c r="AR27" s="476"/>
      <c r="AS27" s="475">
        <f>AS16*AS26/1000</f>
        <v>0.21703636363636361</v>
      </c>
      <c r="AT27" s="476"/>
      <c r="AU27" s="475">
        <f>AU16*AU26/1000</f>
        <v>0.21703636363636361</v>
      </c>
      <c r="AV27" s="476"/>
      <c r="AW27" s="475">
        <f>AW16*AW26/1000</f>
        <v>0.21703636363636361</v>
      </c>
      <c r="AX27" s="476"/>
      <c r="AY27" s="475">
        <f>AY16*AY26/1000</f>
        <v>0.21703636363636361</v>
      </c>
      <c r="AZ27" s="476"/>
      <c r="BA27" s="475">
        <f>BA16*BA26/1000</f>
        <v>0.21703636363636361</v>
      </c>
      <c r="BB27" s="476"/>
      <c r="BC27" s="475">
        <f>BC16*BC26/1000</f>
        <v>0.21703636363636361</v>
      </c>
      <c r="BD27" s="476"/>
      <c r="BE27" s="475">
        <f>BE16*BE26/1000</f>
        <v>0.21703636363636361</v>
      </c>
      <c r="BF27" s="476"/>
    </row>
    <row r="28" spans="1:58" ht="15.75" thickBot="1" x14ac:dyDescent="0.3">
      <c r="A28" s="495"/>
      <c r="B28" s="69" t="s">
        <v>156</v>
      </c>
      <c r="C28" s="477">
        <f>C4*C27</f>
        <v>0</v>
      </c>
      <c r="D28" s="478"/>
      <c r="E28" s="477">
        <f>E4*E27</f>
        <v>0</v>
      </c>
      <c r="F28" s="478"/>
      <c r="G28" s="477">
        <f>G4*G27</f>
        <v>0</v>
      </c>
      <c r="H28" s="478"/>
      <c r="I28" s="477">
        <f>I4*I27</f>
        <v>0</v>
      </c>
      <c r="J28" s="478"/>
      <c r="K28" s="477">
        <f>K4*K27</f>
        <v>0</v>
      </c>
      <c r="L28" s="478"/>
      <c r="M28" s="477">
        <f>M4*M27</f>
        <v>0</v>
      </c>
      <c r="N28" s="478"/>
      <c r="O28" s="477">
        <f>O4*O27</f>
        <v>0</v>
      </c>
      <c r="P28" s="478"/>
      <c r="Q28" s="477">
        <f>Q4*Q27</f>
        <v>0</v>
      </c>
      <c r="R28" s="478"/>
      <c r="S28" s="477">
        <f>S4*S27</f>
        <v>0</v>
      </c>
      <c r="T28" s="478"/>
      <c r="U28" s="477">
        <f>U4*U27</f>
        <v>0</v>
      </c>
      <c r="V28" s="478"/>
      <c r="W28" s="477">
        <f>W4*W27</f>
        <v>0</v>
      </c>
      <c r="X28" s="478"/>
      <c r="Y28" s="477">
        <f>Y4*Y27</f>
        <v>0</v>
      </c>
      <c r="Z28" s="478"/>
      <c r="AA28" s="477">
        <f>AA4*AA27</f>
        <v>0</v>
      </c>
      <c r="AB28" s="478"/>
      <c r="AC28" s="477">
        <f>AC4*AC27</f>
        <v>0</v>
      </c>
      <c r="AD28" s="478"/>
      <c r="AE28" s="477">
        <f>AE4*AE27</f>
        <v>0</v>
      </c>
      <c r="AF28" s="478"/>
      <c r="AG28" s="477">
        <f>AG4*AG27</f>
        <v>0</v>
      </c>
      <c r="AH28" s="478"/>
      <c r="AI28" s="477">
        <f>AI4*AI27</f>
        <v>0</v>
      </c>
      <c r="AJ28" s="478"/>
      <c r="AK28" s="477">
        <f>AK4*AK27</f>
        <v>0</v>
      </c>
      <c r="AL28" s="478"/>
      <c r="AM28" s="477">
        <f>AM4*AM27</f>
        <v>0</v>
      </c>
      <c r="AN28" s="478"/>
      <c r="AO28" s="477">
        <f>AO4*AO27</f>
        <v>0</v>
      </c>
      <c r="AP28" s="478"/>
      <c r="AQ28" s="477">
        <f>AQ4*AQ27</f>
        <v>0</v>
      </c>
      <c r="AR28" s="478"/>
      <c r="AS28" s="477">
        <f>AS4*AS27</f>
        <v>0</v>
      </c>
      <c r="AT28" s="478"/>
      <c r="AU28" s="477">
        <f>AU4*AU27</f>
        <v>0</v>
      </c>
      <c r="AV28" s="478"/>
      <c r="AW28" s="477">
        <f>AW4*AW27</f>
        <v>0</v>
      </c>
      <c r="AX28" s="478"/>
      <c r="AY28" s="477">
        <f>AY4*AY27</f>
        <v>0</v>
      </c>
      <c r="AZ28" s="478"/>
      <c r="BA28" s="477">
        <f>BA4*BA27</f>
        <v>0</v>
      </c>
      <c r="BB28" s="478"/>
      <c r="BC28" s="477">
        <f>BC4*BC27</f>
        <v>0</v>
      </c>
      <c r="BD28" s="478"/>
      <c r="BE28" s="477">
        <f>BE4*BE27</f>
        <v>0</v>
      </c>
      <c r="BF28" s="478"/>
    </row>
    <row r="29" spans="1:58" ht="15.75" thickBot="1" x14ac:dyDescent="0.3">
      <c r="A29" s="320" t="s">
        <v>72</v>
      </c>
      <c r="B29" s="330" t="str">
        <f>'REQUISIÇÃO DE SERVIÇOS '!D44</f>
        <v>Faca e Verniz UV na frente</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row>
    <row r="30" spans="1:58" x14ac:dyDescent="0.25">
      <c r="A30" s="224"/>
      <c r="B30" s="120"/>
      <c r="C30" s="72" t="s">
        <v>167</v>
      </c>
      <c r="D30" s="119">
        <f>C28</f>
        <v>0</v>
      </c>
      <c r="E30" s="72" t="s">
        <v>167</v>
      </c>
      <c r="F30" s="119">
        <f>E28</f>
        <v>0</v>
      </c>
      <c r="G30" s="72" t="s">
        <v>167</v>
      </c>
      <c r="H30" s="119">
        <f>G28</f>
        <v>0</v>
      </c>
      <c r="I30" s="72" t="s">
        <v>167</v>
      </c>
      <c r="J30" s="119">
        <f>I28</f>
        <v>0</v>
      </c>
      <c r="K30" s="72" t="s">
        <v>167</v>
      </c>
      <c r="L30" s="119">
        <f>K28</f>
        <v>0</v>
      </c>
      <c r="M30" s="72" t="s">
        <v>167</v>
      </c>
      <c r="N30" s="119">
        <f>M28</f>
        <v>0</v>
      </c>
      <c r="O30" s="72" t="s">
        <v>167</v>
      </c>
      <c r="P30" s="119">
        <f>O28</f>
        <v>0</v>
      </c>
      <c r="Q30" s="72" t="s">
        <v>167</v>
      </c>
      <c r="R30" s="119">
        <f>Q28</f>
        <v>0</v>
      </c>
      <c r="S30" s="72" t="s">
        <v>167</v>
      </c>
      <c r="T30" s="119">
        <f>S28</f>
        <v>0</v>
      </c>
      <c r="U30" s="72" t="s">
        <v>167</v>
      </c>
      <c r="V30" s="119">
        <f>U28</f>
        <v>0</v>
      </c>
      <c r="W30" s="72" t="s">
        <v>167</v>
      </c>
      <c r="X30" s="119">
        <f>W28</f>
        <v>0</v>
      </c>
      <c r="Y30" s="72" t="s">
        <v>167</v>
      </c>
      <c r="Z30" s="119">
        <f>Y28</f>
        <v>0</v>
      </c>
      <c r="AA30" s="72" t="s">
        <v>167</v>
      </c>
      <c r="AB30" s="119">
        <f>AA28</f>
        <v>0</v>
      </c>
      <c r="AC30" s="72" t="s">
        <v>167</v>
      </c>
      <c r="AD30" s="119">
        <f>AC28</f>
        <v>0</v>
      </c>
      <c r="AE30" s="72" t="s">
        <v>167</v>
      </c>
      <c r="AF30" s="119">
        <f>AE28</f>
        <v>0</v>
      </c>
      <c r="AG30" s="72" t="s">
        <v>167</v>
      </c>
      <c r="AH30" s="119">
        <f>AG28</f>
        <v>0</v>
      </c>
      <c r="AI30" s="72" t="s">
        <v>167</v>
      </c>
      <c r="AJ30" s="119">
        <f>AI28</f>
        <v>0</v>
      </c>
      <c r="AK30" s="72" t="s">
        <v>167</v>
      </c>
      <c r="AL30" s="119">
        <f>AK28</f>
        <v>0</v>
      </c>
      <c r="AM30" s="72" t="s">
        <v>167</v>
      </c>
      <c r="AN30" s="119">
        <f>AM28</f>
        <v>0</v>
      </c>
      <c r="AO30" s="72" t="s">
        <v>167</v>
      </c>
      <c r="AP30" s="119">
        <f>AO28</f>
        <v>0</v>
      </c>
      <c r="AQ30" s="72" t="s">
        <v>167</v>
      </c>
      <c r="AR30" s="119">
        <f>AQ28</f>
        <v>0</v>
      </c>
      <c r="AS30" s="72" t="s">
        <v>167</v>
      </c>
      <c r="AT30" s="119">
        <f>AS28</f>
        <v>0</v>
      </c>
      <c r="AU30" s="72" t="s">
        <v>167</v>
      </c>
      <c r="AV30" s="119">
        <f>AU28</f>
        <v>0</v>
      </c>
      <c r="AW30" s="72" t="s">
        <v>167</v>
      </c>
      <c r="AX30" s="119">
        <f>AW28</f>
        <v>0</v>
      </c>
      <c r="AY30" s="72" t="s">
        <v>167</v>
      </c>
      <c r="AZ30" s="119">
        <f>AY28</f>
        <v>0</v>
      </c>
      <c r="BA30" s="72" t="s">
        <v>167</v>
      </c>
      <c r="BB30" s="119">
        <f>BA28</f>
        <v>0</v>
      </c>
      <c r="BC30" s="72" t="s">
        <v>167</v>
      </c>
      <c r="BD30" s="119">
        <f>BC28</f>
        <v>0</v>
      </c>
      <c r="BE30" s="72" t="s">
        <v>167</v>
      </c>
      <c r="BF30" s="119">
        <f>BE28</f>
        <v>0</v>
      </c>
    </row>
    <row r="31" spans="1:58" x14ac:dyDescent="0.25">
      <c r="A31" s="224"/>
      <c r="B31" s="120"/>
      <c r="C31" s="51" t="s">
        <v>96</v>
      </c>
      <c r="D31" s="52">
        <f>IF(OR(C8=Tabelas!$F$14,C8=Tabelas!$F$16),SUM(D20:D24)+D30,(SUM(D20:D24)+D30)*87.5%)</f>
        <v>0</v>
      </c>
      <c r="E31" s="51" t="s">
        <v>96</v>
      </c>
      <c r="F31" s="52">
        <f>IF(OR(E8=Tabelas!$F$14,E8=Tabelas!$F$16),SUM(F20:F24)+F30,(SUM(F20:F24)+F30)*87.5%)</f>
        <v>0</v>
      </c>
      <c r="G31" s="51" t="s">
        <v>96</v>
      </c>
      <c r="H31" s="52">
        <f>IF(OR(G8=Tabelas!$F$14,G8=Tabelas!$F$16),SUM(H20:H24)+H30,(SUM(H20:H24)+H30)*87.5%)</f>
        <v>0</v>
      </c>
      <c r="I31" s="51" t="s">
        <v>96</v>
      </c>
      <c r="J31" s="52">
        <f>IF(OR(I8=Tabelas!$F$14,I8=Tabelas!$F$16),SUM(J20:J24)+J30,(SUM(J20:J24)+J30)*87.5%)</f>
        <v>0</v>
      </c>
      <c r="K31" s="51" t="s">
        <v>96</v>
      </c>
      <c r="L31" s="52">
        <f>IF(OR(K8=Tabelas!$F$14,K8=Tabelas!$F$16),SUM(L20:L24)+L30,(SUM(L20:L24)+L30)*87.5%)</f>
        <v>0</v>
      </c>
      <c r="M31" s="51" t="s">
        <v>96</v>
      </c>
      <c r="N31" s="52">
        <f>IF(OR(M8=Tabelas!$F$14,M8=Tabelas!$F$16),SUM(N20:N24)+N30,(SUM(N20:N24)+N30)*87.5%)</f>
        <v>0</v>
      </c>
      <c r="O31" s="51" t="s">
        <v>96</v>
      </c>
      <c r="P31" s="52">
        <f>IF(OR(O8=Tabelas!$F$14,O8=Tabelas!$F$16),SUM(P20:P24)+P30,(SUM(P20:P24)+P30)*87.5%)</f>
        <v>0</v>
      </c>
      <c r="Q31" s="51" t="s">
        <v>96</v>
      </c>
      <c r="R31" s="52">
        <f>IF(OR(Q8=Tabelas!$F$14,Q8=Tabelas!$F$16),SUM(R20:R24)+R30,(SUM(R20:R24)+R30)*87.5%)</f>
        <v>0</v>
      </c>
      <c r="S31" s="51" t="s">
        <v>96</v>
      </c>
      <c r="T31" s="52">
        <f>IF(OR(S8=Tabelas!$F$14,S8=Tabelas!$F$16),SUM(T20:T24)+T30,(SUM(T20:T24)+T30)*87.5%)</f>
        <v>0</v>
      </c>
      <c r="U31" s="51" t="s">
        <v>96</v>
      </c>
      <c r="V31" s="52">
        <f>IF(OR(U8=Tabelas!$F$14,U8=Tabelas!$F$16),SUM(V20:V24)+V30,(SUM(V20:V24)+V30)*87.5%)</f>
        <v>0</v>
      </c>
      <c r="W31" s="51" t="s">
        <v>96</v>
      </c>
      <c r="X31" s="52">
        <f>IF(OR(W8=Tabelas!$F$14,W8=Tabelas!$F$16),SUM(X20:X24)+X30,(SUM(X20:X24)+X30)*87.5%)</f>
        <v>0</v>
      </c>
      <c r="Y31" s="51" t="s">
        <v>96</v>
      </c>
      <c r="Z31" s="52">
        <f>IF(OR(Y8=Tabelas!$F$14,Y8=Tabelas!$F$16),SUM(Z20:Z24)+Z30,(SUM(Z20:Z24)+Z30)*87.5%)</f>
        <v>0</v>
      </c>
      <c r="AA31" s="51" t="s">
        <v>96</v>
      </c>
      <c r="AB31" s="52">
        <f>IF(OR(AA8=Tabelas!$F$14,AA8=Tabelas!$F$16),SUM(AB20:AB24)+AB30,(SUM(AB20:AB24)+AB30)*87.5%)</f>
        <v>0</v>
      </c>
      <c r="AC31" s="51" t="s">
        <v>96</v>
      </c>
      <c r="AD31" s="52">
        <f>IF(OR(AC8=Tabelas!$F$14,AC8=Tabelas!$F$16),SUM(AD20:AD24)+AD30,(SUM(AD20:AD24)+AD30)*87.5%)</f>
        <v>0</v>
      </c>
      <c r="AE31" s="51" t="s">
        <v>96</v>
      </c>
      <c r="AF31" s="52">
        <f>IF(OR(AE8=Tabelas!$F$14,AE8=Tabelas!$F$16),SUM(AF20:AF24)+AF30,(SUM(AF20:AF24)+AF30)*87.5%)</f>
        <v>0</v>
      </c>
      <c r="AG31" s="51" t="s">
        <v>96</v>
      </c>
      <c r="AH31" s="52">
        <f>IF(OR(AG8=Tabelas!$F$14,AG8=Tabelas!$F$16),SUM(AH20:AH24)+AH30,(SUM(AH20:AH24)+AH30)*87.5%)</f>
        <v>0</v>
      </c>
      <c r="AI31" s="51" t="s">
        <v>96</v>
      </c>
      <c r="AJ31" s="52">
        <f>IF(OR(AI8=Tabelas!$F$14,AI8=Tabelas!$F$16),SUM(AJ20:AJ24)+AJ30,(SUM(AJ20:AJ24)+AJ30)*87.5%)</f>
        <v>0</v>
      </c>
      <c r="AK31" s="51" t="s">
        <v>96</v>
      </c>
      <c r="AL31" s="52">
        <f>IF(OR(AK8=Tabelas!$F$14,AK8=Tabelas!$F$16),SUM(AL20:AL24)+AL30,(SUM(AL20:AL24)+AL30)*87.5%)</f>
        <v>0</v>
      </c>
      <c r="AM31" s="51" t="s">
        <v>96</v>
      </c>
      <c r="AN31" s="52">
        <f>IF(OR(AM8=Tabelas!$F$14,AM8=Tabelas!$F$16),SUM(AN20:AN24)+AN30,(SUM(AN20:AN24)+AN30)*87.5%)</f>
        <v>0</v>
      </c>
      <c r="AO31" s="51" t="s">
        <v>96</v>
      </c>
      <c r="AP31" s="52">
        <f>IF(OR(AO8=Tabelas!$F$14,AO8=Tabelas!$F$16),SUM(AP20:AP24)+AP30,(SUM(AP20:AP24)+AP30)*87.5%)</f>
        <v>0</v>
      </c>
      <c r="AQ31" s="51" t="s">
        <v>96</v>
      </c>
      <c r="AR31" s="52">
        <f>IF(OR(AQ8=Tabelas!$F$14,AQ8=Tabelas!$F$16),SUM(AR20:AR24)+AR30,(SUM(AR20:AR24)+AR30)*87.5%)</f>
        <v>0</v>
      </c>
      <c r="AS31" s="51" t="s">
        <v>96</v>
      </c>
      <c r="AT31" s="52">
        <f>IF(OR(AS8=Tabelas!$F$14,AS8=Tabelas!$F$16),SUM(AT20:AT24)+AT30,(SUM(AT20:AT24)+AT30)*87.5%)</f>
        <v>0</v>
      </c>
      <c r="AU31" s="51" t="s">
        <v>96</v>
      </c>
      <c r="AV31" s="52">
        <f>IF(OR(AU8=Tabelas!$F$14,AU8=Tabelas!$F$16),SUM(AV20:AV24)+AV30,(SUM(AV20:AV24)+AV30)*87.5%)</f>
        <v>0</v>
      </c>
      <c r="AW31" s="51" t="s">
        <v>96</v>
      </c>
      <c r="AX31" s="52">
        <f>IF(OR(AW8=Tabelas!$F$14,AW8=Tabelas!$F$16),SUM(AX20:AX24)+AX30,(SUM(AX20:AX24)+AX30)*87.5%)</f>
        <v>0</v>
      </c>
      <c r="AY31" s="51" t="s">
        <v>96</v>
      </c>
      <c r="AZ31" s="52">
        <f>IF(OR(AY8=Tabelas!$F$14,AY8=Tabelas!$F$16),SUM(AZ20:AZ24)+AZ30,(SUM(AZ20:AZ24)+AZ30)*87.5%)</f>
        <v>0</v>
      </c>
      <c r="BA31" s="51" t="s">
        <v>96</v>
      </c>
      <c r="BB31" s="52">
        <f>IF(OR(BA8=Tabelas!$F$14,BA8=Tabelas!$F$16),SUM(BB20:BB24)+BB30,(SUM(BB20:BB24)+BB30)*87.5%)</f>
        <v>0</v>
      </c>
      <c r="BC31" s="51" t="s">
        <v>96</v>
      </c>
      <c r="BD31" s="52">
        <f>IF(OR(BC8=Tabelas!$F$14,BC8=Tabelas!$F$16),SUM(BD20:BD24)+BD30,(SUM(BD20:BD24)+BD30)*87.5%)</f>
        <v>0</v>
      </c>
      <c r="BE31" s="51" t="s">
        <v>96</v>
      </c>
      <c r="BF31" s="52">
        <f>IF(OR(BE8=Tabelas!$F$14,BE8=Tabelas!$F$16),SUM(BF20:BF24)+BF30,(SUM(BF20:BF24)+BF30)*87.5%)</f>
        <v>0</v>
      </c>
    </row>
    <row r="32" spans="1:58" x14ac:dyDescent="0.25">
      <c r="A32" s="224"/>
      <c r="B32" s="120"/>
      <c r="C32" s="51" t="s">
        <v>97</v>
      </c>
      <c r="D32" s="53" t="e">
        <f>D31/C4</f>
        <v>#DIV/0!</v>
      </c>
      <c r="E32" s="51" t="s">
        <v>97</v>
      </c>
      <c r="F32" s="53" t="e">
        <f>F31/E4</f>
        <v>#DIV/0!</v>
      </c>
      <c r="G32" s="51" t="s">
        <v>97</v>
      </c>
      <c r="H32" s="53" t="e">
        <f>H31/G4</f>
        <v>#DIV/0!</v>
      </c>
      <c r="I32" s="51" t="s">
        <v>97</v>
      </c>
      <c r="J32" s="53" t="e">
        <f>J31/I4</f>
        <v>#DIV/0!</v>
      </c>
      <c r="K32" s="51" t="s">
        <v>97</v>
      </c>
      <c r="L32" s="53" t="e">
        <f>L31/K4</f>
        <v>#DIV/0!</v>
      </c>
      <c r="M32" s="51" t="s">
        <v>97</v>
      </c>
      <c r="N32" s="53" t="e">
        <f>N31/M4</f>
        <v>#DIV/0!</v>
      </c>
      <c r="O32" s="51" t="s">
        <v>97</v>
      </c>
      <c r="P32" s="53" t="e">
        <f>P31/O4</f>
        <v>#DIV/0!</v>
      </c>
      <c r="Q32" s="51" t="s">
        <v>97</v>
      </c>
      <c r="R32" s="53" t="e">
        <f>R31/Q4</f>
        <v>#DIV/0!</v>
      </c>
      <c r="S32" s="51" t="s">
        <v>97</v>
      </c>
      <c r="T32" s="53" t="e">
        <f>T31/S4</f>
        <v>#DIV/0!</v>
      </c>
      <c r="U32" s="51" t="s">
        <v>97</v>
      </c>
      <c r="V32" s="53" t="e">
        <f>V31/U4</f>
        <v>#DIV/0!</v>
      </c>
      <c r="W32" s="51" t="s">
        <v>97</v>
      </c>
      <c r="X32" s="53" t="e">
        <f>X31/W4</f>
        <v>#DIV/0!</v>
      </c>
      <c r="Y32" s="51" t="s">
        <v>97</v>
      </c>
      <c r="Z32" s="53" t="e">
        <f>Z31/Y4</f>
        <v>#DIV/0!</v>
      </c>
      <c r="AA32" s="51" t="s">
        <v>97</v>
      </c>
      <c r="AB32" s="53" t="e">
        <f>AB31/AA4</f>
        <v>#DIV/0!</v>
      </c>
      <c r="AC32" s="51" t="s">
        <v>97</v>
      </c>
      <c r="AD32" s="53" t="e">
        <f>AD31/AC4</f>
        <v>#DIV/0!</v>
      </c>
      <c r="AE32" s="51" t="s">
        <v>97</v>
      </c>
      <c r="AF32" s="53" t="e">
        <f>AF31/AE4</f>
        <v>#DIV/0!</v>
      </c>
      <c r="AG32" s="51" t="s">
        <v>97</v>
      </c>
      <c r="AH32" s="53" t="e">
        <f>AH31/AG4</f>
        <v>#DIV/0!</v>
      </c>
      <c r="AI32" s="51" t="s">
        <v>97</v>
      </c>
      <c r="AJ32" s="53" t="e">
        <f>AJ31/AI4</f>
        <v>#DIV/0!</v>
      </c>
      <c r="AK32" s="51" t="s">
        <v>97</v>
      </c>
      <c r="AL32" s="53" t="e">
        <f>AL31/AK4</f>
        <v>#DIV/0!</v>
      </c>
      <c r="AM32" s="51" t="s">
        <v>97</v>
      </c>
      <c r="AN32" s="53" t="e">
        <f>AN31/AM4</f>
        <v>#DIV/0!</v>
      </c>
      <c r="AO32" s="51" t="s">
        <v>97</v>
      </c>
      <c r="AP32" s="53" t="e">
        <f>AP31/AO4</f>
        <v>#DIV/0!</v>
      </c>
      <c r="AQ32" s="51" t="s">
        <v>97</v>
      </c>
      <c r="AR32" s="53" t="e">
        <f>AR31/AQ4</f>
        <v>#DIV/0!</v>
      </c>
      <c r="AS32" s="51" t="s">
        <v>97</v>
      </c>
      <c r="AT32" s="53" t="e">
        <f>AT31/AS4</f>
        <v>#DIV/0!</v>
      </c>
      <c r="AU32" s="51" t="s">
        <v>97</v>
      </c>
      <c r="AV32" s="53" t="e">
        <f>AV31/AU4</f>
        <v>#DIV/0!</v>
      </c>
      <c r="AW32" s="51" t="s">
        <v>97</v>
      </c>
      <c r="AX32" s="53" t="e">
        <f>AX31/AW4</f>
        <v>#DIV/0!</v>
      </c>
      <c r="AY32" s="51" t="s">
        <v>97</v>
      </c>
      <c r="AZ32" s="53" t="e">
        <f>AZ31/AY4</f>
        <v>#DIV/0!</v>
      </c>
      <c r="BA32" s="51" t="s">
        <v>97</v>
      </c>
      <c r="BB32" s="53" t="e">
        <f>BB31/BA4</f>
        <v>#DIV/0!</v>
      </c>
      <c r="BC32" s="51" t="s">
        <v>97</v>
      </c>
      <c r="BD32" s="53" t="e">
        <f>BD31/BC4</f>
        <v>#DIV/0!</v>
      </c>
      <c r="BE32" s="51" t="s">
        <v>97</v>
      </c>
      <c r="BF32" s="53" t="e">
        <f>BF31/BE4</f>
        <v>#DIV/0!</v>
      </c>
    </row>
    <row r="33" spans="1:58" ht="15.75" thickBot="1" x14ac:dyDescent="0.3">
      <c r="A33" s="224"/>
      <c r="B33" s="12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row>
    <row r="34" spans="1:58" x14ac:dyDescent="0.25">
      <c r="A34" s="224"/>
      <c r="B34" s="120"/>
      <c r="C34" s="428" t="s">
        <v>98</v>
      </c>
      <c r="D34" s="429"/>
      <c r="E34" s="428" t="s">
        <v>98</v>
      </c>
      <c r="F34" s="429"/>
      <c r="G34" s="428" t="s">
        <v>98</v>
      </c>
      <c r="H34" s="429"/>
      <c r="I34" s="428" t="s">
        <v>98</v>
      </c>
      <c r="J34" s="429"/>
      <c r="K34" s="428" t="s">
        <v>98</v>
      </c>
      <c r="L34" s="429"/>
      <c r="M34" s="428" t="s">
        <v>98</v>
      </c>
      <c r="N34" s="429"/>
      <c r="O34" s="428" t="s">
        <v>98</v>
      </c>
      <c r="P34" s="429"/>
      <c r="Q34" s="428" t="s">
        <v>98</v>
      </c>
      <c r="R34" s="429"/>
      <c r="S34" s="428" t="s">
        <v>98</v>
      </c>
      <c r="T34" s="429"/>
      <c r="U34" s="428" t="s">
        <v>98</v>
      </c>
      <c r="V34" s="429"/>
      <c r="W34" s="428" t="s">
        <v>98</v>
      </c>
      <c r="X34" s="429"/>
      <c r="Y34" s="428" t="s">
        <v>98</v>
      </c>
      <c r="Z34" s="429"/>
      <c r="AA34" s="428" t="s">
        <v>98</v>
      </c>
      <c r="AB34" s="429"/>
      <c r="AC34" s="428" t="s">
        <v>98</v>
      </c>
      <c r="AD34" s="429"/>
      <c r="AE34" s="428" t="s">
        <v>98</v>
      </c>
      <c r="AF34" s="429"/>
      <c r="AG34" s="428" t="s">
        <v>98</v>
      </c>
      <c r="AH34" s="429"/>
      <c r="AI34" s="428" t="s">
        <v>98</v>
      </c>
      <c r="AJ34" s="429"/>
      <c r="AK34" s="428" t="s">
        <v>98</v>
      </c>
      <c r="AL34" s="429"/>
      <c r="AM34" s="428" t="s">
        <v>98</v>
      </c>
      <c r="AN34" s="429"/>
      <c r="AO34" s="428" t="s">
        <v>98</v>
      </c>
      <c r="AP34" s="429"/>
      <c r="AQ34" s="428" t="s">
        <v>98</v>
      </c>
      <c r="AR34" s="429"/>
      <c r="AS34" s="428" t="s">
        <v>98</v>
      </c>
      <c r="AT34" s="429"/>
      <c r="AU34" s="428" t="s">
        <v>98</v>
      </c>
      <c r="AV34" s="429"/>
      <c r="AW34" s="428" t="s">
        <v>98</v>
      </c>
      <c r="AX34" s="429"/>
      <c r="AY34" s="428" t="s">
        <v>98</v>
      </c>
      <c r="AZ34" s="429"/>
      <c r="BA34" s="428" t="s">
        <v>98</v>
      </c>
      <c r="BB34" s="429"/>
      <c r="BC34" s="428" t="s">
        <v>98</v>
      </c>
      <c r="BD34" s="429"/>
      <c r="BE34" s="428" t="s">
        <v>98</v>
      </c>
      <c r="BF34" s="429"/>
    </row>
    <row r="35" spans="1:58" x14ac:dyDescent="0.25">
      <c r="A35" s="224"/>
      <c r="B35" s="120"/>
      <c r="C35" s="54" t="s">
        <v>99</v>
      </c>
      <c r="D35" s="55" t="e">
        <f>D36*C4</f>
        <v>#DIV/0!</v>
      </c>
      <c r="E35" s="54" t="s">
        <v>99</v>
      </c>
      <c r="F35" s="55" t="e">
        <f>F36*E4</f>
        <v>#DIV/0!</v>
      </c>
      <c r="G35" s="54" t="s">
        <v>99</v>
      </c>
      <c r="H35" s="55" t="e">
        <f>H36*G4</f>
        <v>#DIV/0!</v>
      </c>
      <c r="I35" s="54" t="s">
        <v>99</v>
      </c>
      <c r="J35" s="55" t="e">
        <f>J36*I4</f>
        <v>#DIV/0!</v>
      </c>
      <c r="K35" s="54" t="s">
        <v>99</v>
      </c>
      <c r="L35" s="55" t="e">
        <f>L36*K4</f>
        <v>#DIV/0!</v>
      </c>
      <c r="M35" s="54" t="s">
        <v>99</v>
      </c>
      <c r="N35" s="55" t="e">
        <f>N36*M4</f>
        <v>#DIV/0!</v>
      </c>
      <c r="O35" s="54" t="s">
        <v>99</v>
      </c>
      <c r="P35" s="55" t="e">
        <f>P36*O4</f>
        <v>#DIV/0!</v>
      </c>
      <c r="Q35" s="54" t="s">
        <v>99</v>
      </c>
      <c r="R35" s="55" t="e">
        <f>R36*Q4</f>
        <v>#DIV/0!</v>
      </c>
      <c r="S35" s="54" t="s">
        <v>99</v>
      </c>
      <c r="T35" s="55" t="e">
        <f>T36*S4</f>
        <v>#DIV/0!</v>
      </c>
      <c r="U35" s="54" t="s">
        <v>99</v>
      </c>
      <c r="V35" s="55" t="e">
        <f>V36*U4</f>
        <v>#DIV/0!</v>
      </c>
      <c r="W35" s="54" t="s">
        <v>99</v>
      </c>
      <c r="X35" s="55" t="e">
        <f>X36*W4</f>
        <v>#DIV/0!</v>
      </c>
      <c r="Y35" s="54" t="s">
        <v>99</v>
      </c>
      <c r="Z35" s="55" t="e">
        <f>Z36*Y4</f>
        <v>#DIV/0!</v>
      </c>
      <c r="AA35" s="54" t="s">
        <v>99</v>
      </c>
      <c r="AB35" s="55" t="e">
        <f>AB36*AA4</f>
        <v>#DIV/0!</v>
      </c>
      <c r="AC35" s="54" t="s">
        <v>99</v>
      </c>
      <c r="AD35" s="55" t="e">
        <f>AD36*AC4</f>
        <v>#DIV/0!</v>
      </c>
      <c r="AE35" s="54" t="s">
        <v>99</v>
      </c>
      <c r="AF35" s="55" t="e">
        <f>AF36*AE4</f>
        <v>#DIV/0!</v>
      </c>
      <c r="AG35" s="54" t="s">
        <v>99</v>
      </c>
      <c r="AH35" s="55" t="e">
        <f>AH36*AG4</f>
        <v>#DIV/0!</v>
      </c>
      <c r="AI35" s="54" t="s">
        <v>99</v>
      </c>
      <c r="AJ35" s="55" t="e">
        <f>AJ36*AI4</f>
        <v>#DIV/0!</v>
      </c>
      <c r="AK35" s="54" t="s">
        <v>99</v>
      </c>
      <c r="AL35" s="55" t="e">
        <f>AL36*AK4</f>
        <v>#DIV/0!</v>
      </c>
      <c r="AM35" s="54" t="s">
        <v>99</v>
      </c>
      <c r="AN35" s="55" t="e">
        <f>AN36*AM4</f>
        <v>#DIV/0!</v>
      </c>
      <c r="AO35" s="54" t="s">
        <v>99</v>
      </c>
      <c r="AP35" s="55" t="e">
        <f>AP36*AO4</f>
        <v>#DIV/0!</v>
      </c>
      <c r="AQ35" s="54" t="s">
        <v>99</v>
      </c>
      <c r="AR35" s="55" t="e">
        <f>AR36*AQ4</f>
        <v>#DIV/0!</v>
      </c>
      <c r="AS35" s="54" t="s">
        <v>99</v>
      </c>
      <c r="AT35" s="55" t="e">
        <f>AT36*AS4</f>
        <v>#DIV/0!</v>
      </c>
      <c r="AU35" s="54" t="s">
        <v>99</v>
      </c>
      <c r="AV35" s="55" t="e">
        <f>AV36*AU4</f>
        <v>#DIV/0!</v>
      </c>
      <c r="AW35" s="54" t="s">
        <v>99</v>
      </c>
      <c r="AX35" s="55" t="e">
        <f>AX36*AW4</f>
        <v>#DIV/0!</v>
      </c>
      <c r="AY35" s="54" t="s">
        <v>99</v>
      </c>
      <c r="AZ35" s="55" t="e">
        <f>AZ36*AY4</f>
        <v>#DIV/0!</v>
      </c>
      <c r="BA35" s="54" t="s">
        <v>99</v>
      </c>
      <c r="BB35" s="55" t="e">
        <f>BB36*BA4</f>
        <v>#DIV/0!</v>
      </c>
      <c r="BC35" s="54" t="s">
        <v>99</v>
      </c>
      <c r="BD35" s="55" t="e">
        <f>BD36*BC4</f>
        <v>#DIV/0!</v>
      </c>
      <c r="BE35" s="54" t="s">
        <v>99</v>
      </c>
      <c r="BF35" s="55" t="e">
        <f>BF36*BE4</f>
        <v>#DIV/0!</v>
      </c>
    </row>
    <row r="36" spans="1:58" ht="15.75" thickBot="1" x14ac:dyDescent="0.3">
      <c r="A36" s="224"/>
      <c r="B36" s="120"/>
      <c r="C36" s="56" t="s">
        <v>97</v>
      </c>
      <c r="D36" s="57" t="e">
        <f>ROUND(D32,2)</f>
        <v>#DIV/0!</v>
      </c>
      <c r="E36" s="56" t="s">
        <v>97</v>
      </c>
      <c r="F36" s="57" t="e">
        <f>ROUND(F32,2)</f>
        <v>#DIV/0!</v>
      </c>
      <c r="G36" s="56" t="s">
        <v>97</v>
      </c>
      <c r="H36" s="57" t="e">
        <f>ROUND(H32,2)</f>
        <v>#DIV/0!</v>
      </c>
      <c r="I36" s="56" t="s">
        <v>97</v>
      </c>
      <c r="J36" s="57" t="e">
        <f>ROUND(J32,2)</f>
        <v>#DIV/0!</v>
      </c>
      <c r="K36" s="56" t="s">
        <v>97</v>
      </c>
      <c r="L36" s="57" t="e">
        <f>ROUND(L32,2)</f>
        <v>#DIV/0!</v>
      </c>
      <c r="M36" s="56" t="s">
        <v>97</v>
      </c>
      <c r="N36" s="57" t="e">
        <f>ROUND(N32,2)</f>
        <v>#DIV/0!</v>
      </c>
      <c r="O36" s="56" t="s">
        <v>97</v>
      </c>
      <c r="P36" s="57" t="e">
        <f>ROUND(P32,2)</f>
        <v>#DIV/0!</v>
      </c>
      <c r="Q36" s="56" t="s">
        <v>97</v>
      </c>
      <c r="R36" s="57" t="e">
        <f>ROUND(R32,2)</f>
        <v>#DIV/0!</v>
      </c>
      <c r="S36" s="56" t="s">
        <v>97</v>
      </c>
      <c r="T36" s="57" t="e">
        <f>ROUND(T32,2)</f>
        <v>#DIV/0!</v>
      </c>
      <c r="U36" s="56" t="s">
        <v>97</v>
      </c>
      <c r="V36" s="57" t="e">
        <f>ROUND(V32,2)</f>
        <v>#DIV/0!</v>
      </c>
      <c r="W36" s="56" t="s">
        <v>97</v>
      </c>
      <c r="X36" s="57" t="e">
        <f>ROUND(X32,2)</f>
        <v>#DIV/0!</v>
      </c>
      <c r="Y36" s="56" t="s">
        <v>97</v>
      </c>
      <c r="Z36" s="57" t="e">
        <f>ROUND(Z32,2)</f>
        <v>#DIV/0!</v>
      </c>
      <c r="AA36" s="56" t="s">
        <v>97</v>
      </c>
      <c r="AB36" s="57" t="e">
        <f>ROUND(AB32,2)</f>
        <v>#DIV/0!</v>
      </c>
      <c r="AC36" s="56" t="s">
        <v>97</v>
      </c>
      <c r="AD36" s="57" t="e">
        <f>ROUND(AD32,2)</f>
        <v>#DIV/0!</v>
      </c>
      <c r="AE36" s="56" t="s">
        <v>97</v>
      </c>
      <c r="AF36" s="57" t="e">
        <f>ROUND(AF32,2)</f>
        <v>#DIV/0!</v>
      </c>
      <c r="AG36" s="56" t="s">
        <v>97</v>
      </c>
      <c r="AH36" s="57" t="e">
        <f>ROUND(AH32,2)</f>
        <v>#DIV/0!</v>
      </c>
      <c r="AI36" s="56" t="s">
        <v>97</v>
      </c>
      <c r="AJ36" s="57" t="e">
        <f>ROUND(AJ32,2)</f>
        <v>#DIV/0!</v>
      </c>
      <c r="AK36" s="56" t="s">
        <v>97</v>
      </c>
      <c r="AL36" s="57" t="e">
        <f>ROUND(AL32,2)</f>
        <v>#DIV/0!</v>
      </c>
      <c r="AM36" s="56" t="s">
        <v>97</v>
      </c>
      <c r="AN36" s="57" t="e">
        <f>ROUND(AN32,2)</f>
        <v>#DIV/0!</v>
      </c>
      <c r="AO36" s="56" t="s">
        <v>97</v>
      </c>
      <c r="AP36" s="57" t="e">
        <f>ROUND(AP32,2)</f>
        <v>#DIV/0!</v>
      </c>
      <c r="AQ36" s="56" t="s">
        <v>97</v>
      </c>
      <c r="AR36" s="57" t="e">
        <f>ROUND(AR32,2)</f>
        <v>#DIV/0!</v>
      </c>
      <c r="AS36" s="56" t="s">
        <v>97</v>
      </c>
      <c r="AT36" s="57" t="e">
        <f>ROUND(AT32,2)</f>
        <v>#DIV/0!</v>
      </c>
      <c r="AU36" s="56" t="s">
        <v>97</v>
      </c>
      <c r="AV36" s="57" t="e">
        <f>ROUND(AV32,2)</f>
        <v>#DIV/0!</v>
      </c>
      <c r="AW36" s="56" t="s">
        <v>97</v>
      </c>
      <c r="AX36" s="57" t="e">
        <f>ROUND(AX32,2)</f>
        <v>#DIV/0!</v>
      </c>
      <c r="AY36" s="56" t="s">
        <v>97</v>
      </c>
      <c r="AZ36" s="57" t="e">
        <f>ROUND(AZ32,2)</f>
        <v>#DIV/0!</v>
      </c>
      <c r="BA36" s="56" t="s">
        <v>97</v>
      </c>
      <c r="BB36" s="57" t="e">
        <f>ROUND(BB32,2)</f>
        <v>#DIV/0!</v>
      </c>
      <c r="BC36" s="56" t="s">
        <v>97</v>
      </c>
      <c r="BD36" s="57" t="e">
        <f>ROUND(BD32,2)</f>
        <v>#DIV/0!</v>
      </c>
      <c r="BE36" s="56" t="s">
        <v>97</v>
      </c>
      <c r="BF36" s="57" t="e">
        <f>ROUND(BF32,2)</f>
        <v>#DIV/0!</v>
      </c>
    </row>
  </sheetData>
  <sheetProtection password="D886" sheet="1" objects="1" scenarios="1"/>
  <mergeCells count="454">
    <mergeCell ref="AG28:AH28"/>
    <mergeCell ref="AI28:AJ28"/>
    <mergeCell ref="AK28:AL28"/>
    <mergeCell ref="AM28:AN28"/>
    <mergeCell ref="AO28:AP28"/>
    <mergeCell ref="AQ28:AR28"/>
    <mergeCell ref="AS28:AT28"/>
    <mergeCell ref="AG34:AH34"/>
    <mergeCell ref="AI34:AJ34"/>
    <mergeCell ref="AK34:AL34"/>
    <mergeCell ref="AM34:AN34"/>
    <mergeCell ref="AO34:AP34"/>
    <mergeCell ref="AQ34:AR34"/>
    <mergeCell ref="AS34:AT34"/>
    <mergeCell ref="AG26:AH26"/>
    <mergeCell ref="AI26:AJ26"/>
    <mergeCell ref="AK26:AL26"/>
    <mergeCell ref="AM26:AN26"/>
    <mergeCell ref="AO26:AP26"/>
    <mergeCell ref="AQ26:AR26"/>
    <mergeCell ref="AS26:AT26"/>
    <mergeCell ref="AG27:AH27"/>
    <mergeCell ref="AI27:AJ27"/>
    <mergeCell ref="AK27:AL27"/>
    <mergeCell ref="AM27:AN27"/>
    <mergeCell ref="AO27:AP27"/>
    <mergeCell ref="AQ27:AR27"/>
    <mergeCell ref="AS27:AT27"/>
    <mergeCell ref="AG18:AH18"/>
    <mergeCell ref="AI18:AJ18"/>
    <mergeCell ref="AK18:AL18"/>
    <mergeCell ref="AM18:AN18"/>
    <mergeCell ref="AO18:AP18"/>
    <mergeCell ref="AQ18:AR18"/>
    <mergeCell ref="AS18:AT18"/>
    <mergeCell ref="AG19:AH19"/>
    <mergeCell ref="AI19:AJ19"/>
    <mergeCell ref="AK19:AL19"/>
    <mergeCell ref="AM19:AN19"/>
    <mergeCell ref="AO19:AP19"/>
    <mergeCell ref="AQ19:AR19"/>
    <mergeCell ref="AS19:AT19"/>
    <mergeCell ref="AG15:AH15"/>
    <mergeCell ref="AI15:AJ15"/>
    <mergeCell ref="AK15:AL15"/>
    <mergeCell ref="AM15:AN15"/>
    <mergeCell ref="AO15:AP15"/>
    <mergeCell ref="AQ15:AR15"/>
    <mergeCell ref="AS15:AT15"/>
    <mergeCell ref="AG16:AH16"/>
    <mergeCell ref="AI16:AJ16"/>
    <mergeCell ref="AK16:AL16"/>
    <mergeCell ref="AM16:AN16"/>
    <mergeCell ref="AO16:AP16"/>
    <mergeCell ref="AQ16:AR16"/>
    <mergeCell ref="AS16:AT16"/>
    <mergeCell ref="AG12:AH12"/>
    <mergeCell ref="AI12:AJ12"/>
    <mergeCell ref="AK12:AL12"/>
    <mergeCell ref="AM12:AN12"/>
    <mergeCell ref="AO12:AP12"/>
    <mergeCell ref="AQ12:AR12"/>
    <mergeCell ref="AS12:AT12"/>
    <mergeCell ref="AG13:AH13"/>
    <mergeCell ref="AI13:AJ13"/>
    <mergeCell ref="AK13:AL13"/>
    <mergeCell ref="AM13:AN13"/>
    <mergeCell ref="AO13:AP13"/>
    <mergeCell ref="AQ13:AR13"/>
    <mergeCell ref="AS13:AT13"/>
    <mergeCell ref="AG8:AH8"/>
    <mergeCell ref="AI8:AJ8"/>
    <mergeCell ref="AK8:AL8"/>
    <mergeCell ref="AM8:AN8"/>
    <mergeCell ref="AO8:AP8"/>
    <mergeCell ref="AQ8:AR8"/>
    <mergeCell ref="AS8:AT8"/>
    <mergeCell ref="AG9:AH9"/>
    <mergeCell ref="AI9:AJ9"/>
    <mergeCell ref="AK9:AL9"/>
    <mergeCell ref="AM9:AN9"/>
    <mergeCell ref="AO9:AP9"/>
    <mergeCell ref="AQ9:AR9"/>
    <mergeCell ref="AS9:AT9"/>
    <mergeCell ref="AG6:AH6"/>
    <mergeCell ref="AI6:AJ6"/>
    <mergeCell ref="AK6:AL6"/>
    <mergeCell ref="AM6:AN6"/>
    <mergeCell ref="AO6:AP6"/>
    <mergeCell ref="AQ6:AR6"/>
    <mergeCell ref="AS6:AT6"/>
    <mergeCell ref="AG7:AH7"/>
    <mergeCell ref="AI7:AJ7"/>
    <mergeCell ref="AK7:AL7"/>
    <mergeCell ref="AM7:AN7"/>
    <mergeCell ref="AO7:AP7"/>
    <mergeCell ref="AQ7:AR7"/>
    <mergeCell ref="AS7:AT7"/>
    <mergeCell ref="AG4:AH4"/>
    <mergeCell ref="AI4:AJ4"/>
    <mergeCell ref="AK4:AL4"/>
    <mergeCell ref="AM4:AN4"/>
    <mergeCell ref="AO4:AP4"/>
    <mergeCell ref="AQ4:AR4"/>
    <mergeCell ref="AS4:AT4"/>
    <mergeCell ref="AG5:AH5"/>
    <mergeCell ref="AI5:AJ5"/>
    <mergeCell ref="AK5:AL5"/>
    <mergeCell ref="AM5:AN5"/>
    <mergeCell ref="AO5:AP5"/>
    <mergeCell ref="AQ5:AR5"/>
    <mergeCell ref="AS5:AT5"/>
    <mergeCell ref="C34:D34"/>
    <mergeCell ref="B1:C1"/>
    <mergeCell ref="B2:D2"/>
    <mergeCell ref="C4:D4"/>
    <mergeCell ref="C15:D15"/>
    <mergeCell ref="C12:D12"/>
    <mergeCell ref="C13:D13"/>
    <mergeCell ref="E15:F15"/>
    <mergeCell ref="E16:F16"/>
    <mergeCell ref="E4:F4"/>
    <mergeCell ref="E5:F5"/>
    <mergeCell ref="E6:F6"/>
    <mergeCell ref="E7:F7"/>
    <mergeCell ref="E8:F8"/>
    <mergeCell ref="E28:F28"/>
    <mergeCell ref="E9:F9"/>
    <mergeCell ref="E12:F12"/>
    <mergeCell ref="E13:F13"/>
    <mergeCell ref="A26:A28"/>
    <mergeCell ref="C26:D26"/>
    <mergeCell ref="C27:D27"/>
    <mergeCell ref="C28:D28"/>
    <mergeCell ref="C16:D16"/>
    <mergeCell ref="A18:A24"/>
    <mergeCell ref="C18:D18"/>
    <mergeCell ref="C19:D19"/>
    <mergeCell ref="A8:A10"/>
    <mergeCell ref="C8:D8"/>
    <mergeCell ref="C9:D9"/>
    <mergeCell ref="A5:A7"/>
    <mergeCell ref="C5:D5"/>
    <mergeCell ref="C6:D6"/>
    <mergeCell ref="C7:D7"/>
    <mergeCell ref="E34:F34"/>
    <mergeCell ref="G4:H4"/>
    <mergeCell ref="G5:H5"/>
    <mergeCell ref="G6:H6"/>
    <mergeCell ref="G7:H7"/>
    <mergeCell ref="G8:H8"/>
    <mergeCell ref="G9:H9"/>
    <mergeCell ref="G12:H12"/>
    <mergeCell ref="G13:H13"/>
    <mergeCell ref="G15:H15"/>
    <mergeCell ref="G16:H16"/>
    <mergeCell ref="G18:H18"/>
    <mergeCell ref="G19:H19"/>
    <mergeCell ref="G26:H26"/>
    <mergeCell ref="G27:H27"/>
    <mergeCell ref="G28:H28"/>
    <mergeCell ref="E18:F18"/>
    <mergeCell ref="E19:F19"/>
    <mergeCell ref="E26:F26"/>
    <mergeCell ref="E27:F27"/>
    <mergeCell ref="G34:H34"/>
    <mergeCell ref="I4:J4"/>
    <mergeCell ref="I5:J5"/>
    <mergeCell ref="I6:J6"/>
    <mergeCell ref="I7:J7"/>
    <mergeCell ref="I8:J8"/>
    <mergeCell ref="I9:J9"/>
    <mergeCell ref="I12:J12"/>
    <mergeCell ref="I13:J13"/>
    <mergeCell ref="I15:J15"/>
    <mergeCell ref="I16:J16"/>
    <mergeCell ref="I18:J18"/>
    <mergeCell ref="I19:J19"/>
    <mergeCell ref="I26:J26"/>
    <mergeCell ref="I27:J27"/>
    <mergeCell ref="I28:J28"/>
    <mergeCell ref="I34:J34"/>
    <mergeCell ref="K4:L4"/>
    <mergeCell ref="M4:N4"/>
    <mergeCell ref="O4:P4"/>
    <mergeCell ref="K5:L5"/>
    <mergeCell ref="M5:N5"/>
    <mergeCell ref="O5:P5"/>
    <mergeCell ref="K6:L6"/>
    <mergeCell ref="M6:N6"/>
    <mergeCell ref="O6:P6"/>
    <mergeCell ref="K7:L7"/>
    <mergeCell ref="M7:N7"/>
    <mergeCell ref="O7:P7"/>
    <mergeCell ref="K8:L8"/>
    <mergeCell ref="M8:N8"/>
    <mergeCell ref="O8:P8"/>
    <mergeCell ref="K13:L13"/>
    <mergeCell ref="M13:N13"/>
    <mergeCell ref="O13:P13"/>
    <mergeCell ref="K15:L15"/>
    <mergeCell ref="M15:N15"/>
    <mergeCell ref="O15:P15"/>
    <mergeCell ref="K9:L9"/>
    <mergeCell ref="M9:N9"/>
    <mergeCell ref="O9:P9"/>
    <mergeCell ref="K12:L12"/>
    <mergeCell ref="M12:N12"/>
    <mergeCell ref="O12:P12"/>
    <mergeCell ref="K19:L19"/>
    <mergeCell ref="M19:N19"/>
    <mergeCell ref="O19:P19"/>
    <mergeCell ref="K26:L26"/>
    <mergeCell ref="M26:N26"/>
    <mergeCell ref="O26:P26"/>
    <mergeCell ref="K16:L16"/>
    <mergeCell ref="M16:N16"/>
    <mergeCell ref="O16:P16"/>
    <mergeCell ref="K18:L18"/>
    <mergeCell ref="M18:N18"/>
    <mergeCell ref="O18:P18"/>
    <mergeCell ref="K34:L34"/>
    <mergeCell ref="M34:N34"/>
    <mergeCell ref="O34:P34"/>
    <mergeCell ref="K27:L27"/>
    <mergeCell ref="M27:N27"/>
    <mergeCell ref="O27:P27"/>
    <mergeCell ref="K28:L28"/>
    <mergeCell ref="M28:N28"/>
    <mergeCell ref="O28:P28"/>
    <mergeCell ref="Q4:R4"/>
    <mergeCell ref="S4:T4"/>
    <mergeCell ref="U4:V4"/>
    <mergeCell ref="W4:X4"/>
    <mergeCell ref="Y4:Z4"/>
    <mergeCell ref="AA4:AB4"/>
    <mergeCell ref="AC4:AD4"/>
    <mergeCell ref="Q5:R5"/>
    <mergeCell ref="S5:T5"/>
    <mergeCell ref="U5:V5"/>
    <mergeCell ref="W5:X5"/>
    <mergeCell ref="Y5:Z5"/>
    <mergeCell ref="AA5:AB5"/>
    <mergeCell ref="AC5:AD5"/>
    <mergeCell ref="Q6:R6"/>
    <mergeCell ref="S6:T6"/>
    <mergeCell ref="U6:V6"/>
    <mergeCell ref="W6:X6"/>
    <mergeCell ref="Y6:Z6"/>
    <mergeCell ref="AA6:AB6"/>
    <mergeCell ref="AC6:AD6"/>
    <mergeCell ref="Q7:R7"/>
    <mergeCell ref="S7:T7"/>
    <mergeCell ref="U7:V7"/>
    <mergeCell ref="W7:X7"/>
    <mergeCell ref="Y7:Z7"/>
    <mergeCell ref="AA7:AB7"/>
    <mergeCell ref="AC7:AD7"/>
    <mergeCell ref="Q8:R8"/>
    <mergeCell ref="S8:T8"/>
    <mergeCell ref="U8:V8"/>
    <mergeCell ref="W8:X8"/>
    <mergeCell ref="Y8:Z8"/>
    <mergeCell ref="AA8:AB8"/>
    <mergeCell ref="AC8:AD8"/>
    <mergeCell ref="Q9:R9"/>
    <mergeCell ref="S9:T9"/>
    <mergeCell ref="U9:V9"/>
    <mergeCell ref="W9:X9"/>
    <mergeCell ref="Y9:Z9"/>
    <mergeCell ref="AA9:AB9"/>
    <mergeCell ref="AC9:AD9"/>
    <mergeCell ref="Q12:R12"/>
    <mergeCell ref="S12:T12"/>
    <mergeCell ref="U12:V12"/>
    <mergeCell ref="W12:X12"/>
    <mergeCell ref="Y12:Z12"/>
    <mergeCell ref="AA12:AB12"/>
    <mergeCell ref="AC12:AD12"/>
    <mergeCell ref="Q13:R13"/>
    <mergeCell ref="S13:T13"/>
    <mergeCell ref="U13:V13"/>
    <mergeCell ref="W13:X13"/>
    <mergeCell ref="Y13:Z13"/>
    <mergeCell ref="AA13:AB13"/>
    <mergeCell ref="AC13:AD13"/>
    <mergeCell ref="Q15:R15"/>
    <mergeCell ref="S15:T15"/>
    <mergeCell ref="U15:V15"/>
    <mergeCell ref="W15:X15"/>
    <mergeCell ref="Y15:Z15"/>
    <mergeCell ref="AA15:AB15"/>
    <mergeCell ref="AC15:AD15"/>
    <mergeCell ref="Q16:R16"/>
    <mergeCell ref="S16:T16"/>
    <mergeCell ref="U16:V16"/>
    <mergeCell ref="W16:X16"/>
    <mergeCell ref="Y16:Z16"/>
    <mergeCell ref="AA16:AB16"/>
    <mergeCell ref="AC16:AD16"/>
    <mergeCell ref="Q18:R18"/>
    <mergeCell ref="S18:T18"/>
    <mergeCell ref="U18:V18"/>
    <mergeCell ref="W18:X18"/>
    <mergeCell ref="Y18:Z18"/>
    <mergeCell ref="AA18:AB18"/>
    <mergeCell ref="AC18:AD18"/>
    <mergeCell ref="Q19:R19"/>
    <mergeCell ref="S19:T19"/>
    <mergeCell ref="U19:V19"/>
    <mergeCell ref="W19:X19"/>
    <mergeCell ref="Y19:Z19"/>
    <mergeCell ref="AA19:AB19"/>
    <mergeCell ref="AC19:AD19"/>
    <mergeCell ref="Q26:R26"/>
    <mergeCell ref="S26:T26"/>
    <mergeCell ref="U26:V26"/>
    <mergeCell ref="W26:X26"/>
    <mergeCell ref="Y26:Z26"/>
    <mergeCell ref="AA26:AB26"/>
    <mergeCell ref="AC26:AD26"/>
    <mergeCell ref="Q27:R27"/>
    <mergeCell ref="S27:T27"/>
    <mergeCell ref="U27:V27"/>
    <mergeCell ref="W27:X27"/>
    <mergeCell ref="Y27:Z27"/>
    <mergeCell ref="AA27:AB27"/>
    <mergeCell ref="AC27:AD27"/>
    <mergeCell ref="Q28:R28"/>
    <mergeCell ref="S28:T28"/>
    <mergeCell ref="U28:V28"/>
    <mergeCell ref="W28:X28"/>
    <mergeCell ref="Y28:Z28"/>
    <mergeCell ref="AA28:AB28"/>
    <mergeCell ref="AC28:AD28"/>
    <mergeCell ref="Q34:R34"/>
    <mergeCell ref="S34:T34"/>
    <mergeCell ref="U34:V34"/>
    <mergeCell ref="W34:X34"/>
    <mergeCell ref="Y34:Z34"/>
    <mergeCell ref="AA34:AB34"/>
    <mergeCell ref="AC34:AD34"/>
    <mergeCell ref="AE16:AF16"/>
    <mergeCell ref="AE18:AF18"/>
    <mergeCell ref="AE19:AF19"/>
    <mergeCell ref="AE26:AF26"/>
    <mergeCell ref="AE27:AF27"/>
    <mergeCell ref="AE28:AF28"/>
    <mergeCell ref="AE34:AF34"/>
    <mergeCell ref="AE4:AF4"/>
    <mergeCell ref="AE5:AF5"/>
    <mergeCell ref="AE6:AF6"/>
    <mergeCell ref="AE7:AF7"/>
    <mergeCell ref="AE8:AF8"/>
    <mergeCell ref="AE9:AF9"/>
    <mergeCell ref="AE12:AF12"/>
    <mergeCell ref="AE13:AF13"/>
    <mergeCell ref="AE15:AF15"/>
    <mergeCell ref="AU4:AV4"/>
    <mergeCell ref="AW4:AX4"/>
    <mergeCell ref="AY4:AZ4"/>
    <mergeCell ref="BA4:BB4"/>
    <mergeCell ref="BC4:BD4"/>
    <mergeCell ref="AU5:AV5"/>
    <mergeCell ref="AW5:AX5"/>
    <mergeCell ref="AY5:AZ5"/>
    <mergeCell ref="BA5:BB5"/>
    <mergeCell ref="BC5:BD5"/>
    <mergeCell ref="AU6:AV6"/>
    <mergeCell ref="AW6:AX6"/>
    <mergeCell ref="AY6:AZ6"/>
    <mergeCell ref="BA6:BB6"/>
    <mergeCell ref="BC6:BD6"/>
    <mergeCell ref="AU7:AV7"/>
    <mergeCell ref="AW7:AX7"/>
    <mergeCell ref="AY7:AZ7"/>
    <mergeCell ref="BA7:BB7"/>
    <mergeCell ref="BC7:BD7"/>
    <mergeCell ref="AU8:AV8"/>
    <mergeCell ref="AW8:AX8"/>
    <mergeCell ref="AY8:AZ8"/>
    <mergeCell ref="BA8:BB8"/>
    <mergeCell ref="BC8:BD8"/>
    <mergeCell ref="AU9:AV9"/>
    <mergeCell ref="AW9:AX9"/>
    <mergeCell ref="AY9:AZ9"/>
    <mergeCell ref="BA9:BB9"/>
    <mergeCell ref="BC9:BD9"/>
    <mergeCell ref="AU12:AV12"/>
    <mergeCell ref="AW12:AX12"/>
    <mergeCell ref="AY12:AZ12"/>
    <mergeCell ref="BA12:BB12"/>
    <mergeCell ref="BC12:BD12"/>
    <mergeCell ref="AU13:AV13"/>
    <mergeCell ref="AW13:AX13"/>
    <mergeCell ref="AY13:AZ13"/>
    <mergeCell ref="BA13:BB13"/>
    <mergeCell ref="BC13:BD13"/>
    <mergeCell ref="AU15:AV15"/>
    <mergeCell ref="AW15:AX15"/>
    <mergeCell ref="AY15:AZ15"/>
    <mergeCell ref="BA15:BB15"/>
    <mergeCell ref="BC15:BD15"/>
    <mergeCell ref="AU16:AV16"/>
    <mergeCell ref="AW16:AX16"/>
    <mergeCell ref="AY16:AZ16"/>
    <mergeCell ref="BA16:BB16"/>
    <mergeCell ref="BC16:BD16"/>
    <mergeCell ref="AU18:AV18"/>
    <mergeCell ref="AW18:AX18"/>
    <mergeCell ref="AY18:AZ18"/>
    <mergeCell ref="BA18:BB18"/>
    <mergeCell ref="BC18:BD18"/>
    <mergeCell ref="AU19:AV19"/>
    <mergeCell ref="AW19:AX19"/>
    <mergeCell ref="AY19:AZ19"/>
    <mergeCell ref="BA19:BB19"/>
    <mergeCell ref="BC19:BD19"/>
    <mergeCell ref="AU26:AV26"/>
    <mergeCell ref="AW26:AX26"/>
    <mergeCell ref="AY26:AZ26"/>
    <mergeCell ref="BA26:BB26"/>
    <mergeCell ref="BC26:BD26"/>
    <mergeCell ref="AU27:AV27"/>
    <mergeCell ref="AW27:AX27"/>
    <mergeCell ref="AY27:AZ27"/>
    <mergeCell ref="BA27:BB27"/>
    <mergeCell ref="BC27:BD27"/>
    <mergeCell ref="AU28:AV28"/>
    <mergeCell ref="AW28:AX28"/>
    <mergeCell ref="AY28:AZ28"/>
    <mergeCell ref="BA28:BB28"/>
    <mergeCell ref="BC28:BD28"/>
    <mergeCell ref="AU34:AV34"/>
    <mergeCell ref="AW34:AX34"/>
    <mergeCell ref="AY34:AZ34"/>
    <mergeCell ref="BA34:BB34"/>
    <mergeCell ref="BC34:BD34"/>
    <mergeCell ref="BE16:BF16"/>
    <mergeCell ref="BE18:BF18"/>
    <mergeCell ref="BE19:BF19"/>
    <mergeCell ref="BE26:BF26"/>
    <mergeCell ref="BE27:BF27"/>
    <mergeCell ref="BE28:BF28"/>
    <mergeCell ref="BE34:BF34"/>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dimension ref="A1:BF31"/>
  <sheetViews>
    <sheetView showGridLines="0" workbookViewId="0">
      <selection sqref="A1:D2"/>
    </sheetView>
  </sheetViews>
  <sheetFormatPr defaultRowHeight="15" x14ac:dyDescent="0.25"/>
  <cols>
    <col min="1" max="1" width="13.14062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'!B45</f>
        <v>Credencial</v>
      </c>
      <c r="C2" s="452"/>
      <c r="D2" s="453"/>
    </row>
    <row r="3" spans="1:58" x14ac:dyDescent="0.25">
      <c r="A3" s="218"/>
      <c r="B3" s="219"/>
      <c r="C3" s="220" t="s">
        <v>198</v>
      </c>
      <c r="D3" s="220"/>
      <c r="E3" s="217" t="s">
        <v>199</v>
      </c>
      <c r="G3" s="217" t="s">
        <v>202</v>
      </c>
      <c r="I3" s="217" t="s">
        <v>203</v>
      </c>
      <c r="K3" s="217" t="s">
        <v>204</v>
      </c>
      <c r="M3" s="217" t="s">
        <v>205</v>
      </c>
      <c r="O3" s="217" t="s">
        <v>208</v>
      </c>
      <c r="Q3" s="217" t="s">
        <v>209</v>
      </c>
      <c r="S3" s="217" t="s">
        <v>210</v>
      </c>
      <c r="U3" s="217" t="s">
        <v>211</v>
      </c>
      <c r="W3" s="220" t="s">
        <v>212</v>
      </c>
      <c r="X3" s="220"/>
      <c r="Y3" s="217" t="s">
        <v>214</v>
      </c>
      <c r="Z3" s="220"/>
      <c r="AA3" s="220" t="s">
        <v>215</v>
      </c>
      <c r="AB3" s="220"/>
      <c r="AC3" s="220" t="s">
        <v>216</v>
      </c>
      <c r="AD3" s="220"/>
      <c r="AE3" s="220" t="s">
        <v>217</v>
      </c>
      <c r="AG3" s="217" t="s">
        <v>218</v>
      </c>
      <c r="AI3" s="217" t="s">
        <v>219</v>
      </c>
      <c r="AK3" s="220" t="s">
        <v>220</v>
      </c>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0</v>
      </c>
      <c r="D4" s="430"/>
      <c r="E4" s="505">
        <v>500</v>
      </c>
      <c r="F4" s="546"/>
      <c r="G4" s="505">
        <v>100</v>
      </c>
      <c r="H4" s="546"/>
      <c r="I4" s="505">
        <v>0</v>
      </c>
      <c r="J4" s="546"/>
      <c r="K4" s="505">
        <v>500</v>
      </c>
      <c r="L4" s="546"/>
      <c r="M4" s="505">
        <v>250</v>
      </c>
      <c r="N4" s="546"/>
      <c r="O4" s="505">
        <v>0</v>
      </c>
      <c r="P4" s="546"/>
      <c r="Q4" s="505">
        <v>0</v>
      </c>
      <c r="R4" s="546"/>
      <c r="S4" s="505">
        <v>0</v>
      </c>
      <c r="T4" s="546"/>
      <c r="U4" s="505">
        <v>0</v>
      </c>
      <c r="V4" s="546"/>
      <c r="W4" s="505">
        <v>0</v>
      </c>
      <c r="X4" s="546"/>
      <c r="Y4" s="430">
        <v>500</v>
      </c>
      <c r="Z4" s="430"/>
      <c r="AA4" s="505">
        <v>0</v>
      </c>
      <c r="AB4" s="546"/>
      <c r="AC4" s="505">
        <v>1500</v>
      </c>
      <c r="AD4" s="546"/>
      <c r="AE4" s="505">
        <v>0</v>
      </c>
      <c r="AF4" s="546"/>
      <c r="AG4" s="505">
        <v>0</v>
      </c>
      <c r="AH4" s="546"/>
      <c r="AI4" s="505">
        <v>500</v>
      </c>
      <c r="AJ4" s="546"/>
      <c r="AK4" s="505">
        <v>2000</v>
      </c>
      <c r="AL4" s="546"/>
      <c r="AM4" s="505">
        <v>0</v>
      </c>
      <c r="AN4" s="546"/>
      <c r="AO4" s="505">
        <v>1000</v>
      </c>
      <c r="AP4" s="546"/>
      <c r="AQ4" s="505">
        <v>500</v>
      </c>
      <c r="AR4" s="546"/>
      <c r="AS4" s="505">
        <v>0</v>
      </c>
      <c r="AT4" s="546"/>
      <c r="AU4" s="505">
        <v>0</v>
      </c>
      <c r="AV4" s="546"/>
      <c r="AW4" s="505">
        <v>0</v>
      </c>
      <c r="AX4" s="546"/>
      <c r="AY4" s="505">
        <v>0</v>
      </c>
      <c r="AZ4" s="546"/>
      <c r="BA4" s="505">
        <v>1000</v>
      </c>
      <c r="BB4" s="546"/>
      <c r="BC4" s="505">
        <v>400</v>
      </c>
      <c r="BD4" s="546"/>
      <c r="BE4" s="505">
        <v>0</v>
      </c>
      <c r="BF4" s="546"/>
    </row>
    <row r="5" spans="1:58" x14ac:dyDescent="0.25">
      <c r="A5" s="444" t="s">
        <v>77</v>
      </c>
      <c r="B5" s="47" t="s">
        <v>78</v>
      </c>
      <c r="C5" s="431">
        <v>14</v>
      </c>
      <c r="D5" s="432"/>
      <c r="E5" s="557">
        <v>14</v>
      </c>
      <c r="F5" s="548"/>
      <c r="G5" s="557">
        <v>14</v>
      </c>
      <c r="H5" s="548"/>
      <c r="I5" s="557">
        <v>14</v>
      </c>
      <c r="J5" s="548"/>
      <c r="K5" s="557">
        <v>14</v>
      </c>
      <c r="L5" s="548"/>
      <c r="M5" s="557">
        <v>14</v>
      </c>
      <c r="N5" s="548"/>
      <c r="O5" s="557">
        <v>14</v>
      </c>
      <c r="P5" s="548"/>
      <c r="Q5" s="557">
        <v>14</v>
      </c>
      <c r="R5" s="548"/>
      <c r="S5" s="557">
        <v>14</v>
      </c>
      <c r="T5" s="548"/>
      <c r="U5" s="557">
        <v>14</v>
      </c>
      <c r="V5" s="548"/>
      <c r="W5" s="557">
        <v>14</v>
      </c>
      <c r="X5" s="548"/>
      <c r="Y5" s="431">
        <v>14</v>
      </c>
      <c r="Z5" s="432"/>
      <c r="AA5" s="557">
        <v>14</v>
      </c>
      <c r="AB5" s="548"/>
      <c r="AC5" s="557">
        <v>14</v>
      </c>
      <c r="AD5" s="548"/>
      <c r="AE5" s="557">
        <v>14</v>
      </c>
      <c r="AF5" s="548"/>
      <c r="AG5" s="557">
        <v>14</v>
      </c>
      <c r="AH5" s="548"/>
      <c r="AI5" s="557">
        <v>14</v>
      </c>
      <c r="AJ5" s="548"/>
      <c r="AK5" s="557">
        <v>14</v>
      </c>
      <c r="AL5" s="548"/>
      <c r="AM5" s="557">
        <v>14</v>
      </c>
      <c r="AN5" s="548"/>
      <c r="AO5" s="557">
        <v>14</v>
      </c>
      <c r="AP5" s="548"/>
      <c r="AQ5" s="557">
        <v>14</v>
      </c>
      <c r="AR5" s="548"/>
      <c r="AS5" s="557">
        <v>14</v>
      </c>
      <c r="AT5" s="548"/>
      <c r="AU5" s="557">
        <v>14</v>
      </c>
      <c r="AV5" s="548"/>
      <c r="AW5" s="557">
        <v>14</v>
      </c>
      <c r="AX5" s="548"/>
      <c r="AY5" s="557">
        <v>14</v>
      </c>
      <c r="AZ5" s="548"/>
      <c r="BA5" s="557">
        <v>14</v>
      </c>
      <c r="BB5" s="548"/>
      <c r="BC5" s="557">
        <v>14</v>
      </c>
      <c r="BD5" s="548"/>
      <c r="BE5" s="557">
        <v>14</v>
      </c>
      <c r="BF5" s="548"/>
    </row>
    <row r="6" spans="1:58" x14ac:dyDescent="0.25">
      <c r="A6" s="447"/>
      <c r="B6" s="48" t="s">
        <v>79</v>
      </c>
      <c r="C6" s="433">
        <v>10</v>
      </c>
      <c r="D6" s="434"/>
      <c r="E6" s="558">
        <v>10</v>
      </c>
      <c r="F6" s="434"/>
      <c r="G6" s="558">
        <v>10</v>
      </c>
      <c r="H6" s="434"/>
      <c r="I6" s="558">
        <v>10</v>
      </c>
      <c r="J6" s="434"/>
      <c r="K6" s="558">
        <v>10</v>
      </c>
      <c r="L6" s="434"/>
      <c r="M6" s="558">
        <v>10</v>
      </c>
      <c r="N6" s="434"/>
      <c r="O6" s="558">
        <v>10</v>
      </c>
      <c r="P6" s="434"/>
      <c r="Q6" s="558">
        <v>10</v>
      </c>
      <c r="R6" s="434"/>
      <c r="S6" s="558">
        <v>10</v>
      </c>
      <c r="T6" s="434"/>
      <c r="U6" s="558">
        <v>10</v>
      </c>
      <c r="V6" s="434"/>
      <c r="W6" s="558">
        <v>10</v>
      </c>
      <c r="X6" s="434"/>
      <c r="Y6" s="433">
        <v>10</v>
      </c>
      <c r="Z6" s="434"/>
      <c r="AA6" s="558">
        <v>10</v>
      </c>
      <c r="AB6" s="434"/>
      <c r="AC6" s="558">
        <v>10</v>
      </c>
      <c r="AD6" s="434"/>
      <c r="AE6" s="558">
        <v>10</v>
      </c>
      <c r="AF6" s="434"/>
      <c r="AG6" s="558">
        <v>10</v>
      </c>
      <c r="AH6" s="434"/>
      <c r="AI6" s="558">
        <v>10</v>
      </c>
      <c r="AJ6" s="434"/>
      <c r="AK6" s="558">
        <v>10</v>
      </c>
      <c r="AL6" s="434"/>
      <c r="AM6" s="558">
        <v>10</v>
      </c>
      <c r="AN6" s="434"/>
      <c r="AO6" s="558">
        <v>10</v>
      </c>
      <c r="AP6" s="434"/>
      <c r="AQ6" s="558">
        <v>10</v>
      </c>
      <c r="AR6" s="434"/>
      <c r="AS6" s="558">
        <v>10</v>
      </c>
      <c r="AT6" s="434"/>
      <c r="AU6" s="558">
        <v>10</v>
      </c>
      <c r="AV6" s="434"/>
      <c r="AW6" s="558">
        <v>10</v>
      </c>
      <c r="AX6" s="434"/>
      <c r="AY6" s="558">
        <v>10</v>
      </c>
      <c r="AZ6" s="434"/>
      <c r="BA6" s="558">
        <v>10</v>
      </c>
      <c r="BB6" s="434"/>
      <c r="BC6" s="558">
        <v>10</v>
      </c>
      <c r="BD6" s="434"/>
      <c r="BE6" s="558">
        <v>10</v>
      </c>
      <c r="BF6" s="434"/>
    </row>
    <row r="7" spans="1:58" ht="15.75" thickBot="1" x14ac:dyDescent="0.3">
      <c r="A7" s="448"/>
      <c r="B7" s="49" t="s">
        <v>80</v>
      </c>
      <c r="C7" s="542">
        <v>1</v>
      </c>
      <c r="D7" s="543"/>
      <c r="E7" s="559">
        <v>1</v>
      </c>
      <c r="F7" s="543"/>
      <c r="G7" s="559">
        <v>1</v>
      </c>
      <c r="H7" s="543"/>
      <c r="I7" s="559">
        <v>1</v>
      </c>
      <c r="J7" s="543"/>
      <c r="K7" s="559">
        <v>1</v>
      </c>
      <c r="L7" s="543"/>
      <c r="M7" s="559">
        <v>1</v>
      </c>
      <c r="N7" s="543"/>
      <c r="O7" s="559">
        <v>1</v>
      </c>
      <c r="P7" s="543"/>
      <c r="Q7" s="559">
        <v>1</v>
      </c>
      <c r="R7" s="543"/>
      <c r="S7" s="559">
        <v>1</v>
      </c>
      <c r="T7" s="543"/>
      <c r="U7" s="559">
        <v>1</v>
      </c>
      <c r="V7" s="543"/>
      <c r="W7" s="559">
        <v>1</v>
      </c>
      <c r="X7" s="543"/>
      <c r="Y7" s="542">
        <v>1</v>
      </c>
      <c r="Z7" s="543"/>
      <c r="AA7" s="559">
        <v>1</v>
      </c>
      <c r="AB7" s="543"/>
      <c r="AC7" s="559">
        <v>1</v>
      </c>
      <c r="AD7" s="543"/>
      <c r="AE7" s="559">
        <v>1</v>
      </c>
      <c r="AF7" s="543"/>
      <c r="AG7" s="559">
        <v>1</v>
      </c>
      <c r="AH7" s="543"/>
      <c r="AI7" s="559">
        <v>1</v>
      </c>
      <c r="AJ7" s="543"/>
      <c r="AK7" s="559">
        <v>1</v>
      </c>
      <c r="AL7" s="543"/>
      <c r="AM7" s="559">
        <v>1</v>
      </c>
      <c r="AN7" s="543"/>
      <c r="AO7" s="559">
        <v>1</v>
      </c>
      <c r="AP7" s="543"/>
      <c r="AQ7" s="559">
        <v>1</v>
      </c>
      <c r="AR7" s="543"/>
      <c r="AS7" s="559">
        <v>1</v>
      </c>
      <c r="AT7" s="543"/>
      <c r="AU7" s="559">
        <v>1</v>
      </c>
      <c r="AV7" s="543"/>
      <c r="AW7" s="559">
        <v>1</v>
      </c>
      <c r="AX7" s="543"/>
      <c r="AY7" s="559">
        <v>1</v>
      </c>
      <c r="AZ7" s="543"/>
      <c r="BA7" s="559">
        <v>1</v>
      </c>
      <c r="BB7" s="543"/>
      <c r="BC7" s="559">
        <v>1</v>
      </c>
      <c r="BD7" s="543"/>
      <c r="BE7" s="559">
        <v>1</v>
      </c>
      <c r="BF7" s="543"/>
    </row>
    <row r="8" spans="1:58" x14ac:dyDescent="0.25">
      <c r="A8" s="444" t="s">
        <v>81</v>
      </c>
      <c r="B8" s="50" t="s">
        <v>82</v>
      </c>
      <c r="C8" s="437" t="s">
        <v>32</v>
      </c>
      <c r="D8" s="438"/>
      <c r="E8" s="560" t="s">
        <v>32</v>
      </c>
      <c r="F8" s="438"/>
      <c r="G8" s="560" t="s">
        <v>32</v>
      </c>
      <c r="H8" s="438"/>
      <c r="I8" s="560" t="s">
        <v>32</v>
      </c>
      <c r="J8" s="438"/>
      <c r="K8" s="560" t="s">
        <v>32</v>
      </c>
      <c r="L8" s="438"/>
      <c r="M8" s="560" t="s">
        <v>32</v>
      </c>
      <c r="N8" s="438"/>
      <c r="O8" s="560" t="s">
        <v>32</v>
      </c>
      <c r="P8" s="438"/>
      <c r="Q8" s="560" t="s">
        <v>32</v>
      </c>
      <c r="R8" s="438"/>
      <c r="S8" s="560" t="s">
        <v>32</v>
      </c>
      <c r="T8" s="438"/>
      <c r="U8" s="560" t="s">
        <v>32</v>
      </c>
      <c r="V8" s="438"/>
      <c r="W8" s="560" t="s">
        <v>32</v>
      </c>
      <c r="X8" s="438"/>
      <c r="Y8" s="437" t="s">
        <v>32</v>
      </c>
      <c r="Z8" s="438"/>
      <c r="AA8" s="560" t="s">
        <v>32</v>
      </c>
      <c r="AB8" s="438"/>
      <c r="AC8" s="560" t="s">
        <v>32</v>
      </c>
      <c r="AD8" s="438"/>
      <c r="AE8" s="560" t="s">
        <v>32</v>
      </c>
      <c r="AF8" s="438"/>
      <c r="AG8" s="560" t="s">
        <v>32</v>
      </c>
      <c r="AH8" s="438"/>
      <c r="AI8" s="560" t="s">
        <v>32</v>
      </c>
      <c r="AJ8" s="438"/>
      <c r="AK8" s="560" t="s">
        <v>32</v>
      </c>
      <c r="AL8" s="438"/>
      <c r="AM8" s="560" t="s">
        <v>32</v>
      </c>
      <c r="AN8" s="438"/>
      <c r="AO8" s="560" t="s">
        <v>32</v>
      </c>
      <c r="AP8" s="438"/>
      <c r="AQ8" s="560" t="s">
        <v>32</v>
      </c>
      <c r="AR8" s="438"/>
      <c r="AS8" s="560" t="s">
        <v>32</v>
      </c>
      <c r="AT8" s="438"/>
      <c r="AU8" s="560" t="s">
        <v>32</v>
      </c>
      <c r="AV8" s="438"/>
      <c r="AW8" s="560" t="s">
        <v>32</v>
      </c>
      <c r="AX8" s="438"/>
      <c r="AY8" s="560" t="s">
        <v>32</v>
      </c>
      <c r="AZ8" s="438"/>
      <c r="BA8" s="560" t="s">
        <v>32</v>
      </c>
      <c r="BB8" s="438"/>
      <c r="BC8" s="560" t="s">
        <v>32</v>
      </c>
      <c r="BD8" s="438"/>
      <c r="BE8" s="560" t="s">
        <v>32</v>
      </c>
      <c r="BF8" s="438"/>
    </row>
    <row r="9" spans="1:58" x14ac:dyDescent="0.25">
      <c r="A9" s="447"/>
      <c r="B9" s="48" t="s">
        <v>83</v>
      </c>
      <c r="C9" s="439" t="s">
        <v>26</v>
      </c>
      <c r="D9" s="440"/>
      <c r="E9" s="561" t="s">
        <v>26</v>
      </c>
      <c r="F9" s="455"/>
      <c r="G9" s="561" t="s">
        <v>26</v>
      </c>
      <c r="H9" s="455"/>
      <c r="I9" s="561" t="s">
        <v>26</v>
      </c>
      <c r="J9" s="455"/>
      <c r="K9" s="561" t="s">
        <v>26</v>
      </c>
      <c r="L9" s="455"/>
      <c r="M9" s="561" t="s">
        <v>26</v>
      </c>
      <c r="N9" s="455"/>
      <c r="O9" s="561" t="s">
        <v>26</v>
      </c>
      <c r="P9" s="455"/>
      <c r="Q9" s="561" t="s">
        <v>26</v>
      </c>
      <c r="R9" s="455"/>
      <c r="S9" s="561" t="s">
        <v>26</v>
      </c>
      <c r="T9" s="455"/>
      <c r="U9" s="561" t="s">
        <v>26</v>
      </c>
      <c r="V9" s="455"/>
      <c r="W9" s="561" t="s">
        <v>26</v>
      </c>
      <c r="X9" s="455"/>
      <c r="Y9" s="439" t="s">
        <v>26</v>
      </c>
      <c r="Z9" s="440"/>
      <c r="AA9" s="561" t="s">
        <v>26</v>
      </c>
      <c r="AB9" s="455"/>
      <c r="AC9" s="561" t="s">
        <v>26</v>
      </c>
      <c r="AD9" s="455"/>
      <c r="AE9" s="561" t="s">
        <v>26</v>
      </c>
      <c r="AF9" s="455"/>
      <c r="AG9" s="561" t="s">
        <v>26</v>
      </c>
      <c r="AH9" s="455"/>
      <c r="AI9" s="561" t="s">
        <v>26</v>
      </c>
      <c r="AJ9" s="455"/>
      <c r="AK9" s="561" t="s">
        <v>26</v>
      </c>
      <c r="AL9" s="455"/>
      <c r="AM9" s="561" t="s">
        <v>26</v>
      </c>
      <c r="AN9" s="455"/>
      <c r="AO9" s="561" t="s">
        <v>26</v>
      </c>
      <c r="AP9" s="455"/>
      <c r="AQ9" s="561" t="s">
        <v>26</v>
      </c>
      <c r="AR9" s="455"/>
      <c r="AS9" s="561" t="s">
        <v>26</v>
      </c>
      <c r="AT9" s="455"/>
      <c r="AU9" s="561" t="s">
        <v>26</v>
      </c>
      <c r="AV9" s="455"/>
      <c r="AW9" s="561" t="s">
        <v>26</v>
      </c>
      <c r="AX9" s="455"/>
      <c r="AY9" s="561" t="s">
        <v>26</v>
      </c>
      <c r="AZ9" s="455"/>
      <c r="BA9" s="561" t="s">
        <v>26</v>
      </c>
      <c r="BB9" s="455"/>
      <c r="BC9" s="561" t="s">
        <v>26</v>
      </c>
      <c r="BD9" s="455"/>
      <c r="BE9" s="561" t="s">
        <v>26</v>
      </c>
      <c r="BF9" s="455"/>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6" t="s">
        <v>49</v>
      </c>
      <c r="C12" s="441">
        <f>'REQUISIÇÃO DE SERVIÇOS '!$J$19</f>
        <v>265.26666666666665</v>
      </c>
      <c r="D12" s="441"/>
      <c r="E12" s="498">
        <f>'REQUISIÇÃO DE SERVIÇOS '!$J$19</f>
        <v>265.26666666666665</v>
      </c>
      <c r="F12" s="499"/>
      <c r="G12" s="498">
        <f>'REQUISIÇÃO DE SERVIÇOS '!$J$19</f>
        <v>265.26666666666665</v>
      </c>
      <c r="H12" s="499"/>
      <c r="I12" s="498">
        <f>'REQUISIÇÃO DE SERVIÇOS '!$J$19</f>
        <v>265.26666666666665</v>
      </c>
      <c r="J12" s="499"/>
      <c r="K12" s="498">
        <f>'REQUISIÇÃO DE SERVIÇOS '!$J$19</f>
        <v>265.26666666666665</v>
      </c>
      <c r="L12" s="499"/>
      <c r="M12" s="498">
        <f>'REQUISIÇÃO DE SERVIÇOS '!$J$19</f>
        <v>265.26666666666665</v>
      </c>
      <c r="N12" s="499"/>
      <c r="O12" s="498">
        <f>'REQUISIÇÃO DE SERVIÇOS '!$J$19</f>
        <v>265.26666666666665</v>
      </c>
      <c r="P12" s="499"/>
      <c r="Q12" s="498">
        <f>'REQUISIÇÃO DE SERVIÇOS '!$J$19</f>
        <v>265.26666666666665</v>
      </c>
      <c r="R12" s="499"/>
      <c r="S12" s="498">
        <f>'REQUISIÇÃO DE SERVIÇOS '!$J$19</f>
        <v>265.26666666666665</v>
      </c>
      <c r="T12" s="499"/>
      <c r="U12" s="498">
        <f>'REQUISIÇÃO DE SERVIÇOS '!$J$19</f>
        <v>265.26666666666665</v>
      </c>
      <c r="V12" s="499"/>
      <c r="W12" s="498">
        <f>'REQUISIÇÃO DE SERVIÇOS '!$J$19</f>
        <v>265.26666666666665</v>
      </c>
      <c r="X12" s="499"/>
      <c r="Y12" s="441">
        <f>'REQUISIÇÃO DE SERVIÇOS '!$J$19</f>
        <v>265.26666666666665</v>
      </c>
      <c r="Z12" s="441"/>
      <c r="AA12" s="498">
        <f>'REQUISIÇÃO DE SERVIÇOS '!$J$19</f>
        <v>265.26666666666665</v>
      </c>
      <c r="AB12" s="499"/>
      <c r="AC12" s="498">
        <f>'REQUISIÇÃO DE SERVIÇOS '!$J$19</f>
        <v>265.26666666666665</v>
      </c>
      <c r="AD12" s="499"/>
      <c r="AE12" s="498">
        <f>'REQUISIÇÃO DE SERVIÇOS '!$J$19</f>
        <v>265.26666666666665</v>
      </c>
      <c r="AF12" s="499"/>
      <c r="AG12" s="498">
        <f>'REQUISIÇÃO DE SERVIÇOS '!$J$19</f>
        <v>265.26666666666665</v>
      </c>
      <c r="AH12" s="499"/>
      <c r="AI12" s="498">
        <f>'REQUISIÇÃO DE SERVIÇOS '!$J$19</f>
        <v>265.26666666666665</v>
      </c>
      <c r="AJ12" s="499"/>
      <c r="AK12" s="498">
        <f>'REQUISIÇÃO DE SERVIÇOS '!$J$19</f>
        <v>265.26666666666665</v>
      </c>
      <c r="AL12" s="499"/>
      <c r="AM12" s="498">
        <f>'REQUISIÇÃO DE SERVIÇOS '!$J$19</f>
        <v>265.26666666666665</v>
      </c>
      <c r="AN12" s="499"/>
      <c r="AO12" s="498">
        <f>'REQUISIÇÃO DE SERVIÇOS '!$J$19</f>
        <v>265.26666666666665</v>
      </c>
      <c r="AP12" s="499"/>
      <c r="AQ12" s="498">
        <f>'REQUISIÇÃO DE SERVIÇOS '!$J$19</f>
        <v>265.26666666666665</v>
      </c>
      <c r="AR12" s="499"/>
      <c r="AS12" s="498">
        <f>'REQUISIÇÃO DE SERVIÇOS '!$J$19</f>
        <v>265.26666666666665</v>
      </c>
      <c r="AT12" s="499"/>
      <c r="AU12" s="498">
        <f>'REQUISIÇÃO DE SERVIÇOS '!$J$19</f>
        <v>265.26666666666665</v>
      </c>
      <c r="AV12" s="499"/>
      <c r="AW12" s="498">
        <f>'REQUISIÇÃO DE SERVIÇOS '!$J$19</f>
        <v>265.26666666666665</v>
      </c>
      <c r="AX12" s="499"/>
      <c r="AY12" s="498">
        <f>'REQUISIÇÃO DE SERVIÇOS '!$J$19</f>
        <v>265.26666666666665</v>
      </c>
      <c r="AZ12" s="499"/>
      <c r="BA12" s="498">
        <f>'REQUISIÇÃO DE SERVIÇOS '!$J$19</f>
        <v>265.26666666666665</v>
      </c>
      <c r="BB12" s="499"/>
      <c r="BC12" s="498">
        <f>'REQUISIÇÃO DE SERVIÇOS '!$J$19</f>
        <v>265.26666666666665</v>
      </c>
      <c r="BD12" s="499"/>
      <c r="BE12" s="498">
        <f>'REQUISIÇÃO DE SERVIÇOS '!$J$19</f>
        <v>265.26666666666665</v>
      </c>
      <c r="BF12" s="499"/>
    </row>
    <row r="13" spans="1:58" x14ac:dyDescent="0.25">
      <c r="A13" s="221"/>
      <c r="B13" s="6" t="s">
        <v>85</v>
      </c>
      <c r="C13" s="480">
        <f>C12/792</f>
        <v>0.33493265993265992</v>
      </c>
      <c r="D13" s="480"/>
      <c r="E13" s="549">
        <f>E12/792</f>
        <v>0.33493265993265992</v>
      </c>
      <c r="F13" s="550"/>
      <c r="G13" s="549">
        <f>G12/792</f>
        <v>0.33493265993265992</v>
      </c>
      <c r="H13" s="550"/>
      <c r="I13" s="549">
        <f>I12/792</f>
        <v>0.33493265993265992</v>
      </c>
      <c r="J13" s="550"/>
      <c r="K13" s="549">
        <f>K12/792</f>
        <v>0.33493265993265992</v>
      </c>
      <c r="L13" s="550"/>
      <c r="M13" s="549">
        <f>M12/792</f>
        <v>0.33493265993265992</v>
      </c>
      <c r="N13" s="550"/>
      <c r="O13" s="549">
        <f>O12/792</f>
        <v>0.33493265993265992</v>
      </c>
      <c r="P13" s="550"/>
      <c r="Q13" s="549">
        <f>Q12/792</f>
        <v>0.33493265993265992</v>
      </c>
      <c r="R13" s="550"/>
      <c r="S13" s="549">
        <f>S12/792</f>
        <v>0.33493265993265992</v>
      </c>
      <c r="T13" s="550"/>
      <c r="U13" s="549">
        <f>U12/792</f>
        <v>0.33493265993265992</v>
      </c>
      <c r="V13" s="550"/>
      <c r="W13" s="549">
        <f>W12/792</f>
        <v>0.33493265993265992</v>
      </c>
      <c r="X13" s="550"/>
      <c r="Y13" s="480">
        <f>Y12/792</f>
        <v>0.33493265993265992</v>
      </c>
      <c r="Z13" s="480"/>
      <c r="AA13" s="549">
        <f>AA12/792</f>
        <v>0.33493265993265992</v>
      </c>
      <c r="AB13" s="550"/>
      <c r="AC13" s="549">
        <f>AC12/792</f>
        <v>0.33493265993265992</v>
      </c>
      <c r="AD13" s="550"/>
      <c r="AE13" s="549">
        <f>AE12/792</f>
        <v>0.33493265993265992</v>
      </c>
      <c r="AF13" s="550"/>
      <c r="AG13" s="549">
        <f>AG12/792</f>
        <v>0.33493265993265992</v>
      </c>
      <c r="AH13" s="550"/>
      <c r="AI13" s="549">
        <f>AI12/792</f>
        <v>0.33493265993265992</v>
      </c>
      <c r="AJ13" s="550"/>
      <c r="AK13" s="549">
        <f>AK12/792</f>
        <v>0.33493265993265992</v>
      </c>
      <c r="AL13" s="550"/>
      <c r="AM13" s="549">
        <f>AM12/792</f>
        <v>0.33493265993265992</v>
      </c>
      <c r="AN13" s="550"/>
      <c r="AO13" s="549">
        <f>AO12/792</f>
        <v>0.33493265993265992</v>
      </c>
      <c r="AP13" s="550"/>
      <c r="AQ13" s="549">
        <f>AQ12/792</f>
        <v>0.33493265993265992</v>
      </c>
      <c r="AR13" s="550"/>
      <c r="AS13" s="549">
        <f>AS12/792</f>
        <v>0.33493265993265992</v>
      </c>
      <c r="AT13" s="550"/>
      <c r="AU13" s="549">
        <f>AU12/792</f>
        <v>0.33493265993265992</v>
      </c>
      <c r="AV13" s="550"/>
      <c r="AW13" s="549">
        <f>AW12/792</f>
        <v>0.33493265993265992</v>
      </c>
      <c r="AX13" s="550"/>
      <c r="AY13" s="549">
        <f>AY12/792</f>
        <v>0.33493265993265992</v>
      </c>
      <c r="AZ13" s="550"/>
      <c r="BA13" s="549">
        <f>BA12/792</f>
        <v>0.33493265993265992</v>
      </c>
      <c r="BB13" s="550"/>
      <c r="BC13" s="549">
        <f>BC12/792</f>
        <v>0.33493265993265992</v>
      </c>
      <c r="BD13" s="550"/>
      <c r="BE13" s="549">
        <f>BE12/792</f>
        <v>0.33493265993265992</v>
      </c>
      <c r="BF13" s="55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140</v>
      </c>
      <c r="D15" s="492"/>
      <c r="E15" s="562">
        <f>E5*E6</f>
        <v>140</v>
      </c>
      <c r="F15" s="563"/>
      <c r="G15" s="562">
        <f>G5*G6</f>
        <v>140</v>
      </c>
      <c r="H15" s="563"/>
      <c r="I15" s="562">
        <f>I5*I6</f>
        <v>140</v>
      </c>
      <c r="J15" s="563"/>
      <c r="K15" s="562">
        <f>K5*K6</f>
        <v>140</v>
      </c>
      <c r="L15" s="563"/>
      <c r="M15" s="562">
        <f>M5*M6</f>
        <v>140</v>
      </c>
      <c r="N15" s="563"/>
      <c r="O15" s="562">
        <f>O5*O6</f>
        <v>140</v>
      </c>
      <c r="P15" s="563"/>
      <c r="Q15" s="562">
        <f>Q5*Q6</f>
        <v>140</v>
      </c>
      <c r="R15" s="563"/>
      <c r="S15" s="562">
        <f>S5*S6</f>
        <v>140</v>
      </c>
      <c r="T15" s="563"/>
      <c r="U15" s="562">
        <f>U5*U6</f>
        <v>140</v>
      </c>
      <c r="V15" s="563"/>
      <c r="W15" s="562">
        <f>W5*W6</f>
        <v>140</v>
      </c>
      <c r="X15" s="563"/>
      <c r="Y15" s="492">
        <f>Y5*Y6</f>
        <v>140</v>
      </c>
      <c r="Z15" s="492"/>
      <c r="AA15" s="562">
        <f>AA5*AA6</f>
        <v>140</v>
      </c>
      <c r="AB15" s="563"/>
      <c r="AC15" s="562">
        <f>AC5*AC6</f>
        <v>140</v>
      </c>
      <c r="AD15" s="563"/>
      <c r="AE15" s="562">
        <f>AE5*AE6</f>
        <v>140</v>
      </c>
      <c r="AF15" s="563"/>
      <c r="AG15" s="562">
        <f>AG5*AG6</f>
        <v>140</v>
      </c>
      <c r="AH15" s="563"/>
      <c r="AI15" s="562">
        <f>AI5*AI6</f>
        <v>140</v>
      </c>
      <c r="AJ15" s="563"/>
      <c r="AK15" s="562">
        <f>AK5*AK6</f>
        <v>140</v>
      </c>
      <c r="AL15" s="563"/>
      <c r="AM15" s="562">
        <f>AM5*AM6</f>
        <v>140</v>
      </c>
      <c r="AN15" s="563"/>
      <c r="AO15" s="562">
        <f>AO5*AO6</f>
        <v>140</v>
      </c>
      <c r="AP15" s="563"/>
      <c r="AQ15" s="562">
        <f>AQ5*AQ6</f>
        <v>140</v>
      </c>
      <c r="AR15" s="563"/>
      <c r="AS15" s="562">
        <f>AS5*AS6</f>
        <v>140</v>
      </c>
      <c r="AT15" s="563"/>
      <c r="AU15" s="562">
        <f>AU5*AU6</f>
        <v>140</v>
      </c>
      <c r="AV15" s="563"/>
      <c r="AW15" s="562">
        <f>AW5*AW6</f>
        <v>140</v>
      </c>
      <c r="AX15" s="563"/>
      <c r="AY15" s="562">
        <f>AY5*AY6</f>
        <v>140</v>
      </c>
      <c r="AZ15" s="563"/>
      <c r="BA15" s="562">
        <f>BA5*BA6</f>
        <v>140</v>
      </c>
      <c r="BB15" s="563"/>
      <c r="BC15" s="562">
        <f>BC5*BC6</f>
        <v>140</v>
      </c>
      <c r="BD15" s="563"/>
      <c r="BE15" s="562">
        <f>BE5*BE6</f>
        <v>140</v>
      </c>
      <c r="BF15" s="563"/>
    </row>
    <row r="16" spans="1:58" x14ac:dyDescent="0.25">
      <c r="A16" s="222"/>
      <c r="B16" s="48" t="s">
        <v>87</v>
      </c>
      <c r="C16" s="504">
        <f>C13*C15</f>
        <v>46.890572390572387</v>
      </c>
      <c r="D16" s="504"/>
      <c r="E16" s="553">
        <f>E13*E15</f>
        <v>46.890572390572387</v>
      </c>
      <c r="F16" s="554"/>
      <c r="G16" s="553">
        <f>G13*G15</f>
        <v>46.890572390572387</v>
      </c>
      <c r="H16" s="554"/>
      <c r="I16" s="553">
        <f>I13*I15</f>
        <v>46.890572390572387</v>
      </c>
      <c r="J16" s="554"/>
      <c r="K16" s="553">
        <f>K13*K15</f>
        <v>46.890572390572387</v>
      </c>
      <c r="L16" s="554"/>
      <c r="M16" s="553">
        <f>M13*M15</f>
        <v>46.890572390572387</v>
      </c>
      <c r="N16" s="554"/>
      <c r="O16" s="553">
        <f>O13*O15</f>
        <v>46.890572390572387</v>
      </c>
      <c r="P16" s="554"/>
      <c r="Q16" s="553">
        <f>Q13*Q15</f>
        <v>46.890572390572387</v>
      </c>
      <c r="R16" s="554"/>
      <c r="S16" s="553">
        <f>S13*S15</f>
        <v>46.890572390572387</v>
      </c>
      <c r="T16" s="554"/>
      <c r="U16" s="553">
        <f>U13*U15</f>
        <v>46.890572390572387</v>
      </c>
      <c r="V16" s="554"/>
      <c r="W16" s="553">
        <f>W13*W15</f>
        <v>46.890572390572387</v>
      </c>
      <c r="X16" s="554"/>
      <c r="Y16" s="504">
        <f>Y13*Y15</f>
        <v>46.890572390572387</v>
      </c>
      <c r="Z16" s="504"/>
      <c r="AA16" s="553">
        <f>AA13*AA15</f>
        <v>46.890572390572387</v>
      </c>
      <c r="AB16" s="554"/>
      <c r="AC16" s="553">
        <f>AC13*AC15</f>
        <v>46.890572390572387</v>
      </c>
      <c r="AD16" s="554"/>
      <c r="AE16" s="553">
        <f>AE13*AE15</f>
        <v>46.890572390572387</v>
      </c>
      <c r="AF16" s="554"/>
      <c r="AG16" s="553">
        <f>AG13*AG15</f>
        <v>46.890572390572387</v>
      </c>
      <c r="AH16" s="554"/>
      <c r="AI16" s="553">
        <f>AI13*AI15</f>
        <v>46.890572390572387</v>
      </c>
      <c r="AJ16" s="554"/>
      <c r="AK16" s="553">
        <f>AK13*AK15</f>
        <v>46.890572390572387</v>
      </c>
      <c r="AL16" s="554"/>
      <c r="AM16" s="553">
        <f>AM13*AM15</f>
        <v>46.890572390572387</v>
      </c>
      <c r="AN16" s="554"/>
      <c r="AO16" s="553">
        <f>AO13*AO15</f>
        <v>46.890572390572387</v>
      </c>
      <c r="AP16" s="554"/>
      <c r="AQ16" s="553">
        <f>AQ13*AQ15</f>
        <v>46.890572390572387</v>
      </c>
      <c r="AR16" s="554"/>
      <c r="AS16" s="553">
        <f>AS13*AS15</f>
        <v>46.890572390572387</v>
      </c>
      <c r="AT16" s="554"/>
      <c r="AU16" s="553">
        <f>AU13*AU15</f>
        <v>46.890572390572387</v>
      </c>
      <c r="AV16" s="554"/>
      <c r="AW16" s="553">
        <f>AW13*AW15</f>
        <v>46.890572390572387</v>
      </c>
      <c r="AX16" s="554"/>
      <c r="AY16" s="553">
        <f>AY13*AY15</f>
        <v>46.890572390572387</v>
      </c>
      <c r="AZ16" s="554"/>
      <c r="BA16" s="553">
        <f>BA13*BA15</f>
        <v>46.890572390572387</v>
      </c>
      <c r="BB16" s="554"/>
      <c r="BC16" s="553">
        <f>BC13*BC15</f>
        <v>46.890572390572387</v>
      </c>
      <c r="BD16" s="554"/>
      <c r="BE16" s="553">
        <f>BE13*BE15</f>
        <v>46.890572390572387</v>
      </c>
      <c r="BF16" s="554"/>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0</v>
      </c>
      <c r="D18" s="470"/>
      <c r="E18" s="555">
        <f>IF(OR(E8=Tabelas!$F$14,E8=Tabelas!$F$16),E4*E7,2*E4*E7)</f>
        <v>500</v>
      </c>
      <c r="F18" s="470"/>
      <c r="G18" s="555">
        <f>IF(OR(G8=Tabelas!$F$14,G8=Tabelas!$F$16),G4*G7,2*G4*G7)</f>
        <v>100</v>
      </c>
      <c r="H18" s="470"/>
      <c r="I18" s="555">
        <f>IF(OR(I8=Tabelas!$F$14,I8=Tabelas!$F$16),I4*I7,2*I4*I7)</f>
        <v>0</v>
      </c>
      <c r="J18" s="470"/>
      <c r="K18" s="555">
        <f>IF(OR(K8=Tabelas!$F$14,K8=Tabelas!$F$16),K4*K7,2*K4*K7)</f>
        <v>500</v>
      </c>
      <c r="L18" s="470"/>
      <c r="M18" s="555">
        <f>IF(OR(M8=Tabelas!$F$14,M8=Tabelas!$F$16),M4*M7,2*M4*M7)</f>
        <v>250</v>
      </c>
      <c r="N18" s="470"/>
      <c r="O18" s="555">
        <f>IF(OR(O8=Tabelas!$F$14,O8=Tabelas!$F$16),O4*O7,2*O4*O7)</f>
        <v>0</v>
      </c>
      <c r="P18" s="470"/>
      <c r="Q18" s="555">
        <f>IF(OR(Q8=Tabelas!$F$14,Q8=Tabelas!$F$16),Q4*Q7,2*Q4*Q7)</f>
        <v>0</v>
      </c>
      <c r="R18" s="470"/>
      <c r="S18" s="555">
        <f>IF(OR(S8=Tabelas!$F$14,S8=Tabelas!$F$16),S4*S7,2*S4*S7)</f>
        <v>0</v>
      </c>
      <c r="T18" s="470"/>
      <c r="U18" s="555">
        <f>IF(OR(U8=Tabelas!$F$14,U8=Tabelas!$F$16),U4*U7,2*U4*U7)</f>
        <v>0</v>
      </c>
      <c r="V18" s="470"/>
      <c r="W18" s="555">
        <f>IF(OR(W8=Tabelas!$F$14,W8=Tabelas!$F$16),W4*W7,2*W4*W7)</f>
        <v>0</v>
      </c>
      <c r="X18" s="470"/>
      <c r="Y18" s="469">
        <f>IF(OR(Y8=Tabelas!$F$14,Y8=Tabelas!$F$16),Y4*Y7,2*Y4*Y7)</f>
        <v>500</v>
      </c>
      <c r="Z18" s="470"/>
      <c r="AA18" s="555">
        <f>IF(OR(AA8=Tabelas!$F$14,AA8=Tabelas!$F$16),AA4*AA7,2*AA4*AA7)</f>
        <v>0</v>
      </c>
      <c r="AB18" s="470"/>
      <c r="AC18" s="555">
        <f>IF(OR(AC8=Tabelas!$F$14,AC8=Tabelas!$F$16),AC4*AC7,2*AC4*AC7)</f>
        <v>1500</v>
      </c>
      <c r="AD18" s="470"/>
      <c r="AE18" s="555">
        <f>IF(OR(AE8=Tabelas!$F$14,AE8=Tabelas!$F$16),AE4*AE7,2*AE4*AE7)</f>
        <v>0</v>
      </c>
      <c r="AF18" s="470"/>
      <c r="AG18" s="555">
        <f>IF(OR(AG8=Tabelas!$F$14,AG8=Tabelas!$F$16),AG4*AG7,2*AG4*AG7)</f>
        <v>0</v>
      </c>
      <c r="AH18" s="470"/>
      <c r="AI18" s="555">
        <f>IF(OR(AI8=Tabelas!$F$14,AI8=Tabelas!$F$16),AI4*AI7,2*AI4*AI7)</f>
        <v>500</v>
      </c>
      <c r="AJ18" s="470"/>
      <c r="AK18" s="555">
        <f>IF(OR(AK8=Tabelas!$F$14,AK8=Tabelas!$F$16),AK4*AK7,2*AK4*AK7)</f>
        <v>2000</v>
      </c>
      <c r="AL18" s="470"/>
      <c r="AM18" s="555">
        <f>IF(OR(AM8=Tabelas!$F$14,AM8=Tabelas!$F$16),AM4*AM7,2*AM4*AM7)</f>
        <v>0</v>
      </c>
      <c r="AN18" s="470"/>
      <c r="AO18" s="555">
        <f>IF(OR(AO8=Tabelas!$F$14,AO8=Tabelas!$F$16),AO4*AO7,2*AO4*AO7)</f>
        <v>1000</v>
      </c>
      <c r="AP18" s="470"/>
      <c r="AQ18" s="555">
        <f>IF(OR(AQ8=Tabelas!$F$14,AQ8=Tabelas!$F$16),AQ4*AQ7,2*AQ4*AQ7)</f>
        <v>500</v>
      </c>
      <c r="AR18" s="470"/>
      <c r="AS18" s="555">
        <f>IF(OR(AS8=Tabelas!$F$14,AS8=Tabelas!$F$16),AS4*AS7,2*AS4*AS7)</f>
        <v>0</v>
      </c>
      <c r="AT18" s="470"/>
      <c r="AU18" s="555">
        <f>IF(OR(AU8=Tabelas!$F$14,AU8=Tabelas!$F$16),AU4*AU7,2*AU4*AU7)</f>
        <v>0</v>
      </c>
      <c r="AV18" s="470"/>
      <c r="AW18" s="555">
        <f>IF(OR(AW8=Tabelas!$F$14,AW8=Tabelas!$F$16),AW4*AW7,2*AW4*AW7)</f>
        <v>0</v>
      </c>
      <c r="AX18" s="470"/>
      <c r="AY18" s="555">
        <f>IF(OR(AY8=Tabelas!$F$14,AY8=Tabelas!$F$16),AY4*AY7,2*AY4*AY7)</f>
        <v>0</v>
      </c>
      <c r="AZ18" s="470"/>
      <c r="BA18" s="555">
        <f>IF(OR(BA8=Tabelas!$F$14,BA8=Tabelas!$F$16),BA4*BA7,2*BA4*BA7)</f>
        <v>1000</v>
      </c>
      <c r="BB18" s="470"/>
      <c r="BC18" s="555">
        <f>IF(OR(BC8=Tabelas!$F$14,BC8=Tabelas!$F$16),BC4*BC7,2*BC4*BC7)</f>
        <v>400</v>
      </c>
      <c r="BD18" s="470"/>
      <c r="BE18" s="555">
        <f>IF(OR(BE8=Tabelas!$F$14,BE8=Tabelas!$F$16),BE4*BE7,2*BE4*BE7)</f>
        <v>0</v>
      </c>
      <c r="BF18" s="470"/>
    </row>
    <row r="19" spans="1:58" x14ac:dyDescent="0.25">
      <c r="A19" s="445"/>
      <c r="B19" s="48" t="s">
        <v>90</v>
      </c>
      <c r="C19" s="471">
        <f>IF(C8=Tabelas!$B$4,0,IF(OR(C8=Tabelas!$F$14,C8=Tabelas!$F$15),VLOOKUP(C9,matrizpapel,2,0),VLOOKUP(C9,matrizpapel,3,0)))</f>
        <v>4.8099999999999996</v>
      </c>
      <c r="D19" s="472"/>
      <c r="E19" s="556">
        <f>IF(E8=Tabelas!$B$4,0,IF(OR(E8=Tabelas!$F$14,E8=Tabelas!$F$15),VLOOKUP(E9,matrizpapel,2,0),VLOOKUP(E9,matrizpapel,3,0)))</f>
        <v>4.8099999999999996</v>
      </c>
      <c r="F19" s="486"/>
      <c r="G19" s="556">
        <f>IF(G8=Tabelas!$B$4,0,IF(OR(G8=Tabelas!$F$14,G8=Tabelas!$F$15),VLOOKUP(G9,matrizpapel,2,0),VLOOKUP(G9,matrizpapel,3,0)))</f>
        <v>4.8099999999999996</v>
      </c>
      <c r="H19" s="486"/>
      <c r="I19" s="556">
        <f>IF(I8=Tabelas!$B$4,0,IF(OR(I8=Tabelas!$F$14,I8=Tabelas!$F$15),VLOOKUP(I9,matrizpapel,2,0),VLOOKUP(I9,matrizpapel,3,0)))</f>
        <v>4.8099999999999996</v>
      </c>
      <c r="J19" s="486"/>
      <c r="K19" s="556">
        <f>IF(K8=Tabelas!$B$4,0,IF(OR(K8=Tabelas!$F$14,K8=Tabelas!$F$15),VLOOKUP(K9,matrizpapel,2,0),VLOOKUP(K9,matrizpapel,3,0)))</f>
        <v>4.8099999999999996</v>
      </c>
      <c r="L19" s="486"/>
      <c r="M19" s="556">
        <f>IF(M8=Tabelas!$B$4,0,IF(OR(M8=Tabelas!$F$14,M8=Tabelas!$F$15),VLOOKUP(M9,matrizpapel,2,0),VLOOKUP(M9,matrizpapel,3,0)))</f>
        <v>4.8099999999999996</v>
      </c>
      <c r="N19" s="486"/>
      <c r="O19" s="556">
        <f>IF(O8=Tabelas!$B$4,0,IF(OR(O8=Tabelas!$F$14,O8=Tabelas!$F$15),VLOOKUP(O9,matrizpapel,2,0),VLOOKUP(O9,matrizpapel,3,0)))</f>
        <v>4.8099999999999996</v>
      </c>
      <c r="P19" s="486"/>
      <c r="Q19" s="556">
        <f>IF(Q8=Tabelas!$B$4,0,IF(OR(Q8=Tabelas!$F$14,Q8=Tabelas!$F$15),VLOOKUP(Q9,matrizpapel,2,0),VLOOKUP(Q9,matrizpapel,3,0)))</f>
        <v>4.8099999999999996</v>
      </c>
      <c r="R19" s="486"/>
      <c r="S19" s="556">
        <f>IF(S8=Tabelas!$B$4,0,IF(OR(S8=Tabelas!$F$14,S8=Tabelas!$F$15),VLOOKUP(S9,matrizpapel,2,0),VLOOKUP(S9,matrizpapel,3,0)))</f>
        <v>4.8099999999999996</v>
      </c>
      <c r="T19" s="486"/>
      <c r="U19" s="556">
        <f>IF(U8=Tabelas!$B$4,0,IF(OR(U8=Tabelas!$F$14,U8=Tabelas!$F$15),VLOOKUP(U9,matrizpapel,2,0),VLOOKUP(U9,matrizpapel,3,0)))</f>
        <v>4.8099999999999996</v>
      </c>
      <c r="V19" s="486"/>
      <c r="W19" s="556">
        <f>IF(W8=Tabelas!$B$4,0,IF(OR(W8=Tabelas!$F$14,W8=Tabelas!$F$15),VLOOKUP(W9,matrizpapel,2,0),VLOOKUP(W9,matrizpapel,3,0)))</f>
        <v>4.8099999999999996</v>
      </c>
      <c r="X19" s="486"/>
      <c r="Y19" s="471">
        <f>IF(Y8=Tabelas!$B$4,0,IF(OR(Y8=Tabelas!$F$14,Y8=Tabelas!$F$15),VLOOKUP(Y9,matrizpapel,2,0),VLOOKUP(Y9,matrizpapel,3,0)))</f>
        <v>4.8099999999999996</v>
      </c>
      <c r="Z19" s="472"/>
      <c r="AA19" s="556">
        <f>IF(AA8=Tabelas!$B$4,0,IF(OR(AA8=Tabelas!$F$14,AA8=Tabelas!$F$15),VLOOKUP(AA9,matrizpapel,2,0),VLOOKUP(AA9,matrizpapel,3,0)))</f>
        <v>4.8099999999999996</v>
      </c>
      <c r="AB19" s="486"/>
      <c r="AC19" s="556">
        <f>IF(AC8=Tabelas!$B$4,0,IF(OR(AC8=Tabelas!$F$14,AC8=Tabelas!$F$15),VLOOKUP(AC9,matrizpapel,2,0),VLOOKUP(AC9,matrizpapel,3,0)))</f>
        <v>4.8099999999999996</v>
      </c>
      <c r="AD19" s="486"/>
      <c r="AE19" s="556">
        <f>IF(AE8=Tabelas!$B$4,0,IF(OR(AE8=Tabelas!$F$14,AE8=Tabelas!$F$15),VLOOKUP(AE9,matrizpapel,2,0),VLOOKUP(AE9,matrizpapel,3,0)))</f>
        <v>4.8099999999999996</v>
      </c>
      <c r="AF19" s="486"/>
      <c r="AG19" s="556">
        <f>IF(AG8=Tabelas!$B$4,0,IF(OR(AG8=Tabelas!$F$14,AG8=Tabelas!$F$15),VLOOKUP(AG9,matrizpapel,2,0),VLOOKUP(AG9,matrizpapel,3,0)))</f>
        <v>4.8099999999999996</v>
      </c>
      <c r="AH19" s="486"/>
      <c r="AI19" s="556">
        <f>IF(AI8=Tabelas!$B$4,0,IF(OR(AI8=Tabelas!$F$14,AI8=Tabelas!$F$15),VLOOKUP(AI9,matrizpapel,2,0),VLOOKUP(AI9,matrizpapel,3,0)))</f>
        <v>4.8099999999999996</v>
      </c>
      <c r="AJ19" s="486"/>
      <c r="AK19" s="556">
        <f>IF(AK8=Tabelas!$B$4,0,IF(OR(AK8=Tabelas!$F$14,AK8=Tabelas!$F$15),VLOOKUP(AK9,matrizpapel,2,0),VLOOKUP(AK9,matrizpapel,3,0)))</f>
        <v>4.8099999999999996</v>
      </c>
      <c r="AL19" s="486"/>
      <c r="AM19" s="556">
        <f>IF(AM8=Tabelas!$B$4,0,IF(OR(AM8=Tabelas!$F$14,AM8=Tabelas!$F$15),VLOOKUP(AM9,matrizpapel,2,0),VLOOKUP(AM9,matrizpapel,3,0)))</f>
        <v>4.8099999999999996</v>
      </c>
      <c r="AN19" s="486"/>
      <c r="AO19" s="556">
        <f>IF(AO8=Tabelas!$B$4,0,IF(OR(AO8=Tabelas!$F$14,AO8=Tabelas!$F$15),VLOOKUP(AO9,matrizpapel,2,0),VLOOKUP(AO9,matrizpapel,3,0)))</f>
        <v>4.8099999999999996</v>
      </c>
      <c r="AP19" s="486"/>
      <c r="AQ19" s="556">
        <f>IF(AQ8=Tabelas!$B$4,0,IF(OR(AQ8=Tabelas!$F$14,AQ8=Tabelas!$F$15),VLOOKUP(AQ9,matrizpapel,2,0),VLOOKUP(AQ9,matrizpapel,3,0)))</f>
        <v>4.8099999999999996</v>
      </c>
      <c r="AR19" s="486"/>
      <c r="AS19" s="556">
        <f>IF(AS8=Tabelas!$B$4,0,IF(OR(AS8=Tabelas!$F$14,AS8=Tabelas!$F$15),VLOOKUP(AS9,matrizpapel,2,0),VLOOKUP(AS9,matrizpapel,3,0)))</f>
        <v>4.8099999999999996</v>
      </c>
      <c r="AT19" s="486"/>
      <c r="AU19" s="556">
        <f>IF(AU8=Tabelas!$B$4,0,IF(OR(AU8=Tabelas!$F$14,AU8=Tabelas!$F$15),VLOOKUP(AU9,matrizpapel,2,0),VLOOKUP(AU9,matrizpapel,3,0)))</f>
        <v>4.8099999999999996</v>
      </c>
      <c r="AV19" s="486"/>
      <c r="AW19" s="556">
        <f>IF(AW8=Tabelas!$B$4,0,IF(OR(AW8=Tabelas!$F$14,AW8=Tabelas!$F$15),VLOOKUP(AW9,matrizpapel,2,0),VLOOKUP(AW9,matrizpapel,3,0)))</f>
        <v>4.8099999999999996</v>
      </c>
      <c r="AX19" s="486"/>
      <c r="AY19" s="556">
        <f>IF(AY8=Tabelas!$B$4,0,IF(OR(AY8=Tabelas!$F$14,AY8=Tabelas!$F$15),VLOOKUP(AY9,matrizpapel,2,0),VLOOKUP(AY9,matrizpapel,3,0)))</f>
        <v>4.8099999999999996</v>
      </c>
      <c r="AZ19" s="486"/>
      <c r="BA19" s="556">
        <f>IF(BA8=Tabelas!$B$4,0,IF(OR(BA8=Tabelas!$F$14,BA8=Tabelas!$F$15),VLOOKUP(BA9,matrizpapel,2,0),VLOOKUP(BA9,matrizpapel,3,0)))</f>
        <v>4.8099999999999996</v>
      </c>
      <c r="BB19" s="486"/>
      <c r="BC19" s="556">
        <f>IF(BC8=Tabelas!$B$4,0,IF(OR(BC8=Tabelas!$F$14,BC8=Tabelas!$F$15),VLOOKUP(BC9,matrizpapel,2,0),VLOOKUP(BC9,matrizpapel,3,0)))</f>
        <v>4.8099999999999996</v>
      </c>
      <c r="BD19" s="486"/>
      <c r="BE19" s="556">
        <f>IF(BE8=Tabelas!$B$4,0,IF(OR(BE8=Tabelas!$F$14,BE8=Tabelas!$F$15),VLOOKUP(BE9,matrizpapel,2,0),VLOOKUP(BE9,matrizpapel,3,0)))</f>
        <v>4.8099999999999996</v>
      </c>
      <c r="BF19" s="486"/>
    </row>
    <row r="20" spans="1:58" x14ac:dyDescent="0.25">
      <c r="A20" s="445"/>
      <c r="B20" s="6" t="s">
        <v>91</v>
      </c>
      <c r="C20" s="48">
        <f>IF(C18&gt;1000,1,C18/1000)</f>
        <v>0</v>
      </c>
      <c r="D20" s="70">
        <f>IF(C10=Tabelas!$F$23,C16*C20*(C19+Tabelas!$C$39),C16*C20*C19)</f>
        <v>0</v>
      </c>
      <c r="E20" s="48">
        <f>IF(E18&gt;1000,1,E18/1000)</f>
        <v>0.5</v>
      </c>
      <c r="F20" s="70">
        <f>IF(E10=Tabelas!$F$23,E16*E20*(E19+Tabelas!$C$39),E16*E20*E19)</f>
        <v>112.77182659932659</v>
      </c>
      <c r="G20" s="48">
        <f>IF(G18&gt;1000,1,G18/1000)</f>
        <v>0.1</v>
      </c>
      <c r="H20" s="70">
        <f>IF(G10=Tabelas!$F$23,G16*G20*(G19+Tabelas!$C$39),G16*G20*G19)</f>
        <v>22.554365319865319</v>
      </c>
      <c r="I20" s="48">
        <f>IF(I18&gt;1000,1,I18/1000)</f>
        <v>0</v>
      </c>
      <c r="J20" s="70">
        <f>IF(I10=Tabelas!$F$23,I16*I20*(I19+Tabelas!$C$39),I16*I20*I19)</f>
        <v>0</v>
      </c>
      <c r="K20" s="48">
        <f>IF(K18&gt;1000,1,K18/1000)</f>
        <v>0.5</v>
      </c>
      <c r="L20" s="70">
        <f>IF(K10=Tabelas!$F$23,K16*K20*(K19+Tabelas!$C$39),K16*K20*K19)</f>
        <v>112.77182659932659</v>
      </c>
      <c r="M20" s="48">
        <f>IF(M18&gt;1000,1,M18/1000)</f>
        <v>0.25</v>
      </c>
      <c r="N20" s="70">
        <f>IF(M10=Tabelas!$F$23,M16*M20*(M19+Tabelas!$C$39),M16*M20*M19)</f>
        <v>56.385913299663294</v>
      </c>
      <c r="O20" s="48">
        <f>IF(O18&gt;1000,1,O18/1000)</f>
        <v>0</v>
      </c>
      <c r="P20" s="70">
        <f>IF(O10=Tabelas!$F$23,O16*O20*(O19+Tabelas!$C$39),O16*O20*O19)</f>
        <v>0</v>
      </c>
      <c r="Q20" s="48">
        <f>IF(Q18&gt;1000,1,Q18/1000)</f>
        <v>0</v>
      </c>
      <c r="R20" s="70">
        <f>IF(Q10=Tabelas!$F$23,Q16*Q20*(Q19+Tabelas!$C$39),Q16*Q20*Q19)</f>
        <v>0</v>
      </c>
      <c r="S20" s="48">
        <f>IF(S18&gt;1000,1,S18/1000)</f>
        <v>0</v>
      </c>
      <c r="T20" s="70">
        <f>IF(S10=Tabelas!$F$23,S16*S20*(S19+Tabelas!$C$39),S16*S20*S19)</f>
        <v>0</v>
      </c>
      <c r="U20" s="48">
        <f>IF(U18&gt;1000,1,U18/1000)</f>
        <v>0</v>
      </c>
      <c r="V20" s="70">
        <f>IF(U10=Tabelas!$F$23,U16*U20*(U19+Tabelas!$C$39),U16*U20*U19)</f>
        <v>0</v>
      </c>
      <c r="W20" s="48">
        <f>IF(W18&gt;1000,1,W18/1000)</f>
        <v>0</v>
      </c>
      <c r="X20" s="70">
        <f>IF(W10=Tabelas!$F$23,W16*W20*(W19+Tabelas!$C$39),W16*W20*W19)</f>
        <v>0</v>
      </c>
      <c r="Y20" s="48">
        <f>IF(Y18&gt;1000,1,Y18/1000)</f>
        <v>0.5</v>
      </c>
      <c r="Z20" s="70">
        <f>IF(Y10=Tabelas!$F$23,Y16*Y20*(Y19+Tabelas!$C$39),Y16*Y20*Y19)</f>
        <v>112.77182659932659</v>
      </c>
      <c r="AA20" s="48">
        <f>IF(AA18&gt;1000,1,AA18/1000)</f>
        <v>0</v>
      </c>
      <c r="AB20" s="70">
        <f>IF(AA10=Tabelas!$F$23,AA16*AA20*(AA19+Tabelas!$C$39),AA16*AA20*AA19)</f>
        <v>0</v>
      </c>
      <c r="AC20" s="48">
        <f>IF(AC18&gt;1000,1,AC18/1000)</f>
        <v>1</v>
      </c>
      <c r="AD20" s="70">
        <f>IF(AC10=Tabelas!$F$23,AC16*AC20*(AC19+Tabelas!$C$39),AC16*AC20*AC19)</f>
        <v>225.54365319865317</v>
      </c>
      <c r="AE20" s="48">
        <f>IF(AE18&gt;1000,1,AE18/1000)</f>
        <v>0</v>
      </c>
      <c r="AF20" s="70">
        <f>IF(AE10=Tabelas!$F$23,AE16*AE20*(AE19+Tabelas!$C$39),AE16*AE20*AE19)</f>
        <v>0</v>
      </c>
      <c r="AG20" s="48">
        <f>IF(AG18&gt;1000,1,AG18/1000)</f>
        <v>0</v>
      </c>
      <c r="AH20" s="70">
        <f>IF(AG10=Tabelas!$F$23,AG16*AG20*(AG19+Tabelas!$C$39),AG16*AG20*AG19)</f>
        <v>0</v>
      </c>
      <c r="AI20" s="48">
        <f>IF(AI18&gt;1000,1,AI18/1000)</f>
        <v>0.5</v>
      </c>
      <c r="AJ20" s="70">
        <f>IF(AI10=Tabelas!$F$23,AI16*AI20*(AI19+Tabelas!$C$39),AI16*AI20*AI19)</f>
        <v>112.77182659932659</v>
      </c>
      <c r="AK20" s="48">
        <f>IF(AK18&gt;1000,1,AK18/1000)</f>
        <v>1</v>
      </c>
      <c r="AL20" s="70">
        <f>IF(AK10=Tabelas!$F$23,AK16*AK20*(AK19+Tabelas!$C$39),AK16*AK20*AK19)</f>
        <v>225.54365319865317</v>
      </c>
      <c r="AM20" s="48">
        <f>IF(AM18&gt;1000,1,AM18/1000)</f>
        <v>0</v>
      </c>
      <c r="AN20" s="70">
        <f>IF(AM10=Tabelas!$F$23,AM16*AM20*(AM19+Tabelas!$C$39),AM16*AM20*AM19)</f>
        <v>0</v>
      </c>
      <c r="AO20" s="48">
        <f>IF(AO18&gt;1000,1,AO18/1000)</f>
        <v>1</v>
      </c>
      <c r="AP20" s="70">
        <f>IF(AO10=Tabelas!$F$23,AO16*AO20*(AO19+Tabelas!$C$39),AO16*AO20*AO19)</f>
        <v>225.54365319865317</v>
      </c>
      <c r="AQ20" s="48">
        <f>IF(AQ18&gt;1000,1,AQ18/1000)</f>
        <v>0.5</v>
      </c>
      <c r="AR20" s="70">
        <f>IF(AQ10=Tabelas!$F$23,AQ16*AQ20*(AQ19+Tabelas!$C$39),AQ16*AQ20*AQ19)</f>
        <v>112.77182659932659</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1</v>
      </c>
      <c r="BB20" s="70">
        <f>IF(BA10=Tabelas!$F$23,BA16*BA20*(BA19+Tabelas!$C$39),BA16*BA20*BA19)</f>
        <v>225.54365319865317</v>
      </c>
      <c r="BC20" s="48">
        <f>IF(BC18&gt;1000,1,BC18/1000)</f>
        <v>0.4</v>
      </c>
      <c r="BD20" s="70">
        <f>IF(BC10=Tabelas!$F$23,BC16*BC20*(BC19+Tabelas!$C$39),BC16*BC20*BC19)</f>
        <v>90.217461279461276</v>
      </c>
      <c r="BE20" s="48">
        <f>IF(BE18&gt;1000,1,BE18/1000)</f>
        <v>0</v>
      </c>
      <c r="BF20" s="70">
        <f>IF(BE10=Tabelas!$F$23,BE16*BE20*(BE19+Tabelas!$C$39),BE16*BE20*BE19)</f>
        <v>0</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0</v>
      </c>
      <c r="R21" s="70">
        <f>IF(Q10=Tabelas!$F$23,IF(OR(Q8=Tabelas!$F$14,Q8=Tabelas!$F$15),Q16*Q21*(Q19+Tabelas!$C$39)*Tabelas!$H$3,Q16*Q21*(Q19+Tabelas!$C$39)*Tabelas!$H$7),IF(OR(Q8=Tabelas!$F$14,Q8=Tabelas!$F$15),Q16*Q21*Q19*Tabelas!$H$3,Q16*Q21*Q19*Tabelas!$H$7))</f>
        <v>0</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0.5</v>
      </c>
      <c r="AD21" s="70">
        <f>IF(AC10=Tabelas!$F$23,IF(OR(AC8=Tabelas!$F$14,AC8=Tabelas!$F$15),AC16*AC21*(AC19+Tabelas!$C$39)*Tabelas!$H$3,AC16*AC21*(AC19+Tabelas!$C$39)*Tabelas!$H$7),IF(OR(AC8=Tabelas!$F$14,AC8=Tabelas!$F$15),AC16*AC21*AC19*Tabelas!$H$3,AC16*AC21*AC19*Tabelas!$H$7))</f>
        <v>66.535377693602683</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1</v>
      </c>
      <c r="AL21" s="70">
        <f>IF(AK10=Tabelas!$F$23,IF(OR(AK8=Tabelas!$F$14,AK8=Tabelas!$F$15),AK16*AK21*(AK19+Tabelas!$C$39)*Tabelas!$H$3,AK16*AK21*(AK19+Tabelas!$C$39)*Tabelas!$H$7),IF(OR(AK8=Tabelas!$F$14,AK8=Tabelas!$F$15),AK16*AK21*AK19*Tabelas!$H$3,AK16*AK21*AK19*Tabelas!$H$7))</f>
        <v>133.07075538720537</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'!D45</f>
        <v>2 furos e cordão</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0</v>
      </c>
      <c r="E26" s="51" t="s">
        <v>96</v>
      </c>
      <c r="F26" s="52">
        <f>IF(OR(E8=Tabelas!$F$14,E8=Tabelas!$F$16),SUM(F20:F24),SUM(F20:F24)*87.5%)</f>
        <v>112.77182659932659</v>
      </c>
      <c r="G26" s="51" t="s">
        <v>96</v>
      </c>
      <c r="H26" s="52">
        <f>IF(OR(G8=Tabelas!$F$14,G8=Tabelas!$F$16),SUM(H20:H24),SUM(H20:H24)*87.5%)</f>
        <v>22.554365319865319</v>
      </c>
      <c r="I26" s="51" t="s">
        <v>96</v>
      </c>
      <c r="J26" s="52">
        <f>IF(OR(I8=Tabelas!$F$14,I8=Tabelas!$F$16),SUM(J20:J24),SUM(J20:J24)*87.5%)</f>
        <v>0</v>
      </c>
      <c r="K26" s="51" t="s">
        <v>96</v>
      </c>
      <c r="L26" s="52">
        <f>IF(OR(K8=Tabelas!$F$14,K8=Tabelas!$F$16),SUM(L20:L24),SUM(L20:L24)*87.5%)</f>
        <v>112.77182659932659</v>
      </c>
      <c r="M26" s="51" t="s">
        <v>96</v>
      </c>
      <c r="N26" s="52">
        <f>IF(OR(M8=Tabelas!$F$14,M8=Tabelas!$F$16),SUM(N20:N24),SUM(N20:N24)*87.5%)</f>
        <v>56.385913299663294</v>
      </c>
      <c r="O26" s="51" t="s">
        <v>96</v>
      </c>
      <c r="P26" s="52">
        <f>IF(OR(O8=Tabelas!$F$14,O8=Tabelas!$F$16),SUM(P20:P24),SUM(P20:P24)*87.5%)</f>
        <v>0</v>
      </c>
      <c r="Q26" s="51" t="s">
        <v>96</v>
      </c>
      <c r="R26" s="52">
        <f>IF(OR(Q8=Tabelas!$F$14,Q8=Tabelas!$F$16),SUM(R20:R24),SUM(R20:R24)*87.5%)</f>
        <v>0</v>
      </c>
      <c r="S26" s="51" t="s">
        <v>96</v>
      </c>
      <c r="T26" s="52">
        <f>IF(OR(S8=Tabelas!$F$14,S8=Tabelas!$F$16),SUM(T20:T24),SUM(T20:T24)*87.5%)</f>
        <v>0</v>
      </c>
      <c r="U26" s="51" t="s">
        <v>96</v>
      </c>
      <c r="V26" s="52">
        <f>IF(OR(U8=Tabelas!$F$14,U8=Tabelas!$F$16),SUM(V20:V24),SUM(V20:V24)*87.5%)</f>
        <v>0</v>
      </c>
      <c r="W26" s="51" t="s">
        <v>96</v>
      </c>
      <c r="X26" s="52">
        <f>IF(OR(W8=Tabelas!$F$14,W8=Tabelas!$F$16),SUM(X20:X24),SUM(X20:X24)*87.5%)</f>
        <v>0</v>
      </c>
      <c r="Y26" s="51" t="s">
        <v>96</v>
      </c>
      <c r="Z26" s="52">
        <f>IF(OR(Y8=Tabelas!$F$14,Y8=Tabelas!$F$16),SUM(Z20:Z24),SUM(Z20:Z24)*87.5%)</f>
        <v>112.77182659932659</v>
      </c>
      <c r="AA26" s="51" t="s">
        <v>96</v>
      </c>
      <c r="AB26" s="52">
        <f>IF(OR(AA8=Tabelas!$F$14,AA8=Tabelas!$F$16),SUM(AB20:AB24),SUM(AB20:AB24)*87.5%)</f>
        <v>0</v>
      </c>
      <c r="AC26" s="51" t="s">
        <v>96</v>
      </c>
      <c r="AD26" s="52">
        <f>IF(OR(AC8=Tabelas!$F$14,AC8=Tabelas!$F$16),SUM(AD20:AD24),SUM(AD20:AD24)*87.5%)</f>
        <v>292.07903089225584</v>
      </c>
      <c r="AE26" s="51" t="s">
        <v>96</v>
      </c>
      <c r="AF26" s="52">
        <f>IF(OR(AE8=Tabelas!$F$14,AE8=Tabelas!$F$16),SUM(AF20:AF24),SUM(AF20:AF24)*87.5%)</f>
        <v>0</v>
      </c>
      <c r="AG26" s="51" t="s">
        <v>96</v>
      </c>
      <c r="AH26" s="52">
        <f>IF(OR(AG8=Tabelas!$F$14,AG8=Tabelas!$F$16),SUM(AH20:AH24),SUM(AH20:AH24)*87.5%)</f>
        <v>0</v>
      </c>
      <c r="AI26" s="51" t="s">
        <v>96</v>
      </c>
      <c r="AJ26" s="52">
        <f>IF(OR(AI8=Tabelas!$F$14,AI8=Tabelas!$F$16),SUM(AJ20:AJ24),SUM(AJ20:AJ24)*87.5%)</f>
        <v>112.77182659932659</v>
      </c>
      <c r="AK26" s="51" t="s">
        <v>96</v>
      </c>
      <c r="AL26" s="52">
        <f>IF(OR(AK8=Tabelas!$F$14,AK8=Tabelas!$F$16),SUM(AL20:AL24),SUM(AL20:AL24)*87.5%)</f>
        <v>358.61440858585854</v>
      </c>
      <c r="AM26" s="51" t="s">
        <v>96</v>
      </c>
      <c r="AN26" s="52">
        <f>IF(OR(AM8=Tabelas!$F$14,AM8=Tabelas!$F$16),SUM(AN20:AN24),SUM(AN20:AN24)*87.5%)</f>
        <v>0</v>
      </c>
      <c r="AO26" s="51" t="s">
        <v>96</v>
      </c>
      <c r="AP26" s="52">
        <f>IF(OR(AO8=Tabelas!$F$14,AO8=Tabelas!$F$16),SUM(AP20:AP24),SUM(AP20:AP24)*87.5%)</f>
        <v>225.54365319865317</v>
      </c>
      <c r="AQ26" s="51" t="s">
        <v>96</v>
      </c>
      <c r="AR26" s="52">
        <f>IF(OR(AQ8=Tabelas!$F$14,AQ8=Tabelas!$F$16),SUM(AR20:AR24),SUM(AR20:AR24)*87.5%)</f>
        <v>112.77182659932659</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225.54365319865317</v>
      </c>
      <c r="BC26" s="51" t="s">
        <v>96</v>
      </c>
      <c r="BD26" s="52">
        <f>IF(OR(BC8=Tabelas!$F$14,BC8=Tabelas!$F$16),SUM(BD20:BD24),SUM(BD20:BD24)*87.5%)</f>
        <v>90.217461279461276</v>
      </c>
      <c r="BE26" s="51" t="s">
        <v>96</v>
      </c>
      <c r="BF26" s="52">
        <f>IF(OR(BE8=Tabelas!$F$14,BE8=Tabelas!$F$16),SUM(BF20:BF24),SUM(BF20:BF24)*87.5%)</f>
        <v>0</v>
      </c>
    </row>
    <row r="27" spans="1:58" x14ac:dyDescent="0.25">
      <c r="A27" s="224"/>
      <c r="B27" s="120"/>
      <c r="C27" s="51" t="s">
        <v>97</v>
      </c>
      <c r="D27" s="53" t="e">
        <f>D26/C4</f>
        <v>#DIV/0!</v>
      </c>
      <c r="E27" s="51" t="s">
        <v>97</v>
      </c>
      <c r="F27" s="53">
        <f>F26/E4</f>
        <v>0.22554365319865319</v>
      </c>
      <c r="G27" s="51" t="s">
        <v>97</v>
      </c>
      <c r="H27" s="53">
        <f>H26/G4</f>
        <v>0.22554365319865319</v>
      </c>
      <c r="I27" s="51" t="s">
        <v>97</v>
      </c>
      <c r="J27" s="53" t="e">
        <f>J26/I4</f>
        <v>#DIV/0!</v>
      </c>
      <c r="K27" s="51" t="s">
        <v>97</v>
      </c>
      <c r="L27" s="53">
        <f>L26/K4</f>
        <v>0.22554365319865319</v>
      </c>
      <c r="M27" s="51" t="s">
        <v>97</v>
      </c>
      <c r="N27" s="53">
        <f>N26/M4</f>
        <v>0.22554365319865319</v>
      </c>
      <c r="O27" s="51" t="s">
        <v>97</v>
      </c>
      <c r="P27" s="53" t="e">
        <f>P26/O4</f>
        <v>#DIV/0!</v>
      </c>
      <c r="Q27" s="51" t="s">
        <v>97</v>
      </c>
      <c r="R27" s="53" t="e">
        <f>R26/Q4</f>
        <v>#DIV/0!</v>
      </c>
      <c r="S27" s="51" t="s">
        <v>97</v>
      </c>
      <c r="T27" s="53" t="e">
        <f>T26/S4</f>
        <v>#DIV/0!</v>
      </c>
      <c r="U27" s="51" t="s">
        <v>97</v>
      </c>
      <c r="V27" s="53" t="e">
        <f>V26/U4</f>
        <v>#DIV/0!</v>
      </c>
      <c r="W27" s="51" t="s">
        <v>97</v>
      </c>
      <c r="X27" s="53" t="e">
        <f>X26/W4</f>
        <v>#DIV/0!</v>
      </c>
      <c r="Y27" s="51" t="s">
        <v>97</v>
      </c>
      <c r="Z27" s="53">
        <f>Z26/Y4</f>
        <v>0.22554365319865319</v>
      </c>
      <c r="AA27" s="51" t="s">
        <v>97</v>
      </c>
      <c r="AB27" s="53" t="e">
        <f>AB26/AA4</f>
        <v>#DIV/0!</v>
      </c>
      <c r="AC27" s="51" t="s">
        <v>97</v>
      </c>
      <c r="AD27" s="53">
        <f>AD26/AC4</f>
        <v>0.19471935392817055</v>
      </c>
      <c r="AE27" s="51" t="s">
        <v>97</v>
      </c>
      <c r="AF27" s="53" t="e">
        <f>AF26/AE4</f>
        <v>#DIV/0!</v>
      </c>
      <c r="AG27" s="51" t="s">
        <v>97</v>
      </c>
      <c r="AH27" s="53" t="e">
        <f>AH26/AG4</f>
        <v>#DIV/0!</v>
      </c>
      <c r="AI27" s="51" t="s">
        <v>97</v>
      </c>
      <c r="AJ27" s="53">
        <f>AJ26/AI4</f>
        <v>0.22554365319865319</v>
      </c>
      <c r="AK27" s="51" t="s">
        <v>97</v>
      </c>
      <c r="AL27" s="53">
        <f>AL26/AK4</f>
        <v>0.17930720429292926</v>
      </c>
      <c r="AM27" s="51" t="s">
        <v>97</v>
      </c>
      <c r="AN27" s="53" t="e">
        <f>AN26/AM4</f>
        <v>#DIV/0!</v>
      </c>
      <c r="AO27" s="51" t="s">
        <v>97</v>
      </c>
      <c r="AP27" s="53">
        <f>AP26/AO4</f>
        <v>0.22554365319865319</v>
      </c>
      <c r="AQ27" s="51" t="s">
        <v>97</v>
      </c>
      <c r="AR27" s="53">
        <f>AR26/AQ4</f>
        <v>0.22554365319865319</v>
      </c>
      <c r="AS27" s="51" t="s">
        <v>97</v>
      </c>
      <c r="AT27" s="53" t="e">
        <f>AT26/AS4</f>
        <v>#DIV/0!</v>
      </c>
      <c r="AU27" s="51" t="s">
        <v>97</v>
      </c>
      <c r="AV27" s="53" t="e">
        <f>AV26/AU4</f>
        <v>#DIV/0!</v>
      </c>
      <c r="AW27" s="51" t="s">
        <v>97</v>
      </c>
      <c r="AX27" s="53" t="e">
        <f>AX26/AW4</f>
        <v>#DIV/0!</v>
      </c>
      <c r="AY27" s="51" t="s">
        <v>97</v>
      </c>
      <c r="AZ27" s="53" t="e">
        <f>AZ26/AY4</f>
        <v>#DIV/0!</v>
      </c>
      <c r="BA27" s="51" t="s">
        <v>97</v>
      </c>
      <c r="BB27" s="53">
        <f>BB26/BA4</f>
        <v>0.22554365319865319</v>
      </c>
      <c r="BC27" s="51" t="s">
        <v>97</v>
      </c>
      <c r="BD27" s="53">
        <f>BD26/BC4</f>
        <v>0.22554365319865319</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f>F31*E4</f>
        <v>115</v>
      </c>
      <c r="G30" s="54" t="s">
        <v>99</v>
      </c>
      <c r="H30" s="55">
        <f>H31*G4</f>
        <v>23</v>
      </c>
      <c r="I30" s="54" t="s">
        <v>99</v>
      </c>
      <c r="J30" s="55" t="e">
        <f>J31*I4</f>
        <v>#DIV/0!</v>
      </c>
      <c r="K30" s="54" t="s">
        <v>99</v>
      </c>
      <c r="L30" s="55">
        <f>L31*K4</f>
        <v>115</v>
      </c>
      <c r="M30" s="54" t="s">
        <v>99</v>
      </c>
      <c r="N30" s="55">
        <f>N31*M4</f>
        <v>57.5</v>
      </c>
      <c r="O30" s="54" t="s">
        <v>99</v>
      </c>
      <c r="P30" s="55" t="e">
        <f>P31*O4</f>
        <v>#DIV/0!</v>
      </c>
      <c r="Q30" s="54" t="s">
        <v>99</v>
      </c>
      <c r="R30" s="55" t="e">
        <f>R31*Q4</f>
        <v>#DIV/0!</v>
      </c>
      <c r="S30" s="54" t="s">
        <v>99</v>
      </c>
      <c r="T30" s="55" t="e">
        <f>T31*S4</f>
        <v>#DIV/0!</v>
      </c>
      <c r="U30" s="54" t="s">
        <v>99</v>
      </c>
      <c r="V30" s="55" t="e">
        <f>V31*U4</f>
        <v>#DIV/0!</v>
      </c>
      <c r="W30" s="54" t="s">
        <v>99</v>
      </c>
      <c r="X30" s="55" t="e">
        <f>X31*W4</f>
        <v>#DIV/0!</v>
      </c>
      <c r="Y30" s="54" t="s">
        <v>99</v>
      </c>
      <c r="Z30" s="55">
        <f>Z31*Y4</f>
        <v>115</v>
      </c>
      <c r="AA30" s="54" t="s">
        <v>99</v>
      </c>
      <c r="AB30" s="55" t="e">
        <f>AB31*AA4</f>
        <v>#DIV/0!</v>
      </c>
      <c r="AC30" s="54" t="s">
        <v>99</v>
      </c>
      <c r="AD30" s="55">
        <f>AD31*AC4</f>
        <v>285</v>
      </c>
      <c r="AE30" s="54" t="s">
        <v>99</v>
      </c>
      <c r="AF30" s="55" t="e">
        <f>AF31*AE4</f>
        <v>#DIV/0!</v>
      </c>
      <c r="AG30" s="54" t="s">
        <v>99</v>
      </c>
      <c r="AH30" s="55" t="e">
        <f>AH31*AG4</f>
        <v>#DIV/0!</v>
      </c>
      <c r="AI30" s="54" t="s">
        <v>99</v>
      </c>
      <c r="AJ30" s="55">
        <f>AJ31*AI4</f>
        <v>115</v>
      </c>
      <c r="AK30" s="54" t="s">
        <v>99</v>
      </c>
      <c r="AL30" s="55">
        <f>AL31*AK4</f>
        <v>360</v>
      </c>
      <c r="AM30" s="54" t="s">
        <v>99</v>
      </c>
      <c r="AN30" s="55" t="e">
        <f>AN31*AM4</f>
        <v>#DIV/0!</v>
      </c>
      <c r="AO30" s="54" t="s">
        <v>99</v>
      </c>
      <c r="AP30" s="55">
        <f>AP31*AO4</f>
        <v>230</v>
      </c>
      <c r="AQ30" s="54" t="s">
        <v>99</v>
      </c>
      <c r="AR30" s="55">
        <f>AR31*AQ4</f>
        <v>115</v>
      </c>
      <c r="AS30" s="54" t="s">
        <v>99</v>
      </c>
      <c r="AT30" s="55" t="e">
        <f>AT31*AS4</f>
        <v>#DIV/0!</v>
      </c>
      <c r="AU30" s="54" t="s">
        <v>99</v>
      </c>
      <c r="AV30" s="55" t="e">
        <f>AV31*AU4</f>
        <v>#DIV/0!</v>
      </c>
      <c r="AW30" s="54" t="s">
        <v>99</v>
      </c>
      <c r="AX30" s="55" t="e">
        <f>AX31*AW4</f>
        <v>#DIV/0!</v>
      </c>
      <c r="AY30" s="54" t="s">
        <v>99</v>
      </c>
      <c r="AZ30" s="55" t="e">
        <f>AZ31*AY4</f>
        <v>#DIV/0!</v>
      </c>
      <c r="BA30" s="54" t="s">
        <v>99</v>
      </c>
      <c r="BB30" s="55">
        <f>BB31*BA4</f>
        <v>230</v>
      </c>
      <c r="BC30" s="54" t="s">
        <v>99</v>
      </c>
      <c r="BD30" s="55">
        <f>BD31*BC4</f>
        <v>92</v>
      </c>
      <c r="BE30" s="54" t="s">
        <v>99</v>
      </c>
      <c r="BF30" s="55" t="e">
        <f>BF31*BE4</f>
        <v>#DIV/0!</v>
      </c>
    </row>
    <row r="31" spans="1:58" ht="15.75" thickBot="1" x14ac:dyDescent="0.3">
      <c r="A31" s="224"/>
      <c r="B31" s="120"/>
      <c r="C31" s="56" t="s">
        <v>97</v>
      </c>
      <c r="D31" s="57" t="e">
        <f>ROUND(D27,2)</f>
        <v>#DIV/0!</v>
      </c>
      <c r="E31" s="56" t="s">
        <v>97</v>
      </c>
      <c r="F31" s="57">
        <f>ROUND(F27,2)</f>
        <v>0.23</v>
      </c>
      <c r="G31" s="56" t="s">
        <v>97</v>
      </c>
      <c r="H31" s="57">
        <f>ROUND(H27,2)</f>
        <v>0.23</v>
      </c>
      <c r="I31" s="56" t="s">
        <v>97</v>
      </c>
      <c r="J31" s="57" t="e">
        <f>ROUND(J27,2)</f>
        <v>#DIV/0!</v>
      </c>
      <c r="K31" s="56" t="s">
        <v>97</v>
      </c>
      <c r="L31" s="57">
        <f>ROUND(L27,2)</f>
        <v>0.23</v>
      </c>
      <c r="M31" s="56" t="s">
        <v>97</v>
      </c>
      <c r="N31" s="57">
        <f>ROUND(N27,2)</f>
        <v>0.23</v>
      </c>
      <c r="O31" s="56" t="s">
        <v>97</v>
      </c>
      <c r="P31" s="57" t="e">
        <f>ROUND(P27,2)</f>
        <v>#DIV/0!</v>
      </c>
      <c r="Q31" s="56" t="s">
        <v>97</v>
      </c>
      <c r="R31" s="57" t="e">
        <f>ROUND(R27,2)</f>
        <v>#DIV/0!</v>
      </c>
      <c r="S31" s="56" t="s">
        <v>97</v>
      </c>
      <c r="T31" s="57" t="e">
        <f>ROUND(T27,2)</f>
        <v>#DIV/0!</v>
      </c>
      <c r="U31" s="56" t="s">
        <v>97</v>
      </c>
      <c r="V31" s="57" t="e">
        <f>ROUND(V27,2)</f>
        <v>#DIV/0!</v>
      </c>
      <c r="W31" s="56" t="s">
        <v>97</v>
      </c>
      <c r="X31" s="57" t="e">
        <f>ROUND(X27,2)</f>
        <v>#DIV/0!</v>
      </c>
      <c r="Y31" s="56" t="s">
        <v>97</v>
      </c>
      <c r="Z31" s="57">
        <f>ROUND(Z27,2)</f>
        <v>0.23</v>
      </c>
      <c r="AA31" s="56" t="s">
        <v>97</v>
      </c>
      <c r="AB31" s="57" t="e">
        <f>ROUND(AB27,2)</f>
        <v>#DIV/0!</v>
      </c>
      <c r="AC31" s="56" t="s">
        <v>97</v>
      </c>
      <c r="AD31" s="57">
        <f>ROUND(AD27,2)</f>
        <v>0.19</v>
      </c>
      <c r="AE31" s="56" t="s">
        <v>97</v>
      </c>
      <c r="AF31" s="57" t="e">
        <f>ROUND(AF27,2)</f>
        <v>#DIV/0!</v>
      </c>
      <c r="AG31" s="56" t="s">
        <v>97</v>
      </c>
      <c r="AH31" s="57" t="e">
        <f>ROUND(AH27,2)</f>
        <v>#DIV/0!</v>
      </c>
      <c r="AI31" s="56" t="s">
        <v>97</v>
      </c>
      <c r="AJ31" s="57">
        <f>ROUND(AJ27,2)</f>
        <v>0.23</v>
      </c>
      <c r="AK31" s="56" t="s">
        <v>97</v>
      </c>
      <c r="AL31" s="57">
        <f>ROUND(AL27,2)</f>
        <v>0.18</v>
      </c>
      <c r="AM31" s="56" t="s">
        <v>97</v>
      </c>
      <c r="AN31" s="57" t="e">
        <f>ROUND(AN27,2)</f>
        <v>#DIV/0!</v>
      </c>
      <c r="AO31" s="56" t="s">
        <v>97</v>
      </c>
      <c r="AP31" s="57">
        <f>ROUND(AP27,2)</f>
        <v>0.23</v>
      </c>
      <c r="AQ31" s="56" t="s">
        <v>97</v>
      </c>
      <c r="AR31" s="57">
        <f>ROUND(AR27,2)</f>
        <v>0.23</v>
      </c>
      <c r="AS31" s="56" t="s">
        <v>97</v>
      </c>
      <c r="AT31" s="57" t="e">
        <f>ROUND(AT27,2)</f>
        <v>#DIV/0!</v>
      </c>
      <c r="AU31" s="56" t="s">
        <v>97</v>
      </c>
      <c r="AV31" s="57" t="e">
        <f>ROUND(AV27,2)</f>
        <v>#DIV/0!</v>
      </c>
      <c r="AW31" s="56" t="s">
        <v>97</v>
      </c>
      <c r="AX31" s="57" t="e">
        <f>ROUND(AX27,2)</f>
        <v>#DIV/0!</v>
      </c>
      <c r="AY31" s="56" t="s">
        <v>97</v>
      </c>
      <c r="AZ31" s="57" t="e">
        <f>ROUND(AZ27,2)</f>
        <v>#DIV/0!</v>
      </c>
      <c r="BA31" s="56" t="s">
        <v>97</v>
      </c>
      <c r="BB31" s="57">
        <f>ROUND(BB27,2)</f>
        <v>0.23</v>
      </c>
      <c r="BC31" s="56" t="s">
        <v>97</v>
      </c>
      <c r="BD31" s="57">
        <f>ROUND(BD27,2)</f>
        <v>0.23</v>
      </c>
      <c r="BE31" s="56" t="s">
        <v>97</v>
      </c>
      <c r="BF31" s="57" t="e">
        <f>ROUND(BF27,2)</f>
        <v>#DIV/0!</v>
      </c>
    </row>
  </sheetData>
  <sheetProtection password="D886" sheet="1" objects="1" scenarios="1"/>
  <mergeCells count="369">
    <mergeCell ref="A18:A24"/>
    <mergeCell ref="C18:D18"/>
    <mergeCell ref="C19:D19"/>
    <mergeCell ref="C29:D29"/>
    <mergeCell ref="B1:C1"/>
    <mergeCell ref="B2:D2"/>
    <mergeCell ref="C4:D4"/>
    <mergeCell ref="A8:A10"/>
    <mergeCell ref="C8:D8"/>
    <mergeCell ref="C9:D9"/>
    <mergeCell ref="A5:A7"/>
    <mergeCell ref="C5:D5"/>
    <mergeCell ref="C6:D6"/>
    <mergeCell ref="C7:D7"/>
    <mergeCell ref="E13:F13"/>
    <mergeCell ref="E15:F15"/>
    <mergeCell ref="E16:F16"/>
    <mergeCell ref="E4:F4"/>
    <mergeCell ref="E5:F5"/>
    <mergeCell ref="E6:F6"/>
    <mergeCell ref="E7:F7"/>
    <mergeCell ref="E8:F8"/>
    <mergeCell ref="C15:D15"/>
    <mergeCell ref="C12:D12"/>
    <mergeCell ref="C13:D13"/>
    <mergeCell ref="C16:D16"/>
    <mergeCell ref="I4:J4"/>
    <mergeCell ref="K4:L4"/>
    <mergeCell ref="I5:J5"/>
    <mergeCell ref="K5:L5"/>
    <mergeCell ref="I6:J6"/>
    <mergeCell ref="K6:L6"/>
    <mergeCell ref="E18:F18"/>
    <mergeCell ref="E19:F19"/>
    <mergeCell ref="E29:F29"/>
    <mergeCell ref="G4:H4"/>
    <mergeCell ref="G5:H5"/>
    <mergeCell ref="G6:H6"/>
    <mergeCell ref="G7:H7"/>
    <mergeCell ref="G8:H8"/>
    <mergeCell ref="G9:H9"/>
    <mergeCell ref="G12:H12"/>
    <mergeCell ref="G13:H13"/>
    <mergeCell ref="G15:H15"/>
    <mergeCell ref="G16:H16"/>
    <mergeCell ref="G18:H18"/>
    <mergeCell ref="G19:H19"/>
    <mergeCell ref="G29:H29"/>
    <mergeCell ref="E9:F9"/>
    <mergeCell ref="E12:F12"/>
    <mergeCell ref="I12:J12"/>
    <mergeCell ref="K12:L12"/>
    <mergeCell ref="I13:J13"/>
    <mergeCell ref="K13:L13"/>
    <mergeCell ref="I15:J15"/>
    <mergeCell ref="K15:L15"/>
    <mergeCell ref="I7:J7"/>
    <mergeCell ref="K7:L7"/>
    <mergeCell ref="I8:J8"/>
    <mergeCell ref="K8:L8"/>
    <mergeCell ref="I9:J9"/>
    <mergeCell ref="K9:L9"/>
    <mergeCell ref="M29:N29"/>
    <mergeCell ref="O29:P29"/>
    <mergeCell ref="M13:N13"/>
    <mergeCell ref="O13:P13"/>
    <mergeCell ref="M15:N15"/>
    <mergeCell ref="O15:P15"/>
    <mergeCell ref="M16:N16"/>
    <mergeCell ref="O16:P16"/>
    <mergeCell ref="I29:J29"/>
    <mergeCell ref="K29:L29"/>
    <mergeCell ref="I16:J16"/>
    <mergeCell ref="K16:L16"/>
    <mergeCell ref="I18:J18"/>
    <mergeCell ref="K18:L18"/>
    <mergeCell ref="I19:J19"/>
    <mergeCell ref="K19:L19"/>
    <mergeCell ref="Q4:R4"/>
    <mergeCell ref="S4:T4"/>
    <mergeCell ref="Q5:R5"/>
    <mergeCell ref="S5:T5"/>
    <mergeCell ref="Q6:R6"/>
    <mergeCell ref="S6:T6"/>
    <mergeCell ref="M18:N18"/>
    <mergeCell ref="O18:P18"/>
    <mergeCell ref="M19:N19"/>
    <mergeCell ref="O19:P19"/>
    <mergeCell ref="M4:N4"/>
    <mergeCell ref="O4:P4"/>
    <mergeCell ref="M5:N5"/>
    <mergeCell ref="O5:P5"/>
    <mergeCell ref="M6:N6"/>
    <mergeCell ref="O6:P6"/>
    <mergeCell ref="M7:N7"/>
    <mergeCell ref="O7:P7"/>
    <mergeCell ref="M8:N8"/>
    <mergeCell ref="O8:P8"/>
    <mergeCell ref="M9:N9"/>
    <mergeCell ref="O9:P9"/>
    <mergeCell ref="M12:N12"/>
    <mergeCell ref="O12:P12"/>
    <mergeCell ref="Q13:R13"/>
    <mergeCell ref="S13:T13"/>
    <mergeCell ref="Q15:R15"/>
    <mergeCell ref="S15:T15"/>
    <mergeCell ref="Q7:R7"/>
    <mergeCell ref="S7:T7"/>
    <mergeCell ref="Q8:R8"/>
    <mergeCell ref="S8:T8"/>
    <mergeCell ref="Q9:R9"/>
    <mergeCell ref="S9:T9"/>
    <mergeCell ref="Q29:R29"/>
    <mergeCell ref="S29:T29"/>
    <mergeCell ref="U4:V4"/>
    <mergeCell ref="W4:X4"/>
    <mergeCell ref="U5:V5"/>
    <mergeCell ref="W5:X5"/>
    <mergeCell ref="U6:V6"/>
    <mergeCell ref="W6:X6"/>
    <mergeCell ref="U7:V7"/>
    <mergeCell ref="W7:X7"/>
    <mergeCell ref="U8:V8"/>
    <mergeCell ref="W8:X8"/>
    <mergeCell ref="U9:V9"/>
    <mergeCell ref="W9:X9"/>
    <mergeCell ref="U12:V12"/>
    <mergeCell ref="W12:X12"/>
    <mergeCell ref="Q16:R16"/>
    <mergeCell ref="S16:T16"/>
    <mergeCell ref="Q18:R18"/>
    <mergeCell ref="S18:T18"/>
    <mergeCell ref="Q19:R19"/>
    <mergeCell ref="S19:T19"/>
    <mergeCell ref="Q12:R12"/>
    <mergeCell ref="S12:T12"/>
    <mergeCell ref="U18:V18"/>
    <mergeCell ref="W18:X18"/>
    <mergeCell ref="U19:V19"/>
    <mergeCell ref="W19:X19"/>
    <mergeCell ref="U29:V29"/>
    <mergeCell ref="W29:X29"/>
    <mergeCell ref="U13:V13"/>
    <mergeCell ref="W13:X13"/>
    <mergeCell ref="U15:V15"/>
    <mergeCell ref="W15:X15"/>
    <mergeCell ref="U16:V16"/>
    <mergeCell ref="W16:X16"/>
    <mergeCell ref="AQ4:AR4"/>
    <mergeCell ref="AS4:AT4"/>
    <mergeCell ref="Y5:Z5"/>
    <mergeCell ref="AA5:AB5"/>
    <mergeCell ref="AC5:AD5"/>
    <mergeCell ref="AE5:AF5"/>
    <mergeCell ref="AG5:AH5"/>
    <mergeCell ref="AI5:AJ5"/>
    <mergeCell ref="AK5:AL5"/>
    <mergeCell ref="AM5:AN5"/>
    <mergeCell ref="AO5:AP5"/>
    <mergeCell ref="AQ5:AR5"/>
    <mergeCell ref="AS5:AT5"/>
    <mergeCell ref="Y4:Z4"/>
    <mergeCell ref="AA4:AB4"/>
    <mergeCell ref="AC4:AD4"/>
    <mergeCell ref="AE4:AF4"/>
    <mergeCell ref="AG4:AH4"/>
    <mergeCell ref="AI4:AJ4"/>
    <mergeCell ref="AK4:AL4"/>
    <mergeCell ref="AM4:AN4"/>
    <mergeCell ref="AO4:AP4"/>
    <mergeCell ref="AQ6:AR6"/>
    <mergeCell ref="AS6:AT6"/>
    <mergeCell ref="Y7:Z7"/>
    <mergeCell ref="AA7:AB7"/>
    <mergeCell ref="AC7:AD7"/>
    <mergeCell ref="AE7:AF7"/>
    <mergeCell ref="AG7:AH7"/>
    <mergeCell ref="AI7:AJ7"/>
    <mergeCell ref="AK7:AL7"/>
    <mergeCell ref="AM7:AN7"/>
    <mergeCell ref="AO7:AP7"/>
    <mergeCell ref="AQ7:AR7"/>
    <mergeCell ref="AS7:AT7"/>
    <mergeCell ref="Y6:Z6"/>
    <mergeCell ref="AA6:AB6"/>
    <mergeCell ref="AC6:AD6"/>
    <mergeCell ref="AE6:AF6"/>
    <mergeCell ref="AG6:AH6"/>
    <mergeCell ref="AI6:AJ6"/>
    <mergeCell ref="AK6:AL6"/>
    <mergeCell ref="AM6:AN6"/>
    <mergeCell ref="AO6:AP6"/>
    <mergeCell ref="AQ8:AR8"/>
    <mergeCell ref="AS8:AT8"/>
    <mergeCell ref="Y9:Z9"/>
    <mergeCell ref="AA9:AB9"/>
    <mergeCell ref="AC9:AD9"/>
    <mergeCell ref="AE9:AF9"/>
    <mergeCell ref="AG9:AH9"/>
    <mergeCell ref="AI9:AJ9"/>
    <mergeCell ref="AK9:AL9"/>
    <mergeCell ref="AM9:AN9"/>
    <mergeCell ref="AO9:AP9"/>
    <mergeCell ref="AQ9:AR9"/>
    <mergeCell ref="AS9:AT9"/>
    <mergeCell ref="Y8:Z8"/>
    <mergeCell ref="AA8:AB8"/>
    <mergeCell ref="AC8:AD8"/>
    <mergeCell ref="AE8:AF8"/>
    <mergeCell ref="AG8:AH8"/>
    <mergeCell ref="AI8:AJ8"/>
    <mergeCell ref="AK8:AL8"/>
    <mergeCell ref="AM8:AN8"/>
    <mergeCell ref="AO8:AP8"/>
    <mergeCell ref="AQ12:AR12"/>
    <mergeCell ref="AS12:AT12"/>
    <mergeCell ref="Y13:Z13"/>
    <mergeCell ref="AA13:AB13"/>
    <mergeCell ref="AC13:AD13"/>
    <mergeCell ref="AE13:AF13"/>
    <mergeCell ref="AG13:AH13"/>
    <mergeCell ref="AI13:AJ13"/>
    <mergeCell ref="AK13:AL13"/>
    <mergeCell ref="AM13:AN13"/>
    <mergeCell ref="AO13:AP13"/>
    <mergeCell ref="AQ13:AR13"/>
    <mergeCell ref="AS13:AT13"/>
    <mergeCell ref="Y12:Z12"/>
    <mergeCell ref="AA12:AB12"/>
    <mergeCell ref="AC12:AD12"/>
    <mergeCell ref="AE12:AF12"/>
    <mergeCell ref="AG12:AH12"/>
    <mergeCell ref="AI12:AJ12"/>
    <mergeCell ref="AK12:AL12"/>
    <mergeCell ref="AM12:AN12"/>
    <mergeCell ref="AO12:AP12"/>
    <mergeCell ref="AQ15:AR15"/>
    <mergeCell ref="AS15:AT15"/>
    <mergeCell ref="Y16:Z16"/>
    <mergeCell ref="AA16:AB16"/>
    <mergeCell ref="AC16:AD16"/>
    <mergeCell ref="AE16:AF16"/>
    <mergeCell ref="AG16:AH16"/>
    <mergeCell ref="AI16:AJ16"/>
    <mergeCell ref="AK16:AL16"/>
    <mergeCell ref="AM16:AN16"/>
    <mergeCell ref="AO16:AP16"/>
    <mergeCell ref="AQ16:AR16"/>
    <mergeCell ref="AS16:AT16"/>
    <mergeCell ref="Y15:Z15"/>
    <mergeCell ref="AA15:AB15"/>
    <mergeCell ref="AC15:AD15"/>
    <mergeCell ref="AE15:AF15"/>
    <mergeCell ref="AG15:AH15"/>
    <mergeCell ref="AI15:AJ15"/>
    <mergeCell ref="AK15:AL15"/>
    <mergeCell ref="AM15:AN15"/>
    <mergeCell ref="AO15:AP15"/>
    <mergeCell ref="AQ18:AR18"/>
    <mergeCell ref="AS18:AT18"/>
    <mergeCell ref="Y19:Z19"/>
    <mergeCell ref="AA19:AB19"/>
    <mergeCell ref="AC19:AD19"/>
    <mergeCell ref="AE19:AF19"/>
    <mergeCell ref="AG19:AH19"/>
    <mergeCell ref="AI19:AJ19"/>
    <mergeCell ref="AK19:AL19"/>
    <mergeCell ref="AM19:AN19"/>
    <mergeCell ref="AO19:AP19"/>
    <mergeCell ref="AQ19:AR19"/>
    <mergeCell ref="AS19:AT19"/>
    <mergeCell ref="Y18:Z18"/>
    <mergeCell ref="AA18:AB18"/>
    <mergeCell ref="AC18:AD18"/>
    <mergeCell ref="AE18:AF18"/>
    <mergeCell ref="AG18:AH18"/>
    <mergeCell ref="AI18:AJ18"/>
    <mergeCell ref="AK18:AL18"/>
    <mergeCell ref="AM18:AN18"/>
    <mergeCell ref="AO18:AP18"/>
    <mergeCell ref="AQ29:AR29"/>
    <mergeCell ref="AS29:AT29"/>
    <mergeCell ref="Y29:Z29"/>
    <mergeCell ref="AA29:AB29"/>
    <mergeCell ref="AC29:AD29"/>
    <mergeCell ref="AE29:AF29"/>
    <mergeCell ref="AG29:AH29"/>
    <mergeCell ref="AI29:AJ29"/>
    <mergeCell ref="AK29:AL29"/>
    <mergeCell ref="AM29:AN29"/>
    <mergeCell ref="AO29:AP29"/>
    <mergeCell ref="AU4:AV4"/>
    <mergeCell ref="AW4:AX4"/>
    <mergeCell ref="AY4:AZ4"/>
    <mergeCell ref="BA4:BB4"/>
    <mergeCell ref="BC4:BD4"/>
    <mergeCell ref="AU5:AV5"/>
    <mergeCell ref="AW5:AX5"/>
    <mergeCell ref="AY5:AZ5"/>
    <mergeCell ref="BA5:BB5"/>
    <mergeCell ref="BC5:BD5"/>
    <mergeCell ref="AU6:AV6"/>
    <mergeCell ref="AW6:AX6"/>
    <mergeCell ref="AY6:AZ6"/>
    <mergeCell ref="BA6:BB6"/>
    <mergeCell ref="BC6:BD6"/>
    <mergeCell ref="AU7:AV7"/>
    <mergeCell ref="AW7:AX7"/>
    <mergeCell ref="AY7:AZ7"/>
    <mergeCell ref="BA7:BB7"/>
    <mergeCell ref="BC7:BD7"/>
    <mergeCell ref="AU8:AV8"/>
    <mergeCell ref="AW8:AX8"/>
    <mergeCell ref="AY8:AZ8"/>
    <mergeCell ref="BA8:BB8"/>
    <mergeCell ref="BC8:BD8"/>
    <mergeCell ref="AU9:AV9"/>
    <mergeCell ref="AW9:AX9"/>
    <mergeCell ref="AY9:AZ9"/>
    <mergeCell ref="BA9:BB9"/>
    <mergeCell ref="BC9:BD9"/>
    <mergeCell ref="AU12:AV12"/>
    <mergeCell ref="AW12:AX12"/>
    <mergeCell ref="AY12:AZ12"/>
    <mergeCell ref="BA12:BB12"/>
    <mergeCell ref="BC12:BD12"/>
    <mergeCell ref="AU13:AV13"/>
    <mergeCell ref="AW13:AX13"/>
    <mergeCell ref="AY13:AZ13"/>
    <mergeCell ref="BA13:BB13"/>
    <mergeCell ref="BC13:BD13"/>
    <mergeCell ref="AU15:AV15"/>
    <mergeCell ref="AW15:AX15"/>
    <mergeCell ref="AY15:AZ15"/>
    <mergeCell ref="BA15:BB15"/>
    <mergeCell ref="BC15:BD15"/>
    <mergeCell ref="AU16:AV16"/>
    <mergeCell ref="AW16:AX16"/>
    <mergeCell ref="AY16:AZ16"/>
    <mergeCell ref="BA16:BB16"/>
    <mergeCell ref="BC16:BD16"/>
    <mergeCell ref="AU29:AV29"/>
    <mergeCell ref="AW29:AX29"/>
    <mergeCell ref="AY29:AZ29"/>
    <mergeCell ref="BA29:BB29"/>
    <mergeCell ref="BC29:BD29"/>
    <mergeCell ref="AU18:AV18"/>
    <mergeCell ref="AW18:AX18"/>
    <mergeCell ref="AY18:AZ18"/>
    <mergeCell ref="BA18:BB18"/>
    <mergeCell ref="BC18:BD18"/>
    <mergeCell ref="AU19:AV19"/>
    <mergeCell ref="AW19:AX19"/>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dimension ref="A1:BF31"/>
  <sheetViews>
    <sheetView showGridLines="0" workbookViewId="0">
      <selection sqref="A1:D2"/>
    </sheetView>
  </sheetViews>
  <sheetFormatPr defaultRowHeight="15" x14ac:dyDescent="0.25"/>
  <cols>
    <col min="1" max="1" width="15.710937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'!B46</f>
        <v>Certificado</v>
      </c>
      <c r="C2" s="452"/>
      <c r="D2" s="453"/>
    </row>
    <row r="3" spans="1:58" x14ac:dyDescent="0.25">
      <c r="A3" s="222"/>
      <c r="B3" s="253"/>
      <c r="C3" s="254" t="s">
        <v>198</v>
      </c>
      <c r="D3" s="254"/>
      <c r="E3" s="254" t="s">
        <v>199</v>
      </c>
      <c r="F3" s="254"/>
      <c r="G3" s="254" t="s">
        <v>202</v>
      </c>
      <c r="H3" s="254"/>
      <c r="I3" s="254" t="s">
        <v>203</v>
      </c>
      <c r="J3" s="254"/>
      <c r="K3" s="254" t="s">
        <v>204</v>
      </c>
      <c r="L3" s="254"/>
      <c r="M3" s="254" t="s">
        <v>205</v>
      </c>
      <c r="N3" s="254"/>
      <c r="O3" s="254" t="s">
        <v>208</v>
      </c>
      <c r="P3" s="254"/>
      <c r="Q3" s="254" t="s">
        <v>209</v>
      </c>
      <c r="R3" s="254"/>
      <c r="S3" s="254" t="s">
        <v>210</v>
      </c>
      <c r="T3" s="254"/>
      <c r="U3" s="217" t="s">
        <v>211</v>
      </c>
      <c r="W3" s="220" t="s">
        <v>212</v>
      </c>
      <c r="X3" s="220"/>
      <c r="Y3" s="217" t="s">
        <v>214</v>
      </c>
      <c r="Z3" s="254"/>
      <c r="AA3" s="220" t="s">
        <v>215</v>
      </c>
      <c r="AB3" s="220"/>
      <c r="AC3" s="220" t="s">
        <v>216</v>
      </c>
      <c r="AD3" s="220"/>
      <c r="AE3" s="220" t="s">
        <v>217</v>
      </c>
      <c r="AF3" s="254"/>
      <c r="AG3" s="217" t="s">
        <v>218</v>
      </c>
      <c r="AI3" s="217" t="s">
        <v>219</v>
      </c>
      <c r="AK3" s="220" t="s">
        <v>220</v>
      </c>
      <c r="AL3" s="254"/>
      <c r="AM3" s="217" t="s">
        <v>221</v>
      </c>
      <c r="AO3" s="220" t="s">
        <v>222</v>
      </c>
      <c r="AP3" s="220"/>
      <c r="AQ3" s="217" t="s">
        <v>223</v>
      </c>
      <c r="AR3" s="220"/>
      <c r="AS3" s="220" t="s">
        <v>224</v>
      </c>
      <c r="AT3" s="220"/>
      <c r="AU3" s="217" t="s">
        <v>225</v>
      </c>
      <c r="AW3" s="220" t="s">
        <v>226</v>
      </c>
      <c r="AX3" s="220"/>
      <c r="AY3" s="217" t="s">
        <v>227</v>
      </c>
      <c r="BA3" s="220" t="s">
        <v>228</v>
      </c>
      <c r="BB3" s="220"/>
      <c r="BC3" s="217" t="s">
        <v>229</v>
      </c>
      <c r="BE3" s="217" t="s">
        <v>238</v>
      </c>
    </row>
    <row r="4" spans="1:58" ht="15.75" thickBot="1" x14ac:dyDescent="0.3">
      <c r="A4" s="221"/>
      <c r="B4" s="46" t="s">
        <v>76</v>
      </c>
      <c r="C4" s="430">
        <v>0</v>
      </c>
      <c r="D4" s="430"/>
      <c r="E4" s="430">
        <v>0</v>
      </c>
      <c r="F4" s="430"/>
      <c r="G4" s="430">
        <v>0</v>
      </c>
      <c r="H4" s="430"/>
      <c r="I4" s="430">
        <v>1500</v>
      </c>
      <c r="J4" s="430"/>
      <c r="K4" s="430">
        <v>0</v>
      </c>
      <c r="L4" s="430"/>
      <c r="M4" s="430">
        <v>0</v>
      </c>
      <c r="N4" s="430"/>
      <c r="O4" s="430">
        <v>0</v>
      </c>
      <c r="P4" s="430"/>
      <c r="Q4" s="430">
        <v>0</v>
      </c>
      <c r="R4" s="430"/>
      <c r="S4" s="430">
        <v>500</v>
      </c>
      <c r="T4" s="430"/>
      <c r="U4" s="430">
        <v>15000</v>
      </c>
      <c r="V4" s="430"/>
      <c r="W4" s="430">
        <v>500</v>
      </c>
      <c r="X4" s="430"/>
      <c r="Y4" s="430">
        <v>0</v>
      </c>
      <c r="Z4" s="430"/>
      <c r="AA4" s="430">
        <v>0</v>
      </c>
      <c r="AB4" s="430"/>
      <c r="AC4" s="430">
        <v>0</v>
      </c>
      <c r="AD4" s="430"/>
      <c r="AE4" s="430">
        <v>0</v>
      </c>
      <c r="AF4" s="430"/>
      <c r="AG4" s="430">
        <v>150</v>
      </c>
      <c r="AH4" s="430"/>
      <c r="AI4" s="430">
        <v>0</v>
      </c>
      <c r="AJ4" s="430"/>
      <c r="AK4" s="430">
        <v>300</v>
      </c>
      <c r="AL4" s="430"/>
      <c r="AM4" s="430"/>
      <c r="AN4" s="430"/>
      <c r="AO4" s="430">
        <v>1000</v>
      </c>
      <c r="AP4" s="430"/>
      <c r="AQ4" s="430">
        <v>0</v>
      </c>
      <c r="AR4" s="430"/>
      <c r="AS4" s="430">
        <v>0</v>
      </c>
      <c r="AT4" s="430"/>
      <c r="AU4" s="430">
        <v>0</v>
      </c>
      <c r="AV4" s="430"/>
      <c r="AW4" s="430">
        <v>0</v>
      </c>
      <c r="AX4" s="430"/>
      <c r="AY4" s="430">
        <v>0</v>
      </c>
      <c r="AZ4" s="430"/>
      <c r="BA4" s="430">
        <v>500</v>
      </c>
      <c r="BB4" s="430"/>
      <c r="BC4" s="430">
        <v>400</v>
      </c>
      <c r="BD4" s="430"/>
      <c r="BE4" s="430">
        <v>0</v>
      </c>
      <c r="BF4" s="430"/>
    </row>
    <row r="5" spans="1:58" x14ac:dyDescent="0.25">
      <c r="A5" s="444" t="s">
        <v>77</v>
      </c>
      <c r="B5" s="47" t="s">
        <v>78</v>
      </c>
      <c r="C5" s="564">
        <v>29.7</v>
      </c>
      <c r="D5" s="432"/>
      <c r="E5" s="564">
        <v>29.7</v>
      </c>
      <c r="F5" s="432"/>
      <c r="G5" s="564">
        <v>29.7</v>
      </c>
      <c r="H5" s="432"/>
      <c r="I5" s="564">
        <v>29.7</v>
      </c>
      <c r="J5" s="432"/>
      <c r="K5" s="564">
        <v>29.7</v>
      </c>
      <c r="L5" s="432"/>
      <c r="M5" s="564">
        <v>29.7</v>
      </c>
      <c r="N5" s="432"/>
      <c r="O5" s="564">
        <v>29.7</v>
      </c>
      <c r="P5" s="432"/>
      <c r="Q5" s="564">
        <v>29.7</v>
      </c>
      <c r="R5" s="432"/>
      <c r="S5" s="564">
        <v>29.7</v>
      </c>
      <c r="T5" s="432"/>
      <c r="U5" s="564">
        <v>29.7</v>
      </c>
      <c r="V5" s="432"/>
      <c r="W5" s="564">
        <v>29.7</v>
      </c>
      <c r="X5" s="432"/>
      <c r="Y5" s="564">
        <v>29.7</v>
      </c>
      <c r="Z5" s="432"/>
      <c r="AA5" s="564">
        <v>29.7</v>
      </c>
      <c r="AB5" s="432"/>
      <c r="AC5" s="564">
        <v>29.7</v>
      </c>
      <c r="AD5" s="432"/>
      <c r="AE5" s="564">
        <v>29.7</v>
      </c>
      <c r="AF5" s="432"/>
      <c r="AG5" s="564">
        <v>29.7</v>
      </c>
      <c r="AH5" s="432"/>
      <c r="AI5" s="564">
        <v>29.7</v>
      </c>
      <c r="AJ5" s="432"/>
      <c r="AK5" s="564">
        <v>29.7</v>
      </c>
      <c r="AL5" s="432"/>
      <c r="AM5" s="564">
        <v>29.7</v>
      </c>
      <c r="AN5" s="432"/>
      <c r="AO5" s="564">
        <v>29.7</v>
      </c>
      <c r="AP5" s="432"/>
      <c r="AQ5" s="564">
        <v>29.7</v>
      </c>
      <c r="AR5" s="432"/>
      <c r="AS5" s="564">
        <v>29.7</v>
      </c>
      <c r="AT5" s="432"/>
      <c r="AU5" s="564">
        <v>29.7</v>
      </c>
      <c r="AV5" s="432"/>
      <c r="AW5" s="564">
        <v>29.7</v>
      </c>
      <c r="AX5" s="432"/>
      <c r="AY5" s="564">
        <v>29.7</v>
      </c>
      <c r="AZ5" s="432"/>
      <c r="BA5" s="564">
        <v>29.7</v>
      </c>
      <c r="BB5" s="432"/>
      <c r="BC5" s="564">
        <v>29.7</v>
      </c>
      <c r="BD5" s="432"/>
      <c r="BE5" s="564">
        <v>29.7</v>
      </c>
      <c r="BF5" s="432"/>
    </row>
    <row r="6" spans="1:58" x14ac:dyDescent="0.25">
      <c r="A6" s="447"/>
      <c r="B6" s="48" t="s">
        <v>79</v>
      </c>
      <c r="C6" s="433">
        <v>21</v>
      </c>
      <c r="D6" s="434"/>
      <c r="E6" s="433">
        <v>21</v>
      </c>
      <c r="F6" s="434"/>
      <c r="G6" s="433">
        <v>21</v>
      </c>
      <c r="H6" s="434"/>
      <c r="I6" s="433">
        <v>21</v>
      </c>
      <c r="J6" s="434"/>
      <c r="K6" s="433">
        <v>21</v>
      </c>
      <c r="L6" s="434"/>
      <c r="M6" s="433">
        <v>21</v>
      </c>
      <c r="N6" s="434"/>
      <c r="O6" s="433">
        <v>21</v>
      </c>
      <c r="P6" s="434"/>
      <c r="Q6" s="433">
        <v>21</v>
      </c>
      <c r="R6" s="434"/>
      <c r="S6" s="433">
        <v>21</v>
      </c>
      <c r="T6" s="434"/>
      <c r="U6" s="433">
        <v>21</v>
      </c>
      <c r="V6" s="434"/>
      <c r="W6" s="433">
        <v>21</v>
      </c>
      <c r="X6" s="434"/>
      <c r="Y6" s="433">
        <v>21</v>
      </c>
      <c r="Z6" s="434"/>
      <c r="AA6" s="433">
        <v>21</v>
      </c>
      <c r="AB6" s="434"/>
      <c r="AC6" s="433">
        <v>21</v>
      </c>
      <c r="AD6" s="434"/>
      <c r="AE6" s="433">
        <v>21</v>
      </c>
      <c r="AF6" s="434"/>
      <c r="AG6" s="433">
        <v>21</v>
      </c>
      <c r="AH6" s="434"/>
      <c r="AI6" s="433">
        <v>21</v>
      </c>
      <c r="AJ6" s="434"/>
      <c r="AK6" s="433">
        <v>21</v>
      </c>
      <c r="AL6" s="434"/>
      <c r="AM6" s="433">
        <v>21</v>
      </c>
      <c r="AN6" s="434"/>
      <c r="AO6" s="433">
        <v>21</v>
      </c>
      <c r="AP6" s="434"/>
      <c r="AQ6" s="433">
        <v>21</v>
      </c>
      <c r="AR6" s="434"/>
      <c r="AS6" s="433">
        <v>21</v>
      </c>
      <c r="AT6" s="434"/>
      <c r="AU6" s="433">
        <v>21</v>
      </c>
      <c r="AV6" s="434"/>
      <c r="AW6" s="433">
        <v>21</v>
      </c>
      <c r="AX6" s="434"/>
      <c r="AY6" s="433">
        <v>21</v>
      </c>
      <c r="AZ6" s="434"/>
      <c r="BA6" s="433">
        <v>21</v>
      </c>
      <c r="BB6" s="434"/>
      <c r="BC6" s="433">
        <v>21</v>
      </c>
      <c r="BD6" s="434"/>
      <c r="BE6" s="433">
        <v>21</v>
      </c>
      <c r="BF6" s="434"/>
    </row>
    <row r="7" spans="1:58" ht="15.75" thickBot="1" x14ac:dyDescent="0.3">
      <c r="A7" s="448"/>
      <c r="B7" s="49" t="s">
        <v>80</v>
      </c>
      <c r="C7" s="505">
        <v>1</v>
      </c>
      <c r="D7" s="506"/>
      <c r="E7" s="505">
        <v>1</v>
      </c>
      <c r="F7" s="506"/>
      <c r="G7" s="505">
        <v>1</v>
      </c>
      <c r="H7" s="506"/>
      <c r="I7" s="505">
        <v>1</v>
      </c>
      <c r="J7" s="506"/>
      <c r="K7" s="505">
        <v>1</v>
      </c>
      <c r="L7" s="506"/>
      <c r="M7" s="505">
        <v>1</v>
      </c>
      <c r="N7" s="506"/>
      <c r="O7" s="505">
        <v>1</v>
      </c>
      <c r="P7" s="506"/>
      <c r="Q7" s="505">
        <v>1</v>
      </c>
      <c r="R7" s="506"/>
      <c r="S7" s="505">
        <v>1</v>
      </c>
      <c r="T7" s="506"/>
      <c r="U7" s="505">
        <v>1</v>
      </c>
      <c r="V7" s="506"/>
      <c r="W7" s="505">
        <v>1</v>
      </c>
      <c r="X7" s="506"/>
      <c r="Y7" s="505">
        <v>1</v>
      </c>
      <c r="Z7" s="506"/>
      <c r="AA7" s="505">
        <v>1</v>
      </c>
      <c r="AB7" s="506"/>
      <c r="AC7" s="505">
        <v>1</v>
      </c>
      <c r="AD7" s="506"/>
      <c r="AE7" s="505">
        <v>1</v>
      </c>
      <c r="AF7" s="506"/>
      <c r="AG7" s="505">
        <v>1</v>
      </c>
      <c r="AH7" s="506"/>
      <c r="AI7" s="505">
        <v>1</v>
      </c>
      <c r="AJ7" s="506"/>
      <c r="AK7" s="505">
        <v>1</v>
      </c>
      <c r="AL7" s="506"/>
      <c r="AM7" s="505">
        <v>1</v>
      </c>
      <c r="AN7" s="506"/>
      <c r="AO7" s="505">
        <v>1</v>
      </c>
      <c r="AP7" s="506"/>
      <c r="AQ7" s="505">
        <v>1</v>
      </c>
      <c r="AR7" s="506"/>
      <c r="AS7" s="505">
        <v>1</v>
      </c>
      <c r="AT7" s="506"/>
      <c r="AU7" s="505">
        <v>1</v>
      </c>
      <c r="AV7" s="506"/>
      <c r="AW7" s="505">
        <v>1</v>
      </c>
      <c r="AX7" s="506"/>
      <c r="AY7" s="505">
        <v>1</v>
      </c>
      <c r="AZ7" s="506"/>
      <c r="BA7" s="505">
        <v>1</v>
      </c>
      <c r="BB7" s="506"/>
      <c r="BC7" s="505">
        <v>1</v>
      </c>
      <c r="BD7" s="506"/>
      <c r="BE7" s="505">
        <v>1</v>
      </c>
      <c r="BF7" s="506"/>
    </row>
    <row r="8" spans="1:58"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32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48" t="s">
        <v>83</v>
      </c>
      <c r="C9" s="439" t="s">
        <v>41</v>
      </c>
      <c r="D9" s="440"/>
      <c r="E9" s="439" t="s">
        <v>41</v>
      </c>
      <c r="F9" s="440"/>
      <c r="G9" s="439" t="s">
        <v>41</v>
      </c>
      <c r="H9" s="440"/>
      <c r="I9" s="439" t="s">
        <v>41</v>
      </c>
      <c r="J9" s="440"/>
      <c r="K9" s="439" t="s">
        <v>41</v>
      </c>
      <c r="L9" s="440"/>
      <c r="M9" s="439" t="s">
        <v>41</v>
      </c>
      <c r="N9" s="440"/>
      <c r="O9" s="439" t="s">
        <v>41</v>
      </c>
      <c r="P9" s="440"/>
      <c r="Q9" s="439" t="s">
        <v>41</v>
      </c>
      <c r="R9" s="440"/>
      <c r="S9" s="439" t="s">
        <v>41</v>
      </c>
      <c r="T9" s="440"/>
      <c r="U9" s="439" t="s">
        <v>41</v>
      </c>
      <c r="V9" s="440"/>
      <c r="W9" s="439" t="s">
        <v>41</v>
      </c>
      <c r="X9" s="440"/>
      <c r="Y9" s="439" t="s">
        <v>41</v>
      </c>
      <c r="Z9" s="440"/>
      <c r="AA9" s="439" t="s">
        <v>41</v>
      </c>
      <c r="AB9" s="440"/>
      <c r="AC9" s="439" t="s">
        <v>41</v>
      </c>
      <c r="AD9" s="440"/>
      <c r="AE9" s="439" t="s">
        <v>41</v>
      </c>
      <c r="AF9" s="440"/>
      <c r="AG9" s="439" t="s">
        <v>41</v>
      </c>
      <c r="AH9" s="440"/>
      <c r="AI9" s="439" t="s">
        <v>41</v>
      </c>
      <c r="AJ9" s="440"/>
      <c r="AK9" s="439" t="s">
        <v>41</v>
      </c>
      <c r="AL9" s="440"/>
      <c r="AM9" s="439" t="s">
        <v>41</v>
      </c>
      <c r="AN9" s="440"/>
      <c r="AO9" s="439" t="s">
        <v>41</v>
      </c>
      <c r="AP9" s="440"/>
      <c r="AQ9" s="439" t="s">
        <v>41</v>
      </c>
      <c r="AR9" s="440"/>
      <c r="AS9" s="439" t="s">
        <v>41</v>
      </c>
      <c r="AT9" s="440"/>
      <c r="AU9" s="439" t="s">
        <v>41</v>
      </c>
      <c r="AV9" s="440"/>
      <c r="AW9" s="439" t="s">
        <v>41</v>
      </c>
      <c r="AX9" s="440"/>
      <c r="AY9" s="439" t="s">
        <v>41</v>
      </c>
      <c r="AZ9" s="440"/>
      <c r="BA9" s="439" t="s">
        <v>41</v>
      </c>
      <c r="BB9" s="440"/>
      <c r="BC9" s="439" t="s">
        <v>41</v>
      </c>
      <c r="BD9" s="440"/>
      <c r="BE9" s="439" t="s">
        <v>41</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623.69999999999993</v>
      </c>
      <c r="D15" s="492"/>
      <c r="E15" s="492">
        <f>E5*E6</f>
        <v>623.69999999999993</v>
      </c>
      <c r="F15" s="492"/>
      <c r="G15" s="492">
        <f>G5*G6</f>
        <v>623.69999999999993</v>
      </c>
      <c r="H15" s="492"/>
      <c r="I15" s="492">
        <f>I5*I6</f>
        <v>623.69999999999993</v>
      </c>
      <c r="J15" s="492"/>
      <c r="K15" s="492">
        <f>K5*K6</f>
        <v>623.69999999999993</v>
      </c>
      <c r="L15" s="492"/>
      <c r="M15" s="492">
        <f>M5*M6</f>
        <v>623.69999999999993</v>
      </c>
      <c r="N15" s="492"/>
      <c r="O15" s="492">
        <f>O5*O6</f>
        <v>623.69999999999993</v>
      </c>
      <c r="P15" s="492"/>
      <c r="Q15" s="492">
        <f>Q5*Q6</f>
        <v>623.69999999999993</v>
      </c>
      <c r="R15" s="492"/>
      <c r="S15" s="492">
        <f>S5*S6</f>
        <v>623.69999999999993</v>
      </c>
      <c r="T15" s="492"/>
      <c r="U15" s="492">
        <f>U5*U6</f>
        <v>623.69999999999993</v>
      </c>
      <c r="V15" s="492"/>
      <c r="W15" s="492">
        <f>W5*W6</f>
        <v>623.69999999999993</v>
      </c>
      <c r="X15" s="492"/>
      <c r="Y15" s="492">
        <f>Y5*Y6</f>
        <v>623.69999999999993</v>
      </c>
      <c r="Z15" s="492"/>
      <c r="AA15" s="492">
        <f>AA5*AA6</f>
        <v>623.69999999999993</v>
      </c>
      <c r="AB15" s="492"/>
      <c r="AC15" s="492">
        <f>AC5*AC6</f>
        <v>623.69999999999993</v>
      </c>
      <c r="AD15" s="492"/>
      <c r="AE15" s="492">
        <f>AE5*AE6</f>
        <v>623.69999999999993</v>
      </c>
      <c r="AF15" s="492"/>
      <c r="AG15" s="492">
        <f>AG5*AG6</f>
        <v>623.69999999999993</v>
      </c>
      <c r="AH15" s="492"/>
      <c r="AI15" s="492">
        <f>AI5*AI6</f>
        <v>623.69999999999993</v>
      </c>
      <c r="AJ15" s="492"/>
      <c r="AK15" s="492">
        <f>AK5*AK6</f>
        <v>623.69999999999993</v>
      </c>
      <c r="AL15" s="492"/>
      <c r="AM15" s="492">
        <f>AM5*AM6</f>
        <v>623.69999999999993</v>
      </c>
      <c r="AN15" s="492"/>
      <c r="AO15" s="492">
        <f>AO5*AO6</f>
        <v>623.69999999999993</v>
      </c>
      <c r="AP15" s="492"/>
      <c r="AQ15" s="492">
        <f>AQ5*AQ6</f>
        <v>623.69999999999993</v>
      </c>
      <c r="AR15" s="492"/>
      <c r="AS15" s="492">
        <f>AS5*AS6</f>
        <v>623.69999999999993</v>
      </c>
      <c r="AT15" s="492"/>
      <c r="AU15" s="492">
        <f>AU5*AU6</f>
        <v>623.69999999999993</v>
      </c>
      <c r="AV15" s="492"/>
      <c r="AW15" s="492">
        <f>AW5*AW6</f>
        <v>623.69999999999993</v>
      </c>
      <c r="AX15" s="492"/>
      <c r="AY15" s="492">
        <f>AY5*AY6</f>
        <v>623.69999999999993</v>
      </c>
      <c r="AZ15" s="492"/>
      <c r="BA15" s="492">
        <f>BA5*BA6</f>
        <v>623.69999999999993</v>
      </c>
      <c r="BB15" s="492"/>
      <c r="BC15" s="492">
        <f>BC5*BC6</f>
        <v>623.69999999999993</v>
      </c>
      <c r="BD15" s="492"/>
      <c r="BE15" s="492">
        <f>BE5*BE6</f>
        <v>623.69999999999993</v>
      </c>
      <c r="BF15" s="492"/>
    </row>
    <row r="16" spans="1:58" x14ac:dyDescent="0.25">
      <c r="A16" s="222"/>
      <c r="B16" s="48" t="s">
        <v>87</v>
      </c>
      <c r="C16" s="504">
        <f>C13*C15</f>
        <v>208.89749999999998</v>
      </c>
      <c r="D16" s="504"/>
      <c r="E16" s="504">
        <f>E13*E15</f>
        <v>208.89749999999998</v>
      </c>
      <c r="F16" s="504"/>
      <c r="G16" s="504">
        <f>G13*G15</f>
        <v>208.89749999999998</v>
      </c>
      <c r="H16" s="504"/>
      <c r="I16" s="504">
        <f>I13*I15</f>
        <v>208.89749999999998</v>
      </c>
      <c r="J16" s="504"/>
      <c r="K16" s="504">
        <f>K13*K15</f>
        <v>208.89749999999998</v>
      </c>
      <c r="L16" s="504"/>
      <c r="M16" s="504">
        <f>M13*M15</f>
        <v>208.89749999999998</v>
      </c>
      <c r="N16" s="504"/>
      <c r="O16" s="504">
        <f>O13*O15</f>
        <v>208.89749999999998</v>
      </c>
      <c r="P16" s="504"/>
      <c r="Q16" s="504">
        <f>Q13*Q15</f>
        <v>208.89749999999998</v>
      </c>
      <c r="R16" s="504"/>
      <c r="S16" s="504">
        <f>S13*S15</f>
        <v>208.89749999999998</v>
      </c>
      <c r="T16" s="504"/>
      <c r="U16" s="504">
        <f>U13*U15</f>
        <v>208.89749999999998</v>
      </c>
      <c r="V16" s="504"/>
      <c r="W16" s="504">
        <f>W13*W15</f>
        <v>208.89749999999998</v>
      </c>
      <c r="X16" s="504"/>
      <c r="Y16" s="504">
        <f>Y13*Y15</f>
        <v>208.89749999999998</v>
      </c>
      <c r="Z16" s="504"/>
      <c r="AA16" s="504">
        <f>AA13*AA15</f>
        <v>208.89749999999998</v>
      </c>
      <c r="AB16" s="504"/>
      <c r="AC16" s="504">
        <f>AC13*AC15</f>
        <v>208.89749999999998</v>
      </c>
      <c r="AD16" s="504"/>
      <c r="AE16" s="504">
        <f>AE13*AE15</f>
        <v>208.89749999999998</v>
      </c>
      <c r="AF16" s="504"/>
      <c r="AG16" s="504">
        <f>AG13*AG15</f>
        <v>208.89749999999998</v>
      </c>
      <c r="AH16" s="504"/>
      <c r="AI16" s="504">
        <f>AI13*AI15</f>
        <v>208.89749999999998</v>
      </c>
      <c r="AJ16" s="504"/>
      <c r="AK16" s="504">
        <f>AK13*AK15</f>
        <v>208.89749999999998</v>
      </c>
      <c r="AL16" s="504"/>
      <c r="AM16" s="504">
        <f>AM13*AM15</f>
        <v>208.89749999999998</v>
      </c>
      <c r="AN16" s="504"/>
      <c r="AO16" s="504">
        <f>AO13*AO15</f>
        <v>208.89749999999998</v>
      </c>
      <c r="AP16" s="504"/>
      <c r="AQ16" s="504">
        <f>AQ13*AQ15</f>
        <v>208.89749999999998</v>
      </c>
      <c r="AR16" s="504"/>
      <c r="AS16" s="504">
        <f>AS13*AS15</f>
        <v>208.89749999999998</v>
      </c>
      <c r="AT16" s="504"/>
      <c r="AU16" s="504">
        <f>AU13*AU15</f>
        <v>208.89749999999998</v>
      </c>
      <c r="AV16" s="504"/>
      <c r="AW16" s="504">
        <f>AW13*AW15</f>
        <v>208.89749999999998</v>
      </c>
      <c r="AX16" s="504"/>
      <c r="AY16" s="504">
        <f>AY13*AY15</f>
        <v>208.89749999999998</v>
      </c>
      <c r="AZ16" s="504"/>
      <c r="BA16" s="504">
        <f>BA13*BA15</f>
        <v>208.89749999999998</v>
      </c>
      <c r="BB16" s="504"/>
      <c r="BC16" s="504">
        <f>BC13*BC15</f>
        <v>208.89749999999998</v>
      </c>
      <c r="BD16" s="504"/>
      <c r="BE16" s="504">
        <f>BE13*BE15</f>
        <v>208.89749999999998</v>
      </c>
      <c r="BF16" s="504"/>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0</v>
      </c>
      <c r="D18" s="470"/>
      <c r="E18" s="469">
        <f>IF(OR(E8=Tabelas!$F$14,E8=Tabelas!$F$16),E4*E7,2*E4*E7)</f>
        <v>0</v>
      </c>
      <c r="F18" s="470"/>
      <c r="G18" s="469">
        <f>IF(OR(G8=Tabelas!$F$14,G8=Tabelas!$F$16),G4*G7,2*G4*G7)</f>
        <v>0</v>
      </c>
      <c r="H18" s="470"/>
      <c r="I18" s="469">
        <f>IF(OR(I8=Tabelas!$F$14,I8=Tabelas!$F$16),I4*I7,2*I4*I7)</f>
        <v>1500</v>
      </c>
      <c r="J18" s="470"/>
      <c r="K18" s="469">
        <f>IF(OR(K8=Tabelas!$F$14,K8=Tabelas!$F$16),K4*K7,2*K4*K7)</f>
        <v>0</v>
      </c>
      <c r="L18" s="470"/>
      <c r="M18" s="469">
        <f>IF(OR(M8=Tabelas!$F$14,M8=Tabelas!$F$16),M4*M7,2*M4*M7)</f>
        <v>0</v>
      </c>
      <c r="N18" s="470"/>
      <c r="O18" s="469">
        <f>IF(OR(O8=Tabelas!$F$14,O8=Tabelas!$F$16),O4*O7,2*O4*O7)</f>
        <v>0</v>
      </c>
      <c r="P18" s="470"/>
      <c r="Q18" s="469">
        <f>IF(OR(Q8=Tabelas!$F$14,Q8=Tabelas!$F$16),Q4*Q7,2*Q4*Q7)</f>
        <v>0</v>
      </c>
      <c r="R18" s="470"/>
      <c r="S18" s="469">
        <f>IF(OR(S8=Tabelas!$F$14,S8=Tabelas!$F$16),S4*S7,2*S4*S7)</f>
        <v>500</v>
      </c>
      <c r="T18" s="470"/>
      <c r="U18" s="469">
        <f>IF(OR(U8=Tabelas!$F$14,U8=Tabelas!$F$16),U4*U7,2*U4*U7)</f>
        <v>15000</v>
      </c>
      <c r="V18" s="470"/>
      <c r="W18" s="469">
        <f>IF(OR(W8=Tabelas!$F$14,W8=Tabelas!$F$16),W4*W7,2*W4*W7)</f>
        <v>500</v>
      </c>
      <c r="X18" s="470"/>
      <c r="Y18" s="469">
        <f>IF(OR(Y8=Tabelas!$F$14,Y8=Tabelas!$F$16),Y4*Y7,2*Y4*Y7)</f>
        <v>0</v>
      </c>
      <c r="Z18" s="470"/>
      <c r="AA18" s="469">
        <f>IF(OR(AA8=Tabelas!$F$14,AA8=Tabelas!$F$16),AA4*AA7,2*AA4*AA7)</f>
        <v>0</v>
      </c>
      <c r="AB18" s="470"/>
      <c r="AC18" s="469">
        <f>IF(OR(AC8=Tabelas!$F$14,AC8=Tabelas!$F$16),AC4*AC7,2*AC4*AC7)</f>
        <v>0</v>
      </c>
      <c r="AD18" s="470"/>
      <c r="AE18" s="469">
        <f>IF(OR(AE8=Tabelas!$F$14,AE8=Tabelas!$F$16),AE4*AE7,2*AE4*AE7)</f>
        <v>0</v>
      </c>
      <c r="AF18" s="470"/>
      <c r="AG18" s="469">
        <f>IF(OR(AG8=Tabelas!$F$14,AG8=Tabelas!$F$16),AG4*AG7,2*AG4*AG7)</f>
        <v>150</v>
      </c>
      <c r="AH18" s="470"/>
      <c r="AI18" s="469">
        <f>IF(OR(AI8=Tabelas!$F$14,AI8=Tabelas!$F$16),AI4*AI7,2*AI4*AI7)</f>
        <v>0</v>
      </c>
      <c r="AJ18" s="470"/>
      <c r="AK18" s="469">
        <f>IF(OR(AK8=Tabelas!$F$14,AK8=Tabelas!$F$16),AK4*AK7,2*AK4*AK7)</f>
        <v>300</v>
      </c>
      <c r="AL18" s="470"/>
      <c r="AM18" s="469">
        <f>IF(OR(AM8=Tabelas!$F$14,AM8=Tabelas!$F$16),AM4*AM7,2*AM4*AM7)</f>
        <v>0</v>
      </c>
      <c r="AN18" s="470"/>
      <c r="AO18" s="469">
        <f>IF(OR(AO8=Tabelas!$F$14,AO8=Tabelas!$F$16),AO4*AO7,2*AO4*AO7)</f>
        <v>1000</v>
      </c>
      <c r="AP18" s="470"/>
      <c r="AQ18" s="469">
        <f>IF(OR(AQ8=Tabelas!$F$14,AQ8=Tabelas!$F$16),AQ4*AQ7,2*AQ4*AQ7)</f>
        <v>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500</v>
      </c>
      <c r="BB18" s="470"/>
      <c r="BC18" s="469">
        <f>IF(OR(BC8=Tabelas!$F$14,BC8=Tabelas!$F$16),BC4*BC7,2*BC4*BC7)</f>
        <v>400</v>
      </c>
      <c r="BD18" s="470"/>
      <c r="BE18" s="469">
        <f>IF(OR(BE8=Tabelas!$F$14,BE8=Tabelas!$F$16),BE4*BE7,2*BE4*BE7)</f>
        <v>0</v>
      </c>
      <c r="BF18" s="470"/>
    </row>
    <row r="19" spans="1:58" x14ac:dyDescent="0.25">
      <c r="A19" s="445"/>
      <c r="B19" s="48" t="s">
        <v>90</v>
      </c>
      <c r="C19" s="471">
        <f>IF(C8=Tabelas!$B$4,0,IF(OR(C8=Tabelas!$F$14,C8=Tabelas!$F$15),VLOOKUP(C9,matrizpapel,2,0),VLOOKUP(C9,matrizpapel,3,0)))</f>
        <v>5.16</v>
      </c>
      <c r="D19" s="472"/>
      <c r="E19" s="471">
        <f>IF(E8=Tabelas!$B$4,0,IF(OR(E8=Tabelas!$F$14,E8=Tabelas!$F$15),VLOOKUP(E9,matrizpapel,2,0),VLOOKUP(E9,matrizpapel,3,0)))</f>
        <v>5.16</v>
      </c>
      <c r="F19" s="472"/>
      <c r="G19" s="471">
        <f>IF(G8=Tabelas!$B$4,0,IF(OR(G8=Tabelas!$F$14,G8=Tabelas!$F$15),VLOOKUP(G9,matrizpapel,2,0),VLOOKUP(G9,matrizpapel,3,0)))</f>
        <v>5.16</v>
      </c>
      <c r="H19" s="472"/>
      <c r="I19" s="471">
        <f>IF(I8=Tabelas!$B$4,0,IF(OR(I8=Tabelas!$F$14,I8=Tabelas!$F$15),VLOOKUP(I9,matrizpapel,2,0),VLOOKUP(I9,matrizpapel,3,0)))</f>
        <v>5.16</v>
      </c>
      <c r="J19" s="472"/>
      <c r="K19" s="471">
        <f>IF(K8=Tabelas!$B$4,0,IF(OR(K8=Tabelas!$F$14,K8=Tabelas!$F$15),VLOOKUP(K9,matrizpapel,2,0),VLOOKUP(K9,matrizpapel,3,0)))</f>
        <v>5.16</v>
      </c>
      <c r="L19" s="472"/>
      <c r="M19" s="471">
        <f>IF(M8=Tabelas!$B$4,0,IF(OR(M8=Tabelas!$F$14,M8=Tabelas!$F$15),VLOOKUP(M9,matrizpapel,2,0),VLOOKUP(M9,matrizpapel,3,0)))</f>
        <v>5.16</v>
      </c>
      <c r="N19" s="472"/>
      <c r="O19" s="471">
        <f>IF(O8=Tabelas!$B$4,0,IF(OR(O8=Tabelas!$F$14,O8=Tabelas!$F$15),VLOOKUP(O9,matrizpapel,2,0),VLOOKUP(O9,matrizpapel,3,0)))</f>
        <v>5.16</v>
      </c>
      <c r="P19" s="472"/>
      <c r="Q19" s="471">
        <f>IF(Q8=Tabelas!$B$4,0,IF(OR(Q8=Tabelas!$F$14,Q8=Tabelas!$F$15),VLOOKUP(Q9,matrizpapel,2,0),VLOOKUP(Q9,matrizpapel,3,0)))</f>
        <v>5.16</v>
      </c>
      <c r="R19" s="472"/>
      <c r="S19" s="471">
        <f>IF(S8=Tabelas!$B$4,0,IF(OR(S8=Tabelas!$F$14,S8=Tabelas!$F$15),VLOOKUP(S9,matrizpapel,2,0),VLOOKUP(S9,matrizpapel,3,0)))</f>
        <v>5.16</v>
      </c>
      <c r="T19" s="472"/>
      <c r="U19" s="471">
        <f>IF(U8=Tabelas!$B$4,0,IF(OR(U8=Tabelas!$F$14,U8=Tabelas!$F$15),VLOOKUP(U9,matrizpapel,2,0),VLOOKUP(U9,matrizpapel,3,0)))</f>
        <v>5.16</v>
      </c>
      <c r="V19" s="472"/>
      <c r="W19" s="471">
        <f>IF(W8=Tabelas!$B$4,0,IF(OR(W8=Tabelas!$F$14,W8=Tabelas!$F$15),VLOOKUP(W9,matrizpapel,2,0),VLOOKUP(W9,matrizpapel,3,0)))</f>
        <v>5.16</v>
      </c>
      <c r="X19" s="472"/>
      <c r="Y19" s="471">
        <f>IF(Y8=Tabelas!$B$4,0,IF(OR(Y8=Tabelas!$F$14,Y8=Tabelas!$F$15),VLOOKUP(Y9,matrizpapel,2,0),VLOOKUP(Y9,matrizpapel,3,0)))</f>
        <v>5.16</v>
      </c>
      <c r="Z19" s="472"/>
      <c r="AA19" s="471">
        <f>IF(AA8=Tabelas!$B$4,0,IF(OR(AA8=Tabelas!$F$14,AA8=Tabelas!$F$15),VLOOKUP(AA9,matrizpapel,2,0),VLOOKUP(AA9,matrizpapel,3,0)))</f>
        <v>5.16</v>
      </c>
      <c r="AB19" s="472"/>
      <c r="AC19" s="471">
        <f>IF(AC8=Tabelas!$B$4,0,IF(OR(AC8=Tabelas!$F$14,AC8=Tabelas!$F$15),VLOOKUP(AC9,matrizpapel,2,0),VLOOKUP(AC9,matrizpapel,3,0)))</f>
        <v>5.16</v>
      </c>
      <c r="AD19" s="472"/>
      <c r="AE19" s="471">
        <f>IF(AE8=Tabelas!$B$4,0,IF(OR(AE8=Tabelas!$F$14,AE8=Tabelas!$F$15),VLOOKUP(AE9,matrizpapel,2,0),VLOOKUP(AE9,matrizpapel,3,0)))</f>
        <v>5.16</v>
      </c>
      <c r="AF19" s="472"/>
      <c r="AG19" s="471">
        <f>IF(AG8=Tabelas!$B$4,0,IF(OR(AG8=Tabelas!$F$14,AG8=Tabelas!$F$15),VLOOKUP(AG9,matrizpapel,2,0),VLOOKUP(AG9,matrizpapel,3,0)))</f>
        <v>5.16</v>
      </c>
      <c r="AH19" s="472"/>
      <c r="AI19" s="471">
        <f>IF(AI8=Tabelas!$B$4,0,IF(OR(AI8=Tabelas!$F$14,AI8=Tabelas!$F$15),VLOOKUP(AI9,matrizpapel,2,0),VLOOKUP(AI9,matrizpapel,3,0)))</f>
        <v>5.16</v>
      </c>
      <c r="AJ19" s="472"/>
      <c r="AK19" s="471">
        <f>IF(AK8=Tabelas!$B$4,0,IF(OR(AK8=Tabelas!$F$14,AK8=Tabelas!$F$15),VLOOKUP(AK9,matrizpapel,2,0),VLOOKUP(AK9,matrizpapel,3,0)))</f>
        <v>5.16</v>
      </c>
      <c r="AL19" s="472"/>
      <c r="AM19" s="471">
        <f>IF(AM8=Tabelas!$B$4,0,IF(OR(AM8=Tabelas!$F$14,AM8=Tabelas!$F$15),VLOOKUP(AM9,matrizpapel,2,0),VLOOKUP(AM9,matrizpapel,3,0)))</f>
        <v>5.16</v>
      </c>
      <c r="AN19" s="472"/>
      <c r="AO19" s="471">
        <f>IF(AO8=Tabelas!$B$4,0,IF(OR(AO8=Tabelas!$F$14,AO8=Tabelas!$F$15),VLOOKUP(AO9,matrizpapel,2,0),VLOOKUP(AO9,matrizpapel,3,0)))</f>
        <v>5.16</v>
      </c>
      <c r="AP19" s="472"/>
      <c r="AQ19" s="471">
        <f>IF(AQ8=Tabelas!$B$4,0,IF(OR(AQ8=Tabelas!$F$14,AQ8=Tabelas!$F$15),VLOOKUP(AQ9,matrizpapel,2,0),VLOOKUP(AQ9,matrizpapel,3,0)))</f>
        <v>5.16</v>
      </c>
      <c r="AR19" s="472"/>
      <c r="AS19" s="471">
        <f>IF(AS8=Tabelas!$B$4,0,IF(OR(AS8=Tabelas!$F$14,AS8=Tabelas!$F$15),VLOOKUP(AS9,matrizpapel,2,0),VLOOKUP(AS9,matrizpapel,3,0)))</f>
        <v>5.16</v>
      </c>
      <c r="AT19" s="472"/>
      <c r="AU19" s="471">
        <f>IF(AU8=Tabelas!$B$4,0,IF(OR(AU8=Tabelas!$F$14,AU8=Tabelas!$F$15),VLOOKUP(AU9,matrizpapel,2,0),VLOOKUP(AU9,matrizpapel,3,0)))</f>
        <v>5.16</v>
      </c>
      <c r="AV19" s="472"/>
      <c r="AW19" s="471">
        <f>IF(AW8=Tabelas!$B$4,0,IF(OR(AW8=Tabelas!$F$14,AW8=Tabelas!$F$15),VLOOKUP(AW9,matrizpapel,2,0),VLOOKUP(AW9,matrizpapel,3,0)))</f>
        <v>5.16</v>
      </c>
      <c r="AX19" s="472"/>
      <c r="AY19" s="471">
        <f>IF(AY8=Tabelas!$B$4,0,IF(OR(AY8=Tabelas!$F$14,AY8=Tabelas!$F$15),VLOOKUP(AY9,matrizpapel,2,0),VLOOKUP(AY9,matrizpapel,3,0)))</f>
        <v>5.16</v>
      </c>
      <c r="AZ19" s="472"/>
      <c r="BA19" s="471">
        <f>IF(BA8=Tabelas!$B$4,0,IF(OR(BA8=Tabelas!$F$14,BA8=Tabelas!$F$15),VLOOKUP(BA9,matrizpapel,2,0),VLOOKUP(BA9,matrizpapel,3,0)))</f>
        <v>5.16</v>
      </c>
      <c r="BB19" s="472"/>
      <c r="BC19" s="471">
        <f>IF(BC8=Tabelas!$B$4,0,IF(OR(BC8=Tabelas!$F$14,BC8=Tabelas!$F$15),VLOOKUP(BC9,matrizpapel,2,0),VLOOKUP(BC9,matrizpapel,3,0)))</f>
        <v>5.16</v>
      </c>
      <c r="BD19" s="472"/>
      <c r="BE19" s="471">
        <f>IF(BE8=Tabelas!$B$4,0,IF(OR(BE8=Tabelas!$F$14,BE8=Tabelas!$F$15),VLOOKUP(BE9,matrizpapel,2,0),VLOOKUP(BE9,matrizpapel,3,0)))</f>
        <v>5.16</v>
      </c>
      <c r="BF19" s="472"/>
    </row>
    <row r="20" spans="1:58" x14ac:dyDescent="0.25">
      <c r="A20" s="445"/>
      <c r="B20" s="6" t="s">
        <v>91</v>
      </c>
      <c r="C20" s="48">
        <f>IF(C18&gt;1000,1,C18/1000)</f>
        <v>0</v>
      </c>
      <c r="D20" s="70">
        <f>IF(C10=Tabelas!$F$23,C16*C20*(C19+Tabelas!$C$39),C16*C20*C19)</f>
        <v>0</v>
      </c>
      <c r="E20" s="48">
        <f>IF(E18&gt;1000,1,E18/1000)</f>
        <v>0</v>
      </c>
      <c r="F20" s="70">
        <f>IF(E10=Tabelas!$F$23,E16*E20*(E19+Tabelas!$C$39),E16*E20*E19)</f>
        <v>0</v>
      </c>
      <c r="G20" s="48">
        <f>IF(G18&gt;1000,1,G18/1000)</f>
        <v>0</v>
      </c>
      <c r="H20" s="70">
        <f>IF(G10=Tabelas!$F$23,G16*G20*(G19+Tabelas!$C$39),G16*G20*G19)</f>
        <v>0</v>
      </c>
      <c r="I20" s="48">
        <f>IF(I18&gt;1000,1,I18/1000)</f>
        <v>1</v>
      </c>
      <c r="J20" s="70">
        <f>IF(I10=Tabelas!$F$23,I16*I20*(I19+Tabelas!$C$39),I16*I20*I19)</f>
        <v>1077.9111</v>
      </c>
      <c r="K20" s="48">
        <f>IF(K18&gt;1000,1,K18/1000)</f>
        <v>0</v>
      </c>
      <c r="L20" s="70">
        <f>IF(K10=Tabelas!$F$23,K16*K20*(K19+Tabelas!$C$39),K16*K20*K19)</f>
        <v>0</v>
      </c>
      <c r="M20" s="48">
        <f>IF(M18&gt;1000,1,M18/1000)</f>
        <v>0</v>
      </c>
      <c r="N20" s="70">
        <f>IF(M10=Tabelas!$F$23,M16*M20*(M19+Tabelas!$C$39),M16*M20*M19)</f>
        <v>0</v>
      </c>
      <c r="O20" s="48">
        <f>IF(O18&gt;1000,1,O18/1000)</f>
        <v>0</v>
      </c>
      <c r="P20" s="70">
        <f>IF(O10=Tabelas!$F$23,O16*O20*(O19+Tabelas!$C$39),O16*O20*O19)</f>
        <v>0</v>
      </c>
      <c r="Q20" s="48">
        <f>IF(Q18&gt;1000,1,Q18/1000)</f>
        <v>0</v>
      </c>
      <c r="R20" s="70">
        <f>IF(Q10=Tabelas!$F$23,Q16*Q20*(Q19+Tabelas!$C$39),Q16*Q20*Q19)</f>
        <v>0</v>
      </c>
      <c r="S20" s="48">
        <f>IF(S18&gt;1000,1,S18/1000)</f>
        <v>0.5</v>
      </c>
      <c r="T20" s="70">
        <f>IF(S10=Tabelas!$F$23,S16*S20*(S19+Tabelas!$C$39),S16*S20*S19)</f>
        <v>538.95555000000002</v>
      </c>
      <c r="U20" s="48">
        <f>IF(U18&gt;1000,1,U18/1000)</f>
        <v>1</v>
      </c>
      <c r="V20" s="70">
        <f>IF(U10=Tabelas!$F$23,U16*U20*(U19+Tabelas!$C$39),U16*U20*U19)</f>
        <v>1077.9111</v>
      </c>
      <c r="W20" s="48">
        <f>IF(W18&gt;1000,1,W18/1000)</f>
        <v>0.5</v>
      </c>
      <c r="X20" s="70">
        <f>IF(W10=Tabelas!$F$23,W16*W20*(W19+Tabelas!$C$39),W16*W20*W19)</f>
        <v>538.95555000000002</v>
      </c>
      <c r="Y20" s="48">
        <f>IF(Y18&gt;1000,1,Y18/1000)</f>
        <v>0</v>
      </c>
      <c r="Z20" s="70">
        <f>IF(Y10=Tabelas!$F$23,Y16*Y20*(Y19+Tabelas!$C$39),Y16*Y20*Y19)</f>
        <v>0</v>
      </c>
      <c r="AA20" s="48">
        <f>IF(AA18&gt;1000,1,AA18/1000)</f>
        <v>0</v>
      </c>
      <c r="AB20" s="70">
        <f>IF(AA10=Tabelas!$F$23,AA16*AA20*(AA19+Tabelas!$C$39),AA16*AA20*AA19)</f>
        <v>0</v>
      </c>
      <c r="AC20" s="48">
        <f>IF(AC18&gt;1000,1,AC18/1000)</f>
        <v>0</v>
      </c>
      <c r="AD20" s="70">
        <f>IF(AC10=Tabelas!$F$23,AC16*AC20*(AC19+Tabelas!$C$39),AC16*AC20*AC19)</f>
        <v>0</v>
      </c>
      <c r="AE20" s="48">
        <f>IF(AE18&gt;1000,1,AE18/1000)</f>
        <v>0</v>
      </c>
      <c r="AF20" s="70">
        <f>IF(AE10=Tabelas!$F$23,AE16*AE20*(AE19+Tabelas!$C$39),AE16*AE20*AE19)</f>
        <v>0</v>
      </c>
      <c r="AG20" s="48">
        <f>IF(AG18&gt;1000,1,AG18/1000)</f>
        <v>0.15</v>
      </c>
      <c r="AH20" s="70">
        <f>IF(AG10=Tabelas!$F$23,AG16*AG20*(AG19+Tabelas!$C$39),AG16*AG20*AG19)</f>
        <v>161.68666499999998</v>
      </c>
      <c r="AI20" s="48">
        <f>IF(AI18&gt;1000,1,AI18/1000)</f>
        <v>0</v>
      </c>
      <c r="AJ20" s="70">
        <f>IF(AI10=Tabelas!$F$23,AI16*AI20*(AI19+Tabelas!$C$39),AI16*AI20*AI19)</f>
        <v>0</v>
      </c>
      <c r="AK20" s="48">
        <f>IF(AK18&gt;1000,1,AK18/1000)</f>
        <v>0.3</v>
      </c>
      <c r="AL20" s="70">
        <f>IF(AK10=Tabelas!$F$23,AK16*AK20*(AK19+Tabelas!$C$39),AK16*AK20*AK19)</f>
        <v>323.37332999999995</v>
      </c>
      <c r="AM20" s="48">
        <f>IF(AM18&gt;1000,1,AM18/1000)</f>
        <v>0</v>
      </c>
      <c r="AN20" s="70">
        <f>IF(AM10=Tabelas!$F$23,AM16*AM20*(AM19+Tabelas!$C$39),AM16*AM20*AM19)</f>
        <v>0</v>
      </c>
      <c r="AO20" s="48">
        <f>IF(AO18&gt;1000,1,AO18/1000)</f>
        <v>1</v>
      </c>
      <c r="AP20" s="70">
        <f>IF(AO10=Tabelas!$F$23,AO16*AO20*(AO19+Tabelas!$C$39),AO16*AO20*AO19)</f>
        <v>1077.9111</v>
      </c>
      <c r="AQ20" s="48">
        <f>IF(AQ18&gt;1000,1,AQ18/1000)</f>
        <v>0</v>
      </c>
      <c r="AR20" s="70">
        <f>IF(AQ10=Tabelas!$F$23,AQ16*AQ20*(AQ19+Tabelas!$C$39),AQ16*AQ20*AQ19)</f>
        <v>0</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0.5</v>
      </c>
      <c r="BB20" s="70">
        <f>IF(BA10=Tabelas!$F$23,BA16*BA20*(BA19+Tabelas!$C$39),BA16*BA20*BA19)</f>
        <v>538.95555000000002</v>
      </c>
      <c r="BC20" s="48">
        <f>IF(BC18&gt;1000,1,BC18/1000)</f>
        <v>0.4</v>
      </c>
      <c r="BD20" s="70">
        <f>IF(BC10=Tabelas!$F$23,BC16*BC20*(BC19+Tabelas!$C$39),BC16*BC20*BC19)</f>
        <v>431.16444000000001</v>
      </c>
      <c r="BE20" s="48">
        <f>IF(BE18&gt;1000,1,BE18/1000)</f>
        <v>0</v>
      </c>
      <c r="BF20" s="70">
        <f>IF(BE10=Tabelas!$F$23,BE16*BE20*(BE19+Tabelas!$C$39),BE16*BE20*BE19)</f>
        <v>0</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0.5</v>
      </c>
      <c r="J21" s="70">
        <f>IF(I10=Tabelas!$F$23,IF(OR(I8=Tabelas!$F$14,I8=Tabelas!$F$15),I16*I21*(I19+Tabelas!$C$39)*Tabelas!$H$3,I16*I21*(I19+Tabelas!$C$39)*Tabelas!$H$7),IF(OR(I8=Tabelas!$F$14,I8=Tabelas!$F$15),I16*I21*I19*Tabelas!$H$3,I16*I21*I19*Tabelas!$H$7))</f>
        <v>317.98377449999998</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0</v>
      </c>
      <c r="R21" s="70">
        <f>IF(Q10=Tabelas!$F$23,IF(OR(Q8=Tabelas!$F$14,Q8=Tabelas!$F$15),Q16*Q21*(Q19+Tabelas!$C$39)*Tabelas!$H$3,Q16*Q21*(Q19+Tabelas!$C$39)*Tabelas!$H$7),IF(OR(Q8=Tabelas!$F$14,Q8=Tabelas!$F$15),Q16*Q21*Q19*Tabelas!$H$3,Q16*Q21*Q19*Tabelas!$H$7))</f>
        <v>0</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14</v>
      </c>
      <c r="V21" s="70">
        <f>IF(U10=Tabelas!$F$23,IF(OR(U8=Tabelas!$F$14,U8=Tabelas!$F$15),U16*U21*(U19+Tabelas!$C$39)*Tabelas!$H$3,U16*U21*(U19+Tabelas!$C$39)*Tabelas!$H$7),IF(OR(U8=Tabelas!$F$14,U8=Tabelas!$F$15),U16*U21*U19*Tabelas!$H$3,U16*U21*U19*Tabelas!$H$7))</f>
        <v>8903.5456859999977</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'!D46</f>
        <v>Dados Variáveis</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0</v>
      </c>
      <c r="E26" s="51" t="s">
        <v>96</v>
      </c>
      <c r="F26" s="52">
        <f>IF(OR(E8=Tabelas!$F$14,E8=Tabelas!$F$16),SUM(F20:F24),SUM(F20:F24)*87.5%)</f>
        <v>0</v>
      </c>
      <c r="G26" s="51" t="s">
        <v>96</v>
      </c>
      <c r="H26" s="52">
        <f>IF(OR(G8=Tabelas!$F$14,G8=Tabelas!$F$16),SUM(H20:H24),SUM(H20:H24)*87.5%)</f>
        <v>0</v>
      </c>
      <c r="I26" s="51" t="s">
        <v>96</v>
      </c>
      <c r="J26" s="52">
        <f>IF(OR(I8=Tabelas!$F$14,I8=Tabelas!$F$16),SUM(J20:J24),SUM(J20:J24)*87.5%)</f>
        <v>1395.8948745</v>
      </c>
      <c r="K26" s="51" t="s">
        <v>96</v>
      </c>
      <c r="L26" s="52">
        <f>IF(OR(K8=Tabelas!$F$14,K8=Tabelas!$F$16),SUM(L20:L24),SUM(L20:L24)*87.5%)</f>
        <v>0</v>
      </c>
      <c r="M26" s="51" t="s">
        <v>96</v>
      </c>
      <c r="N26" s="52">
        <f>IF(OR(M8=Tabelas!$F$14,M8=Tabelas!$F$16),SUM(N20:N24),SUM(N20:N24)*87.5%)</f>
        <v>0</v>
      </c>
      <c r="O26" s="51" t="s">
        <v>96</v>
      </c>
      <c r="P26" s="52">
        <f>IF(OR(O8=Tabelas!$F$14,O8=Tabelas!$F$16),SUM(P20:P24),SUM(P20:P24)*87.5%)</f>
        <v>0</v>
      </c>
      <c r="Q26" s="51" t="s">
        <v>96</v>
      </c>
      <c r="R26" s="52">
        <f>IF(OR(Q8=Tabelas!$F$14,Q8=Tabelas!$F$16),SUM(R20:R24),SUM(R20:R24)*87.5%)</f>
        <v>0</v>
      </c>
      <c r="S26" s="51" t="s">
        <v>96</v>
      </c>
      <c r="T26" s="52">
        <f>IF(OR(S8=Tabelas!$F$14,S8=Tabelas!$F$16),SUM(T20:T24),SUM(T20:T24)*87.5%)</f>
        <v>538.95555000000002</v>
      </c>
      <c r="U26" s="51" t="s">
        <v>96</v>
      </c>
      <c r="V26" s="52">
        <f>IF(OR(U8=Tabelas!$F$14,U8=Tabelas!$F$16),SUM(V20:V24),SUM(V20:V24)*87.5%)</f>
        <v>9981.456785999997</v>
      </c>
      <c r="W26" s="51" t="s">
        <v>96</v>
      </c>
      <c r="X26" s="52">
        <f>IF(OR(W8=Tabelas!$F$14,W8=Tabelas!$F$16),SUM(X20:X24),SUM(X20:X24)*87.5%)</f>
        <v>538.95555000000002</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0</v>
      </c>
      <c r="AE26" s="51" t="s">
        <v>96</v>
      </c>
      <c r="AF26" s="52">
        <f>IF(OR(AE8=Tabelas!$F$14,AE8=Tabelas!$F$16),SUM(AF20:AF24),SUM(AF20:AF24)*87.5%)</f>
        <v>0</v>
      </c>
      <c r="AG26" s="51" t="s">
        <v>96</v>
      </c>
      <c r="AH26" s="52">
        <f>IF(OR(AG8=Tabelas!$F$14,AG8=Tabelas!$F$16),SUM(AH20:AH24),SUM(AH20:AH24)*87.5%)</f>
        <v>161.68666499999998</v>
      </c>
      <c r="AI26" s="51" t="s">
        <v>96</v>
      </c>
      <c r="AJ26" s="52">
        <f>IF(OR(AI8=Tabelas!$F$14,AI8=Tabelas!$F$16),SUM(AJ20:AJ24),SUM(AJ20:AJ24)*87.5%)</f>
        <v>0</v>
      </c>
      <c r="AK26" s="51" t="s">
        <v>96</v>
      </c>
      <c r="AL26" s="52">
        <f>IF(OR(AK8=Tabelas!$F$14,AK8=Tabelas!$F$16),SUM(AL20:AL24),SUM(AL20:AL24)*87.5%)</f>
        <v>323.37332999999995</v>
      </c>
      <c r="AM26" s="51" t="s">
        <v>96</v>
      </c>
      <c r="AN26" s="52">
        <f>IF(OR(AM8=Tabelas!$F$14,AM8=Tabelas!$F$16),SUM(AN20:AN24),SUM(AN20:AN24)*87.5%)</f>
        <v>0</v>
      </c>
      <c r="AO26" s="51" t="s">
        <v>96</v>
      </c>
      <c r="AP26" s="52">
        <f>IF(OR(AO8=Tabelas!$F$14,AO8=Tabelas!$F$16),SUM(AP20:AP24),SUM(AP20:AP24)*87.5%)</f>
        <v>1077.9111</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538.95555000000002</v>
      </c>
      <c r="BC26" s="51" t="s">
        <v>96</v>
      </c>
      <c r="BD26" s="52">
        <f>IF(OR(BC8=Tabelas!$F$14,BC8=Tabelas!$F$16),SUM(BD20:BD24),SUM(BD20:BD24)*87.5%)</f>
        <v>431.16444000000001</v>
      </c>
      <c r="BE26" s="51" t="s">
        <v>96</v>
      </c>
      <c r="BF26" s="52">
        <f>IF(OR(BE8=Tabelas!$F$14,BE8=Tabelas!$F$16),SUM(BF20:BF24),SUM(BF20:BF24)*87.5%)</f>
        <v>0</v>
      </c>
    </row>
    <row r="27" spans="1:58" x14ac:dyDescent="0.25">
      <c r="A27" s="224"/>
      <c r="B27" s="120"/>
      <c r="C27" s="51" t="s">
        <v>97</v>
      </c>
      <c r="D27" s="53" t="e">
        <f>D26/C4</f>
        <v>#DIV/0!</v>
      </c>
      <c r="E27" s="51" t="s">
        <v>97</v>
      </c>
      <c r="F27" s="53" t="e">
        <f>F26/E4</f>
        <v>#DIV/0!</v>
      </c>
      <c r="G27" s="51" t="s">
        <v>97</v>
      </c>
      <c r="H27" s="53" t="e">
        <f>H26/G4</f>
        <v>#DIV/0!</v>
      </c>
      <c r="I27" s="51" t="s">
        <v>97</v>
      </c>
      <c r="J27" s="53">
        <f>J26/I4</f>
        <v>0.93059658300000003</v>
      </c>
      <c r="K27" s="51" t="s">
        <v>97</v>
      </c>
      <c r="L27" s="53" t="e">
        <f>L26/K4</f>
        <v>#DIV/0!</v>
      </c>
      <c r="M27" s="51" t="s">
        <v>97</v>
      </c>
      <c r="N27" s="53" t="e">
        <f>N26/M4</f>
        <v>#DIV/0!</v>
      </c>
      <c r="O27" s="51" t="s">
        <v>97</v>
      </c>
      <c r="P27" s="53" t="e">
        <f>P26/O4</f>
        <v>#DIV/0!</v>
      </c>
      <c r="Q27" s="51" t="s">
        <v>97</v>
      </c>
      <c r="R27" s="53" t="e">
        <f>R26/Q4</f>
        <v>#DIV/0!</v>
      </c>
      <c r="S27" s="51" t="s">
        <v>97</v>
      </c>
      <c r="T27" s="53">
        <f>T26/S4</f>
        <v>1.0779111000000001</v>
      </c>
      <c r="U27" s="51" t="s">
        <v>97</v>
      </c>
      <c r="V27" s="53">
        <f>V26/U4</f>
        <v>0.66543045239999976</v>
      </c>
      <c r="W27" s="51" t="s">
        <v>97</v>
      </c>
      <c r="X27" s="53">
        <f>X26/W4</f>
        <v>1.0779111000000001</v>
      </c>
      <c r="Y27" s="51" t="s">
        <v>97</v>
      </c>
      <c r="Z27" s="53" t="e">
        <f>Z26/Y4</f>
        <v>#DIV/0!</v>
      </c>
      <c r="AA27" s="51" t="s">
        <v>97</v>
      </c>
      <c r="AB27" s="53" t="e">
        <f>AB26/AA4</f>
        <v>#DIV/0!</v>
      </c>
      <c r="AC27" s="51" t="s">
        <v>97</v>
      </c>
      <c r="AD27" s="53" t="e">
        <f>AD26/AC4</f>
        <v>#DIV/0!</v>
      </c>
      <c r="AE27" s="51" t="s">
        <v>97</v>
      </c>
      <c r="AF27" s="53" t="e">
        <f>AF26/AE4</f>
        <v>#DIV/0!</v>
      </c>
      <c r="AG27" s="51" t="s">
        <v>97</v>
      </c>
      <c r="AH27" s="53">
        <f>AH26/AG4</f>
        <v>1.0779110999999999</v>
      </c>
      <c r="AI27" s="51" t="s">
        <v>97</v>
      </c>
      <c r="AJ27" s="53" t="e">
        <f>AJ26/AI4</f>
        <v>#DIV/0!</v>
      </c>
      <c r="AK27" s="51" t="s">
        <v>97</v>
      </c>
      <c r="AL27" s="53">
        <f>AL26/AK4</f>
        <v>1.0779110999999999</v>
      </c>
      <c r="AM27" s="51" t="s">
        <v>97</v>
      </c>
      <c r="AN27" s="53" t="e">
        <f>AN26/AM4</f>
        <v>#DIV/0!</v>
      </c>
      <c r="AO27" s="51" t="s">
        <v>97</v>
      </c>
      <c r="AP27" s="53">
        <f>AP26/AO4</f>
        <v>1.0779111000000001</v>
      </c>
      <c r="AQ27" s="51" t="s">
        <v>97</v>
      </c>
      <c r="AR27" s="53" t="e">
        <f>AR26/AQ4</f>
        <v>#DIV/0!</v>
      </c>
      <c r="AS27" s="51" t="s">
        <v>97</v>
      </c>
      <c r="AT27" s="53" t="e">
        <f>AT26/AS4</f>
        <v>#DIV/0!</v>
      </c>
      <c r="AU27" s="51" t="s">
        <v>97</v>
      </c>
      <c r="AV27" s="53" t="e">
        <f>AV26/AU4</f>
        <v>#DIV/0!</v>
      </c>
      <c r="AW27" s="51" t="s">
        <v>97</v>
      </c>
      <c r="AX27" s="53" t="e">
        <f>AX26/AW4</f>
        <v>#DIV/0!</v>
      </c>
      <c r="AY27" s="51" t="s">
        <v>97</v>
      </c>
      <c r="AZ27" s="53" t="e">
        <f>AZ26/AY4</f>
        <v>#DIV/0!</v>
      </c>
      <c r="BA27" s="51" t="s">
        <v>97</v>
      </c>
      <c r="BB27" s="53">
        <f>BB26/BA4</f>
        <v>1.0779111000000001</v>
      </c>
      <c r="BC27" s="51" t="s">
        <v>97</v>
      </c>
      <c r="BD27" s="53">
        <f>BD26/BC4</f>
        <v>1.0779111000000001</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t="e">
        <f>F31*E4</f>
        <v>#DIV/0!</v>
      </c>
      <c r="G30" s="54" t="s">
        <v>99</v>
      </c>
      <c r="H30" s="55" t="e">
        <f>H31*G4</f>
        <v>#DIV/0!</v>
      </c>
      <c r="I30" s="54" t="s">
        <v>99</v>
      </c>
      <c r="J30" s="55">
        <f>J31*I4</f>
        <v>1395</v>
      </c>
      <c r="K30" s="54" t="s">
        <v>99</v>
      </c>
      <c r="L30" s="55" t="e">
        <f>L31*K4</f>
        <v>#DIV/0!</v>
      </c>
      <c r="M30" s="54" t="s">
        <v>99</v>
      </c>
      <c r="N30" s="55" t="e">
        <f>N31*M4</f>
        <v>#DIV/0!</v>
      </c>
      <c r="O30" s="54" t="s">
        <v>99</v>
      </c>
      <c r="P30" s="55" t="e">
        <f>P31*O4</f>
        <v>#DIV/0!</v>
      </c>
      <c r="Q30" s="54" t="s">
        <v>99</v>
      </c>
      <c r="R30" s="55" t="e">
        <f>R31*Q4</f>
        <v>#DIV/0!</v>
      </c>
      <c r="S30" s="54" t="s">
        <v>99</v>
      </c>
      <c r="T30" s="55">
        <f>T31*S4</f>
        <v>540</v>
      </c>
      <c r="U30" s="54" t="s">
        <v>99</v>
      </c>
      <c r="V30" s="55">
        <f>V31*U4</f>
        <v>10050</v>
      </c>
      <c r="W30" s="54" t="s">
        <v>99</v>
      </c>
      <c r="X30" s="55">
        <f>X31*W4</f>
        <v>540</v>
      </c>
      <c r="Y30" s="54" t="s">
        <v>99</v>
      </c>
      <c r="Z30" s="55" t="e">
        <f>Z31*Y4</f>
        <v>#DIV/0!</v>
      </c>
      <c r="AA30" s="54" t="s">
        <v>99</v>
      </c>
      <c r="AB30" s="55" t="e">
        <f>AB31*AA4</f>
        <v>#DIV/0!</v>
      </c>
      <c r="AC30" s="54" t="s">
        <v>99</v>
      </c>
      <c r="AD30" s="55" t="e">
        <f>AD31*AC4</f>
        <v>#DIV/0!</v>
      </c>
      <c r="AE30" s="54" t="s">
        <v>99</v>
      </c>
      <c r="AF30" s="55" t="e">
        <f>AF31*AE4</f>
        <v>#DIV/0!</v>
      </c>
      <c r="AG30" s="54" t="s">
        <v>99</v>
      </c>
      <c r="AH30" s="55">
        <f>AH31*AG4</f>
        <v>162</v>
      </c>
      <c r="AI30" s="54" t="s">
        <v>99</v>
      </c>
      <c r="AJ30" s="55" t="e">
        <f>AJ31*AI4</f>
        <v>#DIV/0!</v>
      </c>
      <c r="AK30" s="54" t="s">
        <v>99</v>
      </c>
      <c r="AL30" s="55">
        <f>AL31*AK4</f>
        <v>324</v>
      </c>
      <c r="AM30" s="54" t="s">
        <v>99</v>
      </c>
      <c r="AN30" s="55" t="e">
        <f>AN31*AM4</f>
        <v>#DIV/0!</v>
      </c>
      <c r="AO30" s="54" t="s">
        <v>99</v>
      </c>
      <c r="AP30" s="55">
        <f>AP31*AO4</f>
        <v>1080</v>
      </c>
      <c r="AQ30" s="54" t="s">
        <v>99</v>
      </c>
      <c r="AR30" s="55" t="e">
        <f>AR31*AQ4</f>
        <v>#DIV/0!</v>
      </c>
      <c r="AS30" s="54" t="s">
        <v>99</v>
      </c>
      <c r="AT30" s="55" t="e">
        <f>AT31*AS4</f>
        <v>#DIV/0!</v>
      </c>
      <c r="AU30" s="54" t="s">
        <v>99</v>
      </c>
      <c r="AV30" s="55" t="e">
        <f>AV31*AU4</f>
        <v>#DIV/0!</v>
      </c>
      <c r="AW30" s="54" t="s">
        <v>99</v>
      </c>
      <c r="AX30" s="55" t="e">
        <f>AX31*AW4</f>
        <v>#DIV/0!</v>
      </c>
      <c r="AY30" s="54" t="s">
        <v>99</v>
      </c>
      <c r="AZ30" s="55" t="e">
        <f>AZ31*AY4</f>
        <v>#DIV/0!</v>
      </c>
      <c r="BA30" s="54" t="s">
        <v>99</v>
      </c>
      <c r="BB30" s="55">
        <f>BB31*BA4</f>
        <v>540</v>
      </c>
      <c r="BC30" s="54" t="s">
        <v>99</v>
      </c>
      <c r="BD30" s="55">
        <f>BD31*BC4</f>
        <v>432</v>
      </c>
      <c r="BE30" s="54" t="s">
        <v>99</v>
      </c>
      <c r="BF30" s="55" t="e">
        <f>BF31*BE4</f>
        <v>#DIV/0!</v>
      </c>
    </row>
    <row r="31" spans="1:58" ht="15.75" thickBot="1" x14ac:dyDescent="0.3">
      <c r="A31" s="224"/>
      <c r="B31" s="120"/>
      <c r="C31" s="56" t="s">
        <v>97</v>
      </c>
      <c r="D31" s="57" t="e">
        <f>ROUND(D27,2)</f>
        <v>#DIV/0!</v>
      </c>
      <c r="E31" s="56" t="s">
        <v>97</v>
      </c>
      <c r="F31" s="57" t="e">
        <f>ROUND(F27,2)</f>
        <v>#DIV/0!</v>
      </c>
      <c r="G31" s="56" t="s">
        <v>97</v>
      </c>
      <c r="H31" s="57" t="e">
        <f>ROUND(H27,2)</f>
        <v>#DIV/0!</v>
      </c>
      <c r="I31" s="56" t="s">
        <v>97</v>
      </c>
      <c r="J31" s="57">
        <f>ROUND(J27,2)</f>
        <v>0.93</v>
      </c>
      <c r="K31" s="56" t="s">
        <v>97</v>
      </c>
      <c r="L31" s="57" t="e">
        <f>ROUND(L27,2)</f>
        <v>#DIV/0!</v>
      </c>
      <c r="M31" s="56" t="s">
        <v>97</v>
      </c>
      <c r="N31" s="57" t="e">
        <f>ROUND(N27,2)</f>
        <v>#DIV/0!</v>
      </c>
      <c r="O31" s="56" t="s">
        <v>97</v>
      </c>
      <c r="P31" s="57" t="e">
        <f>ROUND(P27,2)</f>
        <v>#DIV/0!</v>
      </c>
      <c r="Q31" s="56" t="s">
        <v>97</v>
      </c>
      <c r="R31" s="57" t="e">
        <f>ROUND(R27,2)</f>
        <v>#DIV/0!</v>
      </c>
      <c r="S31" s="56" t="s">
        <v>97</v>
      </c>
      <c r="T31" s="57">
        <f>ROUND(T27,2)</f>
        <v>1.08</v>
      </c>
      <c r="U31" s="56" t="s">
        <v>97</v>
      </c>
      <c r="V31" s="57">
        <f>ROUND(V27,2)</f>
        <v>0.67</v>
      </c>
      <c r="W31" s="56" t="s">
        <v>97</v>
      </c>
      <c r="X31" s="57">
        <f>ROUND(X27,2)</f>
        <v>1.08</v>
      </c>
      <c r="Y31" s="56" t="s">
        <v>97</v>
      </c>
      <c r="Z31" s="57" t="e">
        <f>ROUND(Z27,2)</f>
        <v>#DIV/0!</v>
      </c>
      <c r="AA31" s="56" t="s">
        <v>97</v>
      </c>
      <c r="AB31" s="57" t="e">
        <f>ROUND(AB27,2)</f>
        <v>#DIV/0!</v>
      </c>
      <c r="AC31" s="56" t="s">
        <v>97</v>
      </c>
      <c r="AD31" s="57" t="e">
        <f>ROUND(AD27,2)</f>
        <v>#DIV/0!</v>
      </c>
      <c r="AE31" s="56" t="s">
        <v>97</v>
      </c>
      <c r="AF31" s="57" t="e">
        <f>ROUND(AF27,2)</f>
        <v>#DIV/0!</v>
      </c>
      <c r="AG31" s="56" t="s">
        <v>97</v>
      </c>
      <c r="AH31" s="57">
        <f>ROUND(AH27,2)</f>
        <v>1.08</v>
      </c>
      <c r="AI31" s="56" t="s">
        <v>97</v>
      </c>
      <c r="AJ31" s="57" t="e">
        <f>ROUND(AJ27,2)</f>
        <v>#DIV/0!</v>
      </c>
      <c r="AK31" s="56" t="s">
        <v>97</v>
      </c>
      <c r="AL31" s="57">
        <f>ROUND(AL27,2)</f>
        <v>1.08</v>
      </c>
      <c r="AM31" s="56" t="s">
        <v>97</v>
      </c>
      <c r="AN31" s="57" t="e">
        <f>ROUND(AN27,2)</f>
        <v>#DIV/0!</v>
      </c>
      <c r="AO31" s="56" t="s">
        <v>97</v>
      </c>
      <c r="AP31" s="57">
        <f>ROUND(AP27,2)</f>
        <v>1.08</v>
      </c>
      <c r="AQ31" s="56" t="s">
        <v>97</v>
      </c>
      <c r="AR31" s="57" t="e">
        <f>ROUND(AR27,2)</f>
        <v>#DIV/0!</v>
      </c>
      <c r="AS31" s="56" t="s">
        <v>97</v>
      </c>
      <c r="AT31" s="57" t="e">
        <f>ROUND(AT27,2)</f>
        <v>#DIV/0!</v>
      </c>
      <c r="AU31" s="56" t="s">
        <v>97</v>
      </c>
      <c r="AV31" s="57" t="e">
        <f>ROUND(AV27,2)</f>
        <v>#DIV/0!</v>
      </c>
      <c r="AW31" s="56" t="s">
        <v>97</v>
      </c>
      <c r="AX31" s="57" t="e">
        <f>ROUND(AX27,2)</f>
        <v>#DIV/0!</v>
      </c>
      <c r="AY31" s="56" t="s">
        <v>97</v>
      </c>
      <c r="AZ31" s="57" t="e">
        <f>ROUND(AZ27,2)</f>
        <v>#DIV/0!</v>
      </c>
      <c r="BA31" s="56" t="s">
        <v>97</v>
      </c>
      <c r="BB31" s="57">
        <f>ROUND(BB27,2)</f>
        <v>1.08</v>
      </c>
      <c r="BC31" s="56" t="s">
        <v>97</v>
      </c>
      <c r="BD31" s="57">
        <f>ROUND(BD27,2)</f>
        <v>1.08</v>
      </c>
      <c r="BE31" s="56" t="s">
        <v>97</v>
      </c>
      <c r="BF31" s="57" t="e">
        <f>ROUND(BF27,2)</f>
        <v>#DIV/0!</v>
      </c>
    </row>
  </sheetData>
  <sheetProtection password="D886" sheet="1" objects="1" scenarios="1"/>
  <mergeCells count="369">
    <mergeCell ref="AM29:AN29"/>
    <mergeCell ref="AO29:AP29"/>
    <mergeCell ref="AQ29:AR29"/>
    <mergeCell ref="AS29:AT29"/>
    <mergeCell ref="AU29:AV29"/>
    <mergeCell ref="AW29:AX29"/>
    <mergeCell ref="AY29:AZ29"/>
    <mergeCell ref="BA29:BB29"/>
    <mergeCell ref="BC29:BD29"/>
    <mergeCell ref="AM18:AN18"/>
    <mergeCell ref="AO18:AP18"/>
    <mergeCell ref="AQ18:AR18"/>
    <mergeCell ref="AS18:AT18"/>
    <mergeCell ref="AU18:AV18"/>
    <mergeCell ref="AW18:AX18"/>
    <mergeCell ref="AY18:AZ18"/>
    <mergeCell ref="BA18:BB18"/>
    <mergeCell ref="BC18:BD18"/>
    <mergeCell ref="AM19:AN19"/>
    <mergeCell ref="AO19:AP19"/>
    <mergeCell ref="AQ19:AR19"/>
    <mergeCell ref="AS19:AT19"/>
    <mergeCell ref="AU19:AV19"/>
    <mergeCell ref="AW19:AX19"/>
    <mergeCell ref="AY19:AZ19"/>
    <mergeCell ref="BA19:BB19"/>
    <mergeCell ref="BC19:BD19"/>
    <mergeCell ref="AM15:AN15"/>
    <mergeCell ref="AO15:AP15"/>
    <mergeCell ref="AQ15:AR15"/>
    <mergeCell ref="AS15:AT15"/>
    <mergeCell ref="AU15:AV15"/>
    <mergeCell ref="AW15:AX15"/>
    <mergeCell ref="AY15:AZ15"/>
    <mergeCell ref="BA15:BB15"/>
    <mergeCell ref="BC15:BD15"/>
    <mergeCell ref="AM16:AN16"/>
    <mergeCell ref="AO16:AP16"/>
    <mergeCell ref="AQ16:AR16"/>
    <mergeCell ref="AS16:AT16"/>
    <mergeCell ref="AU16:AV16"/>
    <mergeCell ref="AW16:AX16"/>
    <mergeCell ref="AY16:AZ16"/>
    <mergeCell ref="BA16:BB16"/>
    <mergeCell ref="BC16:BD16"/>
    <mergeCell ref="AM12:AN12"/>
    <mergeCell ref="AO12:AP12"/>
    <mergeCell ref="AQ12:AR12"/>
    <mergeCell ref="AS12:AT12"/>
    <mergeCell ref="AU12:AV12"/>
    <mergeCell ref="AW12:AX12"/>
    <mergeCell ref="AY12:AZ12"/>
    <mergeCell ref="BA12:BB12"/>
    <mergeCell ref="BC12:BD12"/>
    <mergeCell ref="AM13:AN13"/>
    <mergeCell ref="AO13:AP13"/>
    <mergeCell ref="AQ13:AR13"/>
    <mergeCell ref="AS13:AT13"/>
    <mergeCell ref="AU13:AV13"/>
    <mergeCell ref="AW13:AX13"/>
    <mergeCell ref="AY13:AZ13"/>
    <mergeCell ref="BA13:BB13"/>
    <mergeCell ref="BC13:BD13"/>
    <mergeCell ref="AM8:AN8"/>
    <mergeCell ref="AO8:AP8"/>
    <mergeCell ref="AQ8:AR8"/>
    <mergeCell ref="AS8:AT8"/>
    <mergeCell ref="AU8:AV8"/>
    <mergeCell ref="AW8:AX8"/>
    <mergeCell ref="AY8:AZ8"/>
    <mergeCell ref="BA8:BB8"/>
    <mergeCell ref="BC8:BD8"/>
    <mergeCell ref="AM9:AN9"/>
    <mergeCell ref="AO9:AP9"/>
    <mergeCell ref="AQ9:AR9"/>
    <mergeCell ref="AS9:AT9"/>
    <mergeCell ref="AU9:AV9"/>
    <mergeCell ref="AW9:AX9"/>
    <mergeCell ref="AY9:AZ9"/>
    <mergeCell ref="BA9:BB9"/>
    <mergeCell ref="BC9:BD9"/>
    <mergeCell ref="AM6:AN6"/>
    <mergeCell ref="AO6:AP6"/>
    <mergeCell ref="AQ6:AR6"/>
    <mergeCell ref="AS6:AT6"/>
    <mergeCell ref="AU6:AV6"/>
    <mergeCell ref="AW6:AX6"/>
    <mergeCell ref="AY6:AZ6"/>
    <mergeCell ref="BA6:BB6"/>
    <mergeCell ref="BC6:BD6"/>
    <mergeCell ref="AM7:AN7"/>
    <mergeCell ref="AO7:AP7"/>
    <mergeCell ref="AQ7:AR7"/>
    <mergeCell ref="AS7:AT7"/>
    <mergeCell ref="AU7:AV7"/>
    <mergeCell ref="AW7:AX7"/>
    <mergeCell ref="AY7:AZ7"/>
    <mergeCell ref="BA7:BB7"/>
    <mergeCell ref="BC7:BD7"/>
    <mergeCell ref="AM4:AN4"/>
    <mergeCell ref="AO4:AP4"/>
    <mergeCell ref="AQ4:AR4"/>
    <mergeCell ref="AS4:AT4"/>
    <mergeCell ref="AU4:AV4"/>
    <mergeCell ref="AW4:AX4"/>
    <mergeCell ref="AY4:AZ4"/>
    <mergeCell ref="BA4:BB4"/>
    <mergeCell ref="BC4:BD4"/>
    <mergeCell ref="AM5:AN5"/>
    <mergeCell ref="AO5:AP5"/>
    <mergeCell ref="AQ5:AR5"/>
    <mergeCell ref="AS5:AT5"/>
    <mergeCell ref="AU5:AV5"/>
    <mergeCell ref="AW5:AX5"/>
    <mergeCell ref="AY5:AZ5"/>
    <mergeCell ref="BA5:BB5"/>
    <mergeCell ref="BC5:BD5"/>
    <mergeCell ref="A18:A24"/>
    <mergeCell ref="C18:D18"/>
    <mergeCell ref="C19:D19"/>
    <mergeCell ref="C29:D29"/>
    <mergeCell ref="B1:C1"/>
    <mergeCell ref="B2:D2"/>
    <mergeCell ref="C4:D4"/>
    <mergeCell ref="A8:A10"/>
    <mergeCell ref="C8:D8"/>
    <mergeCell ref="C9:D9"/>
    <mergeCell ref="A5:A7"/>
    <mergeCell ref="C5:D5"/>
    <mergeCell ref="C6:D6"/>
    <mergeCell ref="C7:D7"/>
    <mergeCell ref="E13:F13"/>
    <mergeCell ref="E15:F15"/>
    <mergeCell ref="E16:F16"/>
    <mergeCell ref="E4:F4"/>
    <mergeCell ref="E5:F5"/>
    <mergeCell ref="E6:F6"/>
    <mergeCell ref="E7:F7"/>
    <mergeCell ref="E8:F8"/>
    <mergeCell ref="C15:D15"/>
    <mergeCell ref="C12:D12"/>
    <mergeCell ref="C13:D13"/>
    <mergeCell ref="C16:D16"/>
    <mergeCell ref="I4:J4"/>
    <mergeCell ref="K4:L4"/>
    <mergeCell ref="I5:J5"/>
    <mergeCell ref="K5:L5"/>
    <mergeCell ref="I6:J6"/>
    <mergeCell ref="K6:L6"/>
    <mergeCell ref="E18:F18"/>
    <mergeCell ref="E19:F19"/>
    <mergeCell ref="E29:F29"/>
    <mergeCell ref="G4:H4"/>
    <mergeCell ref="G5:H5"/>
    <mergeCell ref="G6:H6"/>
    <mergeCell ref="G7:H7"/>
    <mergeCell ref="G8:H8"/>
    <mergeCell ref="G9:H9"/>
    <mergeCell ref="G12:H12"/>
    <mergeCell ref="G13:H13"/>
    <mergeCell ref="G15:H15"/>
    <mergeCell ref="G16:H16"/>
    <mergeCell ref="G18:H18"/>
    <mergeCell ref="G19:H19"/>
    <mergeCell ref="G29:H29"/>
    <mergeCell ref="E9:F9"/>
    <mergeCell ref="E12:F12"/>
    <mergeCell ref="I13:J13"/>
    <mergeCell ref="K13:L13"/>
    <mergeCell ref="I15:J15"/>
    <mergeCell ref="K15:L15"/>
    <mergeCell ref="I7:J7"/>
    <mergeCell ref="K7:L7"/>
    <mergeCell ref="I8:J8"/>
    <mergeCell ref="K8:L8"/>
    <mergeCell ref="I9:J9"/>
    <mergeCell ref="K9:L9"/>
    <mergeCell ref="I29:J29"/>
    <mergeCell ref="K29:L29"/>
    <mergeCell ref="M4:N4"/>
    <mergeCell ref="O4:P4"/>
    <mergeCell ref="M5:N5"/>
    <mergeCell ref="O5:P5"/>
    <mergeCell ref="M6:N6"/>
    <mergeCell ref="O6:P6"/>
    <mergeCell ref="M7:N7"/>
    <mergeCell ref="O7:P7"/>
    <mergeCell ref="M8:N8"/>
    <mergeCell ref="O8:P8"/>
    <mergeCell ref="M9:N9"/>
    <mergeCell ref="O9:P9"/>
    <mergeCell ref="M12:N12"/>
    <mergeCell ref="O12:P12"/>
    <mergeCell ref="I16:J16"/>
    <mergeCell ref="K16:L16"/>
    <mergeCell ref="I18:J18"/>
    <mergeCell ref="K18:L18"/>
    <mergeCell ref="I19:J19"/>
    <mergeCell ref="K19:L19"/>
    <mergeCell ref="I12:J12"/>
    <mergeCell ref="K12:L12"/>
    <mergeCell ref="M18:N18"/>
    <mergeCell ref="O18:P18"/>
    <mergeCell ref="M19:N19"/>
    <mergeCell ref="O19:P19"/>
    <mergeCell ref="M29:N29"/>
    <mergeCell ref="O29:P29"/>
    <mergeCell ref="M13:N13"/>
    <mergeCell ref="O13:P13"/>
    <mergeCell ref="M15:N15"/>
    <mergeCell ref="O15:P15"/>
    <mergeCell ref="M16:N16"/>
    <mergeCell ref="O16:P16"/>
    <mergeCell ref="Q7:R7"/>
    <mergeCell ref="S7:T7"/>
    <mergeCell ref="Q8:R8"/>
    <mergeCell ref="S8:T8"/>
    <mergeCell ref="Q9:R9"/>
    <mergeCell ref="S9:T9"/>
    <mergeCell ref="Q4:R4"/>
    <mergeCell ref="S4:T4"/>
    <mergeCell ref="Q5:R5"/>
    <mergeCell ref="S5:T5"/>
    <mergeCell ref="Q6:R6"/>
    <mergeCell ref="S6:T6"/>
    <mergeCell ref="Q29:R29"/>
    <mergeCell ref="S29:T29"/>
    <mergeCell ref="Q16:R16"/>
    <mergeCell ref="S16:T16"/>
    <mergeCell ref="Q18:R18"/>
    <mergeCell ref="S18:T18"/>
    <mergeCell ref="Q19:R19"/>
    <mergeCell ref="S19:T19"/>
    <mergeCell ref="Q12:R12"/>
    <mergeCell ref="S12:T12"/>
    <mergeCell ref="Q13:R13"/>
    <mergeCell ref="S13:T13"/>
    <mergeCell ref="Q15:R15"/>
    <mergeCell ref="S15:T15"/>
    <mergeCell ref="AK29:AL29"/>
    <mergeCell ref="AI29:AJ29"/>
    <mergeCell ref="AG29:AH29"/>
    <mergeCell ref="AE29:AF29"/>
    <mergeCell ref="AC29:AD29"/>
    <mergeCell ref="AA29:AB29"/>
    <mergeCell ref="Y29:Z29"/>
    <mergeCell ref="W29:X29"/>
    <mergeCell ref="U29:V29"/>
    <mergeCell ref="AK19:AL19"/>
    <mergeCell ref="AI19:AJ19"/>
    <mergeCell ref="AG19:AH19"/>
    <mergeCell ref="AE19:AF19"/>
    <mergeCell ref="AC19:AD19"/>
    <mergeCell ref="AA19:AB19"/>
    <mergeCell ref="Y19:Z19"/>
    <mergeCell ref="W19:X19"/>
    <mergeCell ref="U19:V19"/>
    <mergeCell ref="AK18:AL18"/>
    <mergeCell ref="AI18:AJ18"/>
    <mergeCell ref="AG18:AH18"/>
    <mergeCell ref="AE18:AF18"/>
    <mergeCell ref="AC18:AD18"/>
    <mergeCell ref="AA18:AB18"/>
    <mergeCell ref="Y18:Z18"/>
    <mergeCell ref="W18:X18"/>
    <mergeCell ref="U18:V18"/>
    <mergeCell ref="AK16:AL16"/>
    <mergeCell ref="AI16:AJ16"/>
    <mergeCell ref="AG16:AH16"/>
    <mergeCell ref="AE16:AF16"/>
    <mergeCell ref="AC16:AD16"/>
    <mergeCell ref="AA16:AB16"/>
    <mergeCell ref="Y16:Z16"/>
    <mergeCell ref="W16:X16"/>
    <mergeCell ref="U16:V16"/>
    <mergeCell ref="AK15:AL15"/>
    <mergeCell ref="AI15:AJ15"/>
    <mergeCell ref="AG15:AH15"/>
    <mergeCell ref="AE15:AF15"/>
    <mergeCell ref="AC15:AD15"/>
    <mergeCell ref="AA15:AB15"/>
    <mergeCell ref="Y15:Z15"/>
    <mergeCell ref="W15:X15"/>
    <mergeCell ref="U15:V15"/>
    <mergeCell ref="AK13:AL13"/>
    <mergeCell ref="AI13:AJ13"/>
    <mergeCell ref="AG13:AH13"/>
    <mergeCell ref="AE13:AF13"/>
    <mergeCell ref="AC13:AD13"/>
    <mergeCell ref="AA13:AB13"/>
    <mergeCell ref="Y13:Z13"/>
    <mergeCell ref="W13:X13"/>
    <mergeCell ref="U13:V13"/>
    <mergeCell ref="AK12:AL12"/>
    <mergeCell ref="AI12:AJ12"/>
    <mergeCell ref="AG12:AH12"/>
    <mergeCell ref="AE12:AF12"/>
    <mergeCell ref="AC12:AD12"/>
    <mergeCell ref="AA12:AB12"/>
    <mergeCell ref="Y12:Z12"/>
    <mergeCell ref="W12:X12"/>
    <mergeCell ref="U12:V12"/>
    <mergeCell ref="AK9:AL9"/>
    <mergeCell ref="AI9:AJ9"/>
    <mergeCell ref="AG9:AH9"/>
    <mergeCell ref="AE9:AF9"/>
    <mergeCell ref="AC9:AD9"/>
    <mergeCell ref="AA9:AB9"/>
    <mergeCell ref="Y9:Z9"/>
    <mergeCell ref="W9:X9"/>
    <mergeCell ref="U9:V9"/>
    <mergeCell ref="AK8:AL8"/>
    <mergeCell ref="AI8:AJ8"/>
    <mergeCell ref="AG8:AH8"/>
    <mergeCell ref="AE8:AF8"/>
    <mergeCell ref="AC8:AD8"/>
    <mergeCell ref="AA8:AB8"/>
    <mergeCell ref="Y8:Z8"/>
    <mergeCell ref="W8:X8"/>
    <mergeCell ref="U8:V8"/>
    <mergeCell ref="AK7:AL7"/>
    <mergeCell ref="AI7:AJ7"/>
    <mergeCell ref="AG7:AH7"/>
    <mergeCell ref="AE7:AF7"/>
    <mergeCell ref="AC7:AD7"/>
    <mergeCell ref="AA7:AB7"/>
    <mergeCell ref="Y7:Z7"/>
    <mergeCell ref="W7:X7"/>
    <mergeCell ref="U7:V7"/>
    <mergeCell ref="AK6:AL6"/>
    <mergeCell ref="AI6:AJ6"/>
    <mergeCell ref="AG6:AH6"/>
    <mergeCell ref="AE6:AF6"/>
    <mergeCell ref="AC6:AD6"/>
    <mergeCell ref="AA6:AB6"/>
    <mergeCell ref="Y6:Z6"/>
    <mergeCell ref="W6:X6"/>
    <mergeCell ref="U6:V6"/>
    <mergeCell ref="AK5:AL5"/>
    <mergeCell ref="AI5:AJ5"/>
    <mergeCell ref="AG5:AH5"/>
    <mergeCell ref="AE5:AF5"/>
    <mergeCell ref="AC5:AD5"/>
    <mergeCell ref="AA5:AB5"/>
    <mergeCell ref="Y5:Z5"/>
    <mergeCell ref="W5:X5"/>
    <mergeCell ref="U5:V5"/>
    <mergeCell ref="AK4:AL4"/>
    <mergeCell ref="AI4:AJ4"/>
    <mergeCell ref="AG4:AH4"/>
    <mergeCell ref="AE4:AF4"/>
    <mergeCell ref="AC4:AD4"/>
    <mergeCell ref="AA4:AB4"/>
    <mergeCell ref="Y4:Z4"/>
    <mergeCell ref="W4:X4"/>
    <mergeCell ref="U4:V4"/>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dimension ref="A1:BF31"/>
  <sheetViews>
    <sheetView showGridLines="0" workbookViewId="0">
      <selection activeCell="B5" sqref="B5"/>
    </sheetView>
  </sheetViews>
  <sheetFormatPr defaultRowHeight="15" x14ac:dyDescent="0.25"/>
  <cols>
    <col min="1" max="1" width="13.710937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'!B47</f>
        <v>Certificado</v>
      </c>
      <c r="C2" s="452"/>
      <c r="D2" s="453"/>
    </row>
    <row r="3" spans="1:58" x14ac:dyDescent="0.25">
      <c r="A3" s="218"/>
      <c r="B3" s="219"/>
      <c r="C3" s="220" t="s">
        <v>198</v>
      </c>
      <c r="D3" s="220"/>
      <c r="E3" s="217" t="s">
        <v>199</v>
      </c>
      <c r="G3" s="217" t="s">
        <v>202</v>
      </c>
      <c r="I3" s="217" t="s">
        <v>203</v>
      </c>
      <c r="K3" s="217" t="s">
        <v>204</v>
      </c>
      <c r="M3" s="217" t="s">
        <v>205</v>
      </c>
      <c r="O3" s="217" t="s">
        <v>208</v>
      </c>
      <c r="Q3" s="217" t="s">
        <v>209</v>
      </c>
      <c r="S3" s="217" t="s">
        <v>210</v>
      </c>
      <c r="U3" s="217" t="s">
        <v>211</v>
      </c>
      <c r="W3" s="220" t="s">
        <v>212</v>
      </c>
      <c r="X3" s="220"/>
      <c r="Y3" s="217" t="s">
        <v>214</v>
      </c>
      <c r="Z3" s="220"/>
      <c r="AA3" s="220" t="s">
        <v>215</v>
      </c>
      <c r="AB3" s="220"/>
      <c r="AC3" s="220" t="s">
        <v>216</v>
      </c>
      <c r="AD3" s="220"/>
      <c r="AE3" s="220" t="s">
        <v>217</v>
      </c>
      <c r="AG3" s="217" t="s">
        <v>218</v>
      </c>
      <c r="AI3" s="217" t="s">
        <v>219</v>
      </c>
      <c r="AK3" s="220" t="s">
        <v>220</v>
      </c>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1500</v>
      </c>
      <c r="D4" s="430"/>
      <c r="E4" s="430">
        <v>300</v>
      </c>
      <c r="F4" s="430"/>
      <c r="G4" s="430">
        <v>0</v>
      </c>
      <c r="H4" s="430"/>
      <c r="I4" s="430">
        <v>0</v>
      </c>
      <c r="J4" s="430"/>
      <c r="K4" s="430">
        <v>0</v>
      </c>
      <c r="L4" s="430"/>
      <c r="M4" s="430">
        <v>0</v>
      </c>
      <c r="N4" s="430"/>
      <c r="O4" s="430">
        <v>500</v>
      </c>
      <c r="P4" s="430"/>
      <c r="Q4" s="430">
        <v>0</v>
      </c>
      <c r="R4" s="430"/>
      <c r="S4" s="430">
        <v>0</v>
      </c>
      <c r="T4" s="430"/>
      <c r="U4" s="430">
        <v>0</v>
      </c>
      <c r="V4" s="430"/>
      <c r="W4" s="430">
        <v>500</v>
      </c>
      <c r="X4" s="430"/>
      <c r="Y4" s="430">
        <v>0</v>
      </c>
      <c r="Z4" s="430"/>
      <c r="AA4" s="430">
        <v>0</v>
      </c>
      <c r="AB4" s="430"/>
      <c r="AC4" s="430">
        <v>3000</v>
      </c>
      <c r="AD4" s="430"/>
      <c r="AE4" s="430">
        <v>0</v>
      </c>
      <c r="AF4" s="430"/>
      <c r="AG4" s="430">
        <v>150</v>
      </c>
      <c r="AH4" s="430"/>
      <c r="AI4" s="430">
        <v>3000</v>
      </c>
      <c r="AJ4" s="430"/>
      <c r="AK4" s="430">
        <v>0</v>
      </c>
      <c r="AL4" s="430"/>
      <c r="AM4" s="430">
        <v>0</v>
      </c>
      <c r="AN4" s="430"/>
      <c r="AO4" s="430">
        <v>0</v>
      </c>
      <c r="AP4" s="430"/>
      <c r="AQ4" s="430">
        <v>0</v>
      </c>
      <c r="AR4" s="430"/>
      <c r="AS4" s="430">
        <v>0</v>
      </c>
      <c r="AT4" s="430"/>
      <c r="AU4" s="430">
        <v>0</v>
      </c>
      <c r="AV4" s="430"/>
      <c r="AW4" s="430">
        <v>60000</v>
      </c>
      <c r="AX4" s="430"/>
      <c r="AY4" s="430">
        <v>0</v>
      </c>
      <c r="AZ4" s="430"/>
      <c r="BA4" s="430">
        <v>0</v>
      </c>
      <c r="BB4" s="430"/>
      <c r="BC4" s="430">
        <v>0</v>
      </c>
      <c r="BD4" s="430"/>
      <c r="BE4" s="430">
        <v>0</v>
      </c>
      <c r="BF4" s="430"/>
    </row>
    <row r="5" spans="1:58" x14ac:dyDescent="0.25">
      <c r="A5" s="444" t="s">
        <v>77</v>
      </c>
      <c r="B5" s="47" t="s">
        <v>78</v>
      </c>
      <c r="C5" s="431">
        <v>29.7</v>
      </c>
      <c r="D5" s="432"/>
      <c r="E5" s="431">
        <v>29.7</v>
      </c>
      <c r="F5" s="432"/>
      <c r="G5" s="431">
        <v>29.7</v>
      </c>
      <c r="H5" s="432"/>
      <c r="I5" s="431">
        <v>29.7</v>
      </c>
      <c r="J5" s="432"/>
      <c r="K5" s="431">
        <v>29.7</v>
      </c>
      <c r="L5" s="432"/>
      <c r="M5" s="431">
        <v>29.7</v>
      </c>
      <c r="N5" s="432"/>
      <c r="O5" s="431">
        <v>29.7</v>
      </c>
      <c r="P5" s="432"/>
      <c r="Q5" s="431">
        <v>29.7</v>
      </c>
      <c r="R5" s="432"/>
      <c r="S5" s="431">
        <v>29.7</v>
      </c>
      <c r="T5" s="432"/>
      <c r="U5" s="431">
        <v>29.7</v>
      </c>
      <c r="V5" s="432"/>
      <c r="W5" s="431">
        <v>29.7</v>
      </c>
      <c r="X5" s="432"/>
      <c r="Y5" s="431">
        <v>29.7</v>
      </c>
      <c r="Z5" s="432"/>
      <c r="AA5" s="431">
        <v>29.7</v>
      </c>
      <c r="AB5" s="432"/>
      <c r="AC5" s="431">
        <v>29.7</v>
      </c>
      <c r="AD5" s="432"/>
      <c r="AE5" s="431">
        <v>29.7</v>
      </c>
      <c r="AF5" s="432"/>
      <c r="AG5" s="431">
        <v>29.7</v>
      </c>
      <c r="AH5" s="432"/>
      <c r="AI5" s="431">
        <v>29.7</v>
      </c>
      <c r="AJ5" s="432"/>
      <c r="AK5" s="431">
        <v>29.7</v>
      </c>
      <c r="AL5" s="432"/>
      <c r="AM5" s="431">
        <v>29.7</v>
      </c>
      <c r="AN5" s="432"/>
      <c r="AO5" s="431">
        <v>29.7</v>
      </c>
      <c r="AP5" s="432"/>
      <c r="AQ5" s="431">
        <v>29.7</v>
      </c>
      <c r="AR5" s="432"/>
      <c r="AS5" s="431">
        <v>29.7</v>
      </c>
      <c r="AT5" s="432"/>
      <c r="AU5" s="431">
        <v>29.7</v>
      </c>
      <c r="AV5" s="432"/>
      <c r="AW5" s="431">
        <v>29.7</v>
      </c>
      <c r="AX5" s="432"/>
      <c r="AY5" s="431">
        <v>29.7</v>
      </c>
      <c r="AZ5" s="432"/>
      <c r="BA5" s="431">
        <v>29.7</v>
      </c>
      <c r="BB5" s="432"/>
      <c r="BC5" s="431">
        <v>29.7</v>
      </c>
      <c r="BD5" s="432"/>
      <c r="BE5" s="431">
        <v>29.7</v>
      </c>
      <c r="BF5" s="432"/>
    </row>
    <row r="6" spans="1:58" x14ac:dyDescent="0.25">
      <c r="A6" s="447"/>
      <c r="B6" s="48" t="s">
        <v>79</v>
      </c>
      <c r="C6" s="433">
        <v>21</v>
      </c>
      <c r="D6" s="434"/>
      <c r="E6" s="433">
        <v>21</v>
      </c>
      <c r="F6" s="434"/>
      <c r="G6" s="433">
        <v>21</v>
      </c>
      <c r="H6" s="434"/>
      <c r="I6" s="433">
        <v>21</v>
      </c>
      <c r="J6" s="434"/>
      <c r="K6" s="433">
        <v>21</v>
      </c>
      <c r="L6" s="434"/>
      <c r="M6" s="433">
        <v>21</v>
      </c>
      <c r="N6" s="434"/>
      <c r="O6" s="433">
        <v>21</v>
      </c>
      <c r="P6" s="434"/>
      <c r="Q6" s="433">
        <v>21</v>
      </c>
      <c r="R6" s="434"/>
      <c r="S6" s="433">
        <v>21</v>
      </c>
      <c r="T6" s="434"/>
      <c r="U6" s="433">
        <v>21</v>
      </c>
      <c r="V6" s="434"/>
      <c r="W6" s="433">
        <v>21</v>
      </c>
      <c r="X6" s="434"/>
      <c r="Y6" s="433">
        <v>21</v>
      </c>
      <c r="Z6" s="434"/>
      <c r="AA6" s="433">
        <v>21</v>
      </c>
      <c r="AB6" s="434"/>
      <c r="AC6" s="433">
        <v>21</v>
      </c>
      <c r="AD6" s="434"/>
      <c r="AE6" s="433">
        <v>21</v>
      </c>
      <c r="AF6" s="434"/>
      <c r="AG6" s="433">
        <v>21</v>
      </c>
      <c r="AH6" s="434"/>
      <c r="AI6" s="433">
        <v>21</v>
      </c>
      <c r="AJ6" s="434"/>
      <c r="AK6" s="433">
        <v>21</v>
      </c>
      <c r="AL6" s="434"/>
      <c r="AM6" s="433">
        <v>21</v>
      </c>
      <c r="AN6" s="434"/>
      <c r="AO6" s="433">
        <v>21</v>
      </c>
      <c r="AP6" s="434"/>
      <c r="AQ6" s="433">
        <v>21</v>
      </c>
      <c r="AR6" s="434"/>
      <c r="AS6" s="433">
        <v>21</v>
      </c>
      <c r="AT6" s="434"/>
      <c r="AU6" s="433">
        <v>21</v>
      </c>
      <c r="AV6" s="434"/>
      <c r="AW6" s="433">
        <v>21</v>
      </c>
      <c r="AX6" s="434"/>
      <c r="AY6" s="433">
        <v>21</v>
      </c>
      <c r="AZ6" s="434"/>
      <c r="BA6" s="433">
        <v>21</v>
      </c>
      <c r="BB6" s="434"/>
      <c r="BC6" s="433">
        <v>21</v>
      </c>
      <c r="BD6" s="434"/>
      <c r="BE6" s="433">
        <v>21</v>
      </c>
      <c r="BF6" s="434"/>
    </row>
    <row r="7" spans="1:58" ht="15.75" thickBot="1" x14ac:dyDescent="0.3">
      <c r="A7" s="448"/>
      <c r="B7" s="49" t="s">
        <v>80</v>
      </c>
      <c r="C7" s="542">
        <v>1</v>
      </c>
      <c r="D7" s="543"/>
      <c r="E7" s="542">
        <v>1</v>
      </c>
      <c r="F7" s="543"/>
      <c r="G7" s="542">
        <v>1</v>
      </c>
      <c r="H7" s="543"/>
      <c r="I7" s="542">
        <v>1</v>
      </c>
      <c r="J7" s="543"/>
      <c r="K7" s="542">
        <v>1</v>
      </c>
      <c r="L7" s="543"/>
      <c r="M7" s="542">
        <v>1</v>
      </c>
      <c r="N7" s="543"/>
      <c r="O7" s="542">
        <v>1</v>
      </c>
      <c r="P7" s="543"/>
      <c r="Q7" s="542">
        <v>1</v>
      </c>
      <c r="R7" s="543"/>
      <c r="S7" s="542">
        <v>1</v>
      </c>
      <c r="T7" s="543"/>
      <c r="U7" s="542">
        <v>1</v>
      </c>
      <c r="V7" s="543"/>
      <c r="W7" s="542">
        <v>1</v>
      </c>
      <c r="X7" s="543"/>
      <c r="Y7" s="542">
        <v>1</v>
      </c>
      <c r="Z7" s="543"/>
      <c r="AA7" s="542">
        <v>1</v>
      </c>
      <c r="AB7" s="543"/>
      <c r="AC7" s="542">
        <v>1</v>
      </c>
      <c r="AD7" s="543"/>
      <c r="AE7" s="542">
        <v>1</v>
      </c>
      <c r="AF7" s="543"/>
      <c r="AG7" s="542">
        <v>1</v>
      </c>
      <c r="AH7" s="543"/>
      <c r="AI7" s="542">
        <v>1</v>
      </c>
      <c r="AJ7" s="543"/>
      <c r="AK7" s="542">
        <v>1</v>
      </c>
      <c r="AL7" s="543"/>
      <c r="AM7" s="542">
        <v>1</v>
      </c>
      <c r="AN7" s="543"/>
      <c r="AO7" s="542">
        <v>1</v>
      </c>
      <c r="AP7" s="543"/>
      <c r="AQ7" s="542">
        <v>1</v>
      </c>
      <c r="AR7" s="543"/>
      <c r="AS7" s="542">
        <v>1</v>
      </c>
      <c r="AT7" s="543"/>
      <c r="AU7" s="542">
        <v>1</v>
      </c>
      <c r="AV7" s="543"/>
      <c r="AW7" s="542">
        <v>1</v>
      </c>
      <c r="AX7" s="543"/>
      <c r="AY7" s="542">
        <v>1</v>
      </c>
      <c r="AZ7" s="543"/>
      <c r="BA7" s="542">
        <v>1</v>
      </c>
      <c r="BB7" s="543"/>
      <c r="BC7" s="542">
        <v>1</v>
      </c>
      <c r="BD7" s="543"/>
      <c r="BE7" s="542">
        <v>1</v>
      </c>
      <c r="BF7" s="543"/>
    </row>
    <row r="8" spans="1:58"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32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48" t="s">
        <v>83</v>
      </c>
      <c r="C9" s="439" t="s">
        <v>20</v>
      </c>
      <c r="D9" s="440"/>
      <c r="E9" s="439" t="s">
        <v>20</v>
      </c>
      <c r="F9" s="440"/>
      <c r="G9" s="439" t="s">
        <v>20</v>
      </c>
      <c r="H9" s="440"/>
      <c r="I9" s="439" t="s">
        <v>20</v>
      </c>
      <c r="J9" s="440"/>
      <c r="K9" s="439" t="s">
        <v>20</v>
      </c>
      <c r="L9" s="440"/>
      <c r="M9" s="439" t="s">
        <v>20</v>
      </c>
      <c r="N9" s="440"/>
      <c r="O9" s="439" t="s">
        <v>20</v>
      </c>
      <c r="P9" s="440"/>
      <c r="Q9" s="439" t="s">
        <v>20</v>
      </c>
      <c r="R9" s="440"/>
      <c r="S9" s="439" t="s">
        <v>20</v>
      </c>
      <c r="T9" s="440"/>
      <c r="U9" s="439" t="s">
        <v>20</v>
      </c>
      <c r="V9" s="440"/>
      <c r="W9" s="439" t="s">
        <v>20</v>
      </c>
      <c r="X9" s="440"/>
      <c r="Y9" s="439" t="s">
        <v>20</v>
      </c>
      <c r="Z9" s="440"/>
      <c r="AA9" s="439" t="s">
        <v>20</v>
      </c>
      <c r="AB9" s="440"/>
      <c r="AC9" s="439" t="s">
        <v>20</v>
      </c>
      <c r="AD9" s="440"/>
      <c r="AE9" s="439" t="s">
        <v>20</v>
      </c>
      <c r="AF9" s="440"/>
      <c r="AG9" s="439" t="s">
        <v>20</v>
      </c>
      <c r="AH9" s="440"/>
      <c r="AI9" s="439" t="s">
        <v>20</v>
      </c>
      <c r="AJ9" s="440"/>
      <c r="AK9" s="439" t="s">
        <v>20</v>
      </c>
      <c r="AL9" s="440"/>
      <c r="AM9" s="439" t="s">
        <v>20</v>
      </c>
      <c r="AN9" s="440"/>
      <c r="AO9" s="439" t="s">
        <v>20</v>
      </c>
      <c r="AP9" s="440"/>
      <c r="AQ9" s="439" t="s">
        <v>20</v>
      </c>
      <c r="AR9" s="440"/>
      <c r="AS9" s="439" t="s">
        <v>20</v>
      </c>
      <c r="AT9" s="440"/>
      <c r="AU9" s="439" t="s">
        <v>20</v>
      </c>
      <c r="AV9" s="440"/>
      <c r="AW9" s="439" t="s">
        <v>20</v>
      </c>
      <c r="AX9" s="440"/>
      <c r="AY9" s="439" t="s">
        <v>20</v>
      </c>
      <c r="AZ9" s="440"/>
      <c r="BA9" s="439" t="s">
        <v>20</v>
      </c>
      <c r="BB9" s="440"/>
      <c r="BC9" s="439" t="s">
        <v>20</v>
      </c>
      <c r="BD9" s="440"/>
      <c r="BE9" s="439" t="s">
        <v>20</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623.69999999999993</v>
      </c>
      <c r="D15" s="492"/>
      <c r="E15" s="492">
        <f>E5*E6</f>
        <v>623.69999999999993</v>
      </c>
      <c r="F15" s="492"/>
      <c r="G15" s="492">
        <f>G5*G6</f>
        <v>623.69999999999993</v>
      </c>
      <c r="H15" s="492"/>
      <c r="I15" s="492">
        <f>I5*I6</f>
        <v>623.69999999999993</v>
      </c>
      <c r="J15" s="492"/>
      <c r="K15" s="492">
        <f>K5*K6</f>
        <v>623.69999999999993</v>
      </c>
      <c r="L15" s="492"/>
      <c r="M15" s="492">
        <f>M5*M6</f>
        <v>623.69999999999993</v>
      </c>
      <c r="N15" s="492"/>
      <c r="O15" s="492">
        <f>O5*O6</f>
        <v>623.69999999999993</v>
      </c>
      <c r="P15" s="492"/>
      <c r="Q15" s="492">
        <f>Q5*Q6</f>
        <v>623.69999999999993</v>
      </c>
      <c r="R15" s="492"/>
      <c r="S15" s="492">
        <f>S5*S6</f>
        <v>623.69999999999993</v>
      </c>
      <c r="T15" s="492"/>
      <c r="U15" s="492">
        <f>U5*U6</f>
        <v>623.69999999999993</v>
      </c>
      <c r="V15" s="492"/>
      <c r="W15" s="492">
        <f>W5*W6</f>
        <v>623.69999999999993</v>
      </c>
      <c r="X15" s="492"/>
      <c r="Y15" s="492">
        <f>Y5*Y6</f>
        <v>623.69999999999993</v>
      </c>
      <c r="Z15" s="492"/>
      <c r="AA15" s="492">
        <f>AA5*AA6</f>
        <v>623.69999999999993</v>
      </c>
      <c r="AB15" s="492"/>
      <c r="AC15" s="492">
        <f>AC5*AC6</f>
        <v>623.69999999999993</v>
      </c>
      <c r="AD15" s="492"/>
      <c r="AE15" s="492">
        <f>AE5*AE6</f>
        <v>623.69999999999993</v>
      </c>
      <c r="AF15" s="492"/>
      <c r="AG15" s="492">
        <f>AG5*AG6</f>
        <v>623.69999999999993</v>
      </c>
      <c r="AH15" s="492"/>
      <c r="AI15" s="492">
        <f>AI5*AI6</f>
        <v>623.69999999999993</v>
      </c>
      <c r="AJ15" s="492"/>
      <c r="AK15" s="492">
        <f>AK5*AK6</f>
        <v>623.69999999999993</v>
      </c>
      <c r="AL15" s="492"/>
      <c r="AM15" s="492">
        <f>AM5*AM6</f>
        <v>623.69999999999993</v>
      </c>
      <c r="AN15" s="492"/>
      <c r="AO15" s="492">
        <f>AO5*AO6</f>
        <v>623.69999999999993</v>
      </c>
      <c r="AP15" s="492"/>
      <c r="AQ15" s="492">
        <f>AQ5*AQ6</f>
        <v>623.69999999999993</v>
      </c>
      <c r="AR15" s="492"/>
      <c r="AS15" s="492">
        <f>AS5*AS6</f>
        <v>623.69999999999993</v>
      </c>
      <c r="AT15" s="492"/>
      <c r="AU15" s="492">
        <f>AU5*AU6</f>
        <v>623.69999999999993</v>
      </c>
      <c r="AV15" s="492"/>
      <c r="AW15" s="492">
        <f>AW5*AW6</f>
        <v>623.69999999999993</v>
      </c>
      <c r="AX15" s="492"/>
      <c r="AY15" s="492">
        <f>AY5*AY6</f>
        <v>623.69999999999993</v>
      </c>
      <c r="AZ15" s="492"/>
      <c r="BA15" s="492">
        <f>BA5*BA6</f>
        <v>623.69999999999993</v>
      </c>
      <c r="BB15" s="492"/>
      <c r="BC15" s="492">
        <f>BC5*BC6</f>
        <v>623.69999999999993</v>
      </c>
      <c r="BD15" s="492"/>
      <c r="BE15" s="492">
        <f>BE5*BE6</f>
        <v>623.69999999999993</v>
      </c>
      <c r="BF15" s="492"/>
    </row>
    <row r="16" spans="1:58" x14ac:dyDescent="0.25">
      <c r="A16" s="222"/>
      <c r="B16" s="48" t="s">
        <v>87</v>
      </c>
      <c r="C16" s="504">
        <f>C13*C15</f>
        <v>208.89749999999998</v>
      </c>
      <c r="D16" s="504"/>
      <c r="E16" s="504">
        <f>E13*E15</f>
        <v>208.89749999999998</v>
      </c>
      <c r="F16" s="504"/>
      <c r="G16" s="504">
        <f>G13*G15</f>
        <v>208.89749999999998</v>
      </c>
      <c r="H16" s="504"/>
      <c r="I16" s="504">
        <f>I13*I15</f>
        <v>208.89749999999998</v>
      </c>
      <c r="J16" s="504"/>
      <c r="K16" s="504">
        <f>K13*K15</f>
        <v>208.89749999999998</v>
      </c>
      <c r="L16" s="504"/>
      <c r="M16" s="504">
        <f>M13*M15</f>
        <v>208.89749999999998</v>
      </c>
      <c r="N16" s="504"/>
      <c r="O16" s="504">
        <f>O13*O15</f>
        <v>208.89749999999998</v>
      </c>
      <c r="P16" s="504"/>
      <c r="Q16" s="504">
        <f>Q13*Q15</f>
        <v>208.89749999999998</v>
      </c>
      <c r="R16" s="504"/>
      <c r="S16" s="504">
        <f>S13*S15</f>
        <v>208.89749999999998</v>
      </c>
      <c r="T16" s="504"/>
      <c r="U16" s="504">
        <f>U13*U15</f>
        <v>208.89749999999998</v>
      </c>
      <c r="V16" s="504"/>
      <c r="W16" s="504">
        <f>W13*W15</f>
        <v>208.89749999999998</v>
      </c>
      <c r="X16" s="504"/>
      <c r="Y16" s="504">
        <f>Y13*Y15</f>
        <v>208.89749999999998</v>
      </c>
      <c r="Z16" s="504"/>
      <c r="AA16" s="504">
        <f>AA13*AA15</f>
        <v>208.89749999999998</v>
      </c>
      <c r="AB16" s="504"/>
      <c r="AC16" s="504">
        <f>AC13*AC15</f>
        <v>208.89749999999998</v>
      </c>
      <c r="AD16" s="504"/>
      <c r="AE16" s="504">
        <f>AE13*AE15</f>
        <v>208.89749999999998</v>
      </c>
      <c r="AF16" s="504"/>
      <c r="AG16" s="504">
        <f>AG13*AG15</f>
        <v>208.89749999999998</v>
      </c>
      <c r="AH16" s="504"/>
      <c r="AI16" s="504">
        <f>AI13*AI15</f>
        <v>208.89749999999998</v>
      </c>
      <c r="AJ16" s="504"/>
      <c r="AK16" s="504">
        <f>AK13*AK15</f>
        <v>208.89749999999998</v>
      </c>
      <c r="AL16" s="504"/>
      <c r="AM16" s="504">
        <f>AM13*AM15</f>
        <v>208.89749999999998</v>
      </c>
      <c r="AN16" s="504"/>
      <c r="AO16" s="504">
        <f>AO13*AO15</f>
        <v>208.89749999999998</v>
      </c>
      <c r="AP16" s="504"/>
      <c r="AQ16" s="504">
        <f>AQ13*AQ15</f>
        <v>208.89749999999998</v>
      </c>
      <c r="AR16" s="504"/>
      <c r="AS16" s="504">
        <f>AS13*AS15</f>
        <v>208.89749999999998</v>
      </c>
      <c r="AT16" s="504"/>
      <c r="AU16" s="504">
        <f>AU13*AU15</f>
        <v>208.89749999999998</v>
      </c>
      <c r="AV16" s="504"/>
      <c r="AW16" s="504">
        <f>AW13*AW15</f>
        <v>208.89749999999998</v>
      </c>
      <c r="AX16" s="504"/>
      <c r="AY16" s="504">
        <f>AY13*AY15</f>
        <v>208.89749999999998</v>
      </c>
      <c r="AZ16" s="504"/>
      <c r="BA16" s="504">
        <f>BA13*BA15</f>
        <v>208.89749999999998</v>
      </c>
      <c r="BB16" s="504"/>
      <c r="BC16" s="504">
        <f>BC13*BC15</f>
        <v>208.89749999999998</v>
      </c>
      <c r="BD16" s="504"/>
      <c r="BE16" s="504">
        <f>BE13*BE15</f>
        <v>208.89749999999998</v>
      </c>
      <c r="BF16" s="504"/>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1500</v>
      </c>
      <c r="D18" s="470"/>
      <c r="E18" s="469">
        <f>IF(OR(E8=Tabelas!$F$14,E8=Tabelas!$F$16),E4*E7,2*E4*E7)</f>
        <v>300</v>
      </c>
      <c r="F18" s="470"/>
      <c r="G18" s="469">
        <f>IF(OR(G8=Tabelas!$F$14,G8=Tabelas!$F$16),G4*G7,2*G4*G7)</f>
        <v>0</v>
      </c>
      <c r="H18" s="470"/>
      <c r="I18" s="469">
        <f>IF(OR(I8=Tabelas!$F$14,I8=Tabelas!$F$16),I4*I7,2*I4*I7)</f>
        <v>0</v>
      </c>
      <c r="J18" s="470"/>
      <c r="K18" s="469">
        <f>IF(OR(K8=Tabelas!$F$14,K8=Tabelas!$F$16),K4*K7,2*K4*K7)</f>
        <v>0</v>
      </c>
      <c r="L18" s="470"/>
      <c r="M18" s="469">
        <f>IF(OR(M8=Tabelas!$F$14,M8=Tabelas!$F$16),M4*M7,2*M4*M7)</f>
        <v>0</v>
      </c>
      <c r="N18" s="470"/>
      <c r="O18" s="469">
        <f>IF(OR(O8=Tabelas!$F$14,O8=Tabelas!$F$16),O4*O7,2*O4*O7)</f>
        <v>500</v>
      </c>
      <c r="P18" s="470"/>
      <c r="Q18" s="469">
        <f>IF(OR(Q8=Tabelas!$F$14,Q8=Tabelas!$F$16),Q4*Q7,2*Q4*Q7)</f>
        <v>0</v>
      </c>
      <c r="R18" s="470"/>
      <c r="S18" s="469">
        <f>IF(OR(S8=Tabelas!$F$14,S8=Tabelas!$F$16),S4*S7,2*S4*S7)</f>
        <v>0</v>
      </c>
      <c r="T18" s="470"/>
      <c r="U18" s="469">
        <f>IF(OR(U8=Tabelas!$F$14,U8=Tabelas!$F$16),U4*U7,2*U4*U7)</f>
        <v>0</v>
      </c>
      <c r="V18" s="470"/>
      <c r="W18" s="469">
        <f>IF(OR(W8=Tabelas!$F$14,W8=Tabelas!$F$16),W4*W7,2*W4*W7)</f>
        <v>500</v>
      </c>
      <c r="X18" s="470"/>
      <c r="Y18" s="469">
        <f>IF(OR(Y8=Tabelas!$F$14,Y8=Tabelas!$F$16),Y4*Y7,2*Y4*Y7)</f>
        <v>0</v>
      </c>
      <c r="Z18" s="470"/>
      <c r="AA18" s="469">
        <f>IF(OR(AA8=Tabelas!$F$14,AA8=Tabelas!$F$16),AA4*AA7,2*AA4*AA7)</f>
        <v>0</v>
      </c>
      <c r="AB18" s="470"/>
      <c r="AC18" s="469">
        <f>IF(OR(AC8=Tabelas!$F$14,AC8=Tabelas!$F$16),AC4*AC7,2*AC4*AC7)</f>
        <v>3000</v>
      </c>
      <c r="AD18" s="470"/>
      <c r="AE18" s="469">
        <f>IF(OR(AE8=Tabelas!$F$14,AE8=Tabelas!$F$16),AE4*AE7,2*AE4*AE7)</f>
        <v>0</v>
      </c>
      <c r="AF18" s="470"/>
      <c r="AG18" s="469">
        <f>IF(OR(AG8=Tabelas!$F$14,AG8=Tabelas!$F$16),AG4*AG7,2*AG4*AG7)</f>
        <v>150</v>
      </c>
      <c r="AH18" s="470"/>
      <c r="AI18" s="469">
        <f>IF(OR(AI8=Tabelas!$F$14,AI8=Tabelas!$F$16),AI4*AI7,2*AI4*AI7)</f>
        <v>3000</v>
      </c>
      <c r="AJ18" s="470"/>
      <c r="AK18" s="469">
        <f>IF(OR(AK8=Tabelas!$F$14,AK8=Tabelas!$F$16),AK4*AK7,2*AK4*AK7)</f>
        <v>0</v>
      </c>
      <c r="AL18" s="470"/>
      <c r="AM18" s="469">
        <f>IF(OR(AM8=Tabelas!$F$14,AM8=Tabelas!$F$16),AM4*AM7,2*AM4*AM7)</f>
        <v>0</v>
      </c>
      <c r="AN18" s="470"/>
      <c r="AO18" s="469">
        <f>IF(OR(AO8=Tabelas!$F$14,AO8=Tabelas!$F$16),AO4*AO7,2*AO4*AO7)</f>
        <v>0</v>
      </c>
      <c r="AP18" s="470"/>
      <c r="AQ18" s="469">
        <f>IF(OR(AQ8=Tabelas!$F$14,AQ8=Tabelas!$F$16),AQ4*AQ7,2*AQ4*AQ7)</f>
        <v>0</v>
      </c>
      <c r="AR18" s="470"/>
      <c r="AS18" s="469">
        <f>IF(OR(AS8=Tabelas!$F$14,AS8=Tabelas!$F$16),AS4*AS7,2*AS4*AS7)</f>
        <v>0</v>
      </c>
      <c r="AT18" s="470"/>
      <c r="AU18" s="469">
        <f>IF(OR(AU8=Tabelas!$F$14,AU8=Tabelas!$F$16),AU4*AU7,2*AU4*AU7)</f>
        <v>0</v>
      </c>
      <c r="AV18" s="470"/>
      <c r="AW18" s="469">
        <f>IF(OR(AW8=Tabelas!$F$14,AW8=Tabelas!$F$16),AW4*AW7,2*AW4*AW7)</f>
        <v>60000</v>
      </c>
      <c r="AX18" s="470"/>
      <c r="AY18" s="469">
        <f>IF(OR(AY8=Tabelas!$F$14,AY8=Tabelas!$F$16),AY4*AY7,2*AY4*AY7)</f>
        <v>0</v>
      </c>
      <c r="AZ18" s="470"/>
      <c r="BA18" s="469">
        <f>IF(OR(BA8=Tabelas!$F$14,BA8=Tabelas!$F$16),BA4*BA7,2*BA4*BA7)</f>
        <v>0</v>
      </c>
      <c r="BB18" s="470"/>
      <c r="BC18" s="469">
        <f>IF(OR(BC8=Tabelas!$F$14,BC8=Tabelas!$F$16),BC4*BC7,2*BC4*BC7)</f>
        <v>0</v>
      </c>
      <c r="BD18" s="470"/>
      <c r="BE18" s="469">
        <f>IF(OR(BE8=Tabelas!$F$14,BE8=Tabelas!$F$16),BE4*BE7,2*BE4*BE7)</f>
        <v>0</v>
      </c>
      <c r="BF18" s="470"/>
    </row>
    <row r="19" spans="1:58" x14ac:dyDescent="0.25">
      <c r="A19" s="445"/>
      <c r="B19" s="48" t="s">
        <v>90</v>
      </c>
      <c r="C19" s="471">
        <f>IF(C8=Tabelas!$B$4,0,IF(OR(C8=Tabelas!$F$14,C8=Tabelas!$F$15),VLOOKUP(C9,matrizpapel,2,0),VLOOKUP(C9,matrizpapel,3,0)))</f>
        <v>3</v>
      </c>
      <c r="D19" s="472"/>
      <c r="E19" s="471">
        <f>IF(E8=Tabelas!$B$4,0,IF(OR(E8=Tabelas!$F$14,E8=Tabelas!$F$15),VLOOKUP(E9,matrizpapel,2,0),VLOOKUP(E9,matrizpapel,3,0)))</f>
        <v>3</v>
      </c>
      <c r="F19" s="472"/>
      <c r="G19" s="471">
        <f>IF(G8=Tabelas!$B$4,0,IF(OR(G8=Tabelas!$F$14,G8=Tabelas!$F$15),VLOOKUP(G9,matrizpapel,2,0),VLOOKUP(G9,matrizpapel,3,0)))</f>
        <v>3</v>
      </c>
      <c r="H19" s="472"/>
      <c r="I19" s="471">
        <f>IF(I8=Tabelas!$B$4,0,IF(OR(I8=Tabelas!$F$14,I8=Tabelas!$F$15),VLOOKUP(I9,matrizpapel,2,0),VLOOKUP(I9,matrizpapel,3,0)))</f>
        <v>3</v>
      </c>
      <c r="J19" s="472"/>
      <c r="K19" s="471">
        <f>IF(K8=Tabelas!$B$4,0,IF(OR(K8=Tabelas!$F$14,K8=Tabelas!$F$15),VLOOKUP(K9,matrizpapel,2,0),VLOOKUP(K9,matrizpapel,3,0)))</f>
        <v>3</v>
      </c>
      <c r="L19" s="472"/>
      <c r="M19" s="471">
        <f>IF(M8=Tabelas!$B$4,0,IF(OR(M8=Tabelas!$F$14,M8=Tabelas!$F$15),VLOOKUP(M9,matrizpapel,2,0),VLOOKUP(M9,matrizpapel,3,0)))</f>
        <v>3</v>
      </c>
      <c r="N19" s="472"/>
      <c r="O19" s="471">
        <f>IF(O8=Tabelas!$B$4,0,IF(OR(O8=Tabelas!$F$14,O8=Tabelas!$F$15),VLOOKUP(O9,matrizpapel,2,0),VLOOKUP(O9,matrizpapel,3,0)))</f>
        <v>3</v>
      </c>
      <c r="P19" s="472"/>
      <c r="Q19" s="471">
        <f>IF(Q8=Tabelas!$B$4,0,IF(OR(Q8=Tabelas!$F$14,Q8=Tabelas!$F$15),VLOOKUP(Q9,matrizpapel,2,0),VLOOKUP(Q9,matrizpapel,3,0)))</f>
        <v>3</v>
      </c>
      <c r="R19" s="472"/>
      <c r="S19" s="471">
        <f>IF(S8=Tabelas!$B$4,0,IF(OR(S8=Tabelas!$F$14,S8=Tabelas!$F$15),VLOOKUP(S9,matrizpapel,2,0),VLOOKUP(S9,matrizpapel,3,0)))</f>
        <v>3</v>
      </c>
      <c r="T19" s="472"/>
      <c r="U19" s="471">
        <f>IF(U8=Tabelas!$B$4,0,IF(OR(U8=Tabelas!$F$14,U8=Tabelas!$F$15),VLOOKUP(U9,matrizpapel,2,0),VLOOKUP(U9,matrizpapel,3,0)))</f>
        <v>3</v>
      </c>
      <c r="V19" s="472"/>
      <c r="W19" s="471">
        <f>IF(W8=Tabelas!$B$4,0,IF(OR(W8=Tabelas!$F$14,W8=Tabelas!$F$15),VLOOKUP(W9,matrizpapel,2,0),VLOOKUP(W9,matrizpapel,3,0)))</f>
        <v>3</v>
      </c>
      <c r="X19" s="472"/>
      <c r="Y19" s="471">
        <f>IF(Y8=Tabelas!$B$4,0,IF(OR(Y8=Tabelas!$F$14,Y8=Tabelas!$F$15),VLOOKUP(Y9,matrizpapel,2,0),VLOOKUP(Y9,matrizpapel,3,0)))</f>
        <v>3</v>
      </c>
      <c r="Z19" s="472"/>
      <c r="AA19" s="471">
        <f>IF(AA8=Tabelas!$B$4,0,IF(OR(AA8=Tabelas!$F$14,AA8=Tabelas!$F$15),VLOOKUP(AA9,matrizpapel,2,0),VLOOKUP(AA9,matrizpapel,3,0)))</f>
        <v>3</v>
      </c>
      <c r="AB19" s="472"/>
      <c r="AC19" s="471">
        <f>IF(AC8=Tabelas!$B$4,0,IF(OR(AC8=Tabelas!$F$14,AC8=Tabelas!$F$15),VLOOKUP(AC9,matrizpapel,2,0),VLOOKUP(AC9,matrizpapel,3,0)))</f>
        <v>3</v>
      </c>
      <c r="AD19" s="472"/>
      <c r="AE19" s="471">
        <f>IF(AE8=Tabelas!$B$4,0,IF(OR(AE8=Tabelas!$F$14,AE8=Tabelas!$F$15),VLOOKUP(AE9,matrizpapel,2,0),VLOOKUP(AE9,matrizpapel,3,0)))</f>
        <v>3</v>
      </c>
      <c r="AF19" s="472"/>
      <c r="AG19" s="471">
        <f>IF(AG8=Tabelas!$B$4,0,IF(OR(AG8=Tabelas!$F$14,AG8=Tabelas!$F$15),VLOOKUP(AG9,matrizpapel,2,0),VLOOKUP(AG9,matrizpapel,3,0)))</f>
        <v>3</v>
      </c>
      <c r="AH19" s="472"/>
      <c r="AI19" s="471">
        <f>IF(AI8=Tabelas!$B$4,0,IF(OR(AI8=Tabelas!$F$14,AI8=Tabelas!$F$15),VLOOKUP(AI9,matrizpapel,2,0),VLOOKUP(AI9,matrizpapel,3,0)))</f>
        <v>3</v>
      </c>
      <c r="AJ19" s="472"/>
      <c r="AK19" s="471">
        <f>IF(AK8=Tabelas!$B$4,0,IF(OR(AK8=Tabelas!$F$14,AK8=Tabelas!$F$15),VLOOKUP(AK9,matrizpapel,2,0),VLOOKUP(AK9,matrizpapel,3,0)))</f>
        <v>3</v>
      </c>
      <c r="AL19" s="472"/>
      <c r="AM19" s="471">
        <f>IF(AM8=Tabelas!$B$4,0,IF(OR(AM8=Tabelas!$F$14,AM8=Tabelas!$F$15),VLOOKUP(AM9,matrizpapel,2,0),VLOOKUP(AM9,matrizpapel,3,0)))</f>
        <v>3</v>
      </c>
      <c r="AN19" s="472"/>
      <c r="AO19" s="471">
        <f>IF(AO8=Tabelas!$B$4,0,IF(OR(AO8=Tabelas!$F$14,AO8=Tabelas!$F$15),VLOOKUP(AO9,matrizpapel,2,0),VLOOKUP(AO9,matrizpapel,3,0)))</f>
        <v>3</v>
      </c>
      <c r="AP19" s="472"/>
      <c r="AQ19" s="471">
        <f>IF(AQ8=Tabelas!$B$4,0,IF(OR(AQ8=Tabelas!$F$14,AQ8=Tabelas!$F$15),VLOOKUP(AQ9,matrizpapel,2,0),VLOOKUP(AQ9,matrizpapel,3,0)))</f>
        <v>3</v>
      </c>
      <c r="AR19" s="472"/>
      <c r="AS19" s="471">
        <f>IF(AS8=Tabelas!$B$4,0,IF(OR(AS8=Tabelas!$F$14,AS8=Tabelas!$F$15),VLOOKUP(AS9,matrizpapel,2,0),VLOOKUP(AS9,matrizpapel,3,0)))</f>
        <v>3</v>
      </c>
      <c r="AT19" s="472"/>
      <c r="AU19" s="471">
        <f>IF(AU8=Tabelas!$B$4,0,IF(OR(AU8=Tabelas!$F$14,AU8=Tabelas!$F$15),VLOOKUP(AU9,matrizpapel,2,0),VLOOKUP(AU9,matrizpapel,3,0)))</f>
        <v>3</v>
      </c>
      <c r="AV19" s="472"/>
      <c r="AW19" s="471">
        <f>IF(AW8=Tabelas!$B$4,0,IF(OR(AW8=Tabelas!$F$14,AW8=Tabelas!$F$15),VLOOKUP(AW9,matrizpapel,2,0),VLOOKUP(AW9,matrizpapel,3,0)))</f>
        <v>3</v>
      </c>
      <c r="AX19" s="472"/>
      <c r="AY19" s="471">
        <f>IF(AY8=Tabelas!$B$4,0,IF(OR(AY8=Tabelas!$F$14,AY8=Tabelas!$F$15),VLOOKUP(AY9,matrizpapel,2,0),VLOOKUP(AY9,matrizpapel,3,0)))</f>
        <v>3</v>
      </c>
      <c r="AZ19" s="472"/>
      <c r="BA19" s="471">
        <f>IF(BA8=Tabelas!$B$4,0,IF(OR(BA8=Tabelas!$F$14,BA8=Tabelas!$F$15),VLOOKUP(BA9,matrizpapel,2,0),VLOOKUP(BA9,matrizpapel,3,0)))</f>
        <v>3</v>
      </c>
      <c r="BB19" s="472"/>
      <c r="BC19" s="471">
        <f>IF(BC8=Tabelas!$B$4,0,IF(OR(BC8=Tabelas!$F$14,BC8=Tabelas!$F$15),VLOOKUP(BC9,matrizpapel,2,0),VLOOKUP(BC9,matrizpapel,3,0)))</f>
        <v>3</v>
      </c>
      <c r="BD19" s="472"/>
      <c r="BE19" s="471">
        <f>IF(BE8=Tabelas!$B$4,0,IF(OR(BE8=Tabelas!$F$14,BE8=Tabelas!$F$15),VLOOKUP(BE9,matrizpapel,2,0),VLOOKUP(BE9,matrizpapel,3,0)))</f>
        <v>3</v>
      </c>
      <c r="BF19" s="472"/>
    </row>
    <row r="20" spans="1:58" x14ac:dyDescent="0.25">
      <c r="A20" s="445"/>
      <c r="B20" s="6" t="s">
        <v>91</v>
      </c>
      <c r="C20" s="48">
        <f>IF(C18&gt;1000,1,C18/1000)</f>
        <v>1</v>
      </c>
      <c r="D20" s="70">
        <f>IF(C10=Tabelas!$F$23,C16*C20*(C19+Tabelas!$C$39),C16*C20*C19)</f>
        <v>626.69249999999988</v>
      </c>
      <c r="E20" s="48">
        <f>IF(E18&gt;1000,1,E18/1000)</f>
        <v>0.3</v>
      </c>
      <c r="F20" s="70">
        <f>IF(E10=Tabelas!$F$23,E16*E20*(E19+Tabelas!$C$39),E16*E20*E19)</f>
        <v>188.00774999999999</v>
      </c>
      <c r="G20" s="48">
        <f>IF(G18&gt;1000,1,G18/1000)</f>
        <v>0</v>
      </c>
      <c r="H20" s="70">
        <f>IF(G10=Tabelas!$F$23,G16*G20*(G19+Tabelas!$C$39),G16*G20*G19)</f>
        <v>0</v>
      </c>
      <c r="I20" s="48">
        <f>IF(I18&gt;1000,1,I18/1000)</f>
        <v>0</v>
      </c>
      <c r="J20" s="70">
        <f>IF(I10=Tabelas!$F$23,I16*I20*(I19+Tabelas!$C$39),I16*I20*I19)</f>
        <v>0</v>
      </c>
      <c r="K20" s="48">
        <f>IF(K18&gt;1000,1,K18/1000)</f>
        <v>0</v>
      </c>
      <c r="L20" s="70">
        <f>IF(K10=Tabelas!$F$23,K16*K20*(K19+Tabelas!$C$39),K16*K20*K19)</f>
        <v>0</v>
      </c>
      <c r="M20" s="48">
        <f>IF(M18&gt;1000,1,M18/1000)</f>
        <v>0</v>
      </c>
      <c r="N20" s="70">
        <f>IF(M10=Tabelas!$F$23,M16*M20*(M19+Tabelas!$C$39),M16*M20*M19)</f>
        <v>0</v>
      </c>
      <c r="O20" s="48">
        <f>IF(O18&gt;1000,1,O18/1000)</f>
        <v>0.5</v>
      </c>
      <c r="P20" s="70">
        <f>IF(O10=Tabelas!$F$23,O16*O20*(O19+Tabelas!$C$39),O16*O20*O19)</f>
        <v>313.34624999999994</v>
      </c>
      <c r="Q20" s="48">
        <f>IF(Q18&gt;1000,1,Q18/1000)</f>
        <v>0</v>
      </c>
      <c r="R20" s="70">
        <f>IF(Q10=Tabelas!$F$23,Q16*Q20*(Q19+Tabelas!$C$39),Q16*Q20*Q19)</f>
        <v>0</v>
      </c>
      <c r="S20" s="48">
        <f>IF(S18&gt;1000,1,S18/1000)</f>
        <v>0</v>
      </c>
      <c r="T20" s="70">
        <f>IF(S10=Tabelas!$F$23,S16*S20*(S19+Tabelas!$C$39),S16*S20*S19)</f>
        <v>0</v>
      </c>
      <c r="U20" s="48">
        <f>IF(U18&gt;1000,1,U18/1000)</f>
        <v>0</v>
      </c>
      <c r="V20" s="70">
        <f>IF(U10=Tabelas!$F$23,U16*U20*(U19+Tabelas!$C$39),U16*U20*U19)</f>
        <v>0</v>
      </c>
      <c r="W20" s="48">
        <f>IF(W18&gt;1000,1,W18/1000)</f>
        <v>0.5</v>
      </c>
      <c r="X20" s="70">
        <f>IF(W10=Tabelas!$F$23,W16*W20*(W19+Tabelas!$C$39),W16*W20*W19)</f>
        <v>313.34624999999994</v>
      </c>
      <c r="Y20" s="48">
        <f>IF(Y18&gt;1000,1,Y18/1000)</f>
        <v>0</v>
      </c>
      <c r="Z20" s="70">
        <f>IF(Y10=Tabelas!$F$23,Y16*Y20*(Y19+Tabelas!$C$39),Y16*Y20*Y19)</f>
        <v>0</v>
      </c>
      <c r="AA20" s="48">
        <f>IF(AA18&gt;1000,1,AA18/1000)</f>
        <v>0</v>
      </c>
      <c r="AB20" s="70">
        <f>IF(AA10=Tabelas!$F$23,AA16*AA20*(AA19+Tabelas!$C$39),AA16*AA20*AA19)</f>
        <v>0</v>
      </c>
      <c r="AC20" s="48">
        <f>IF(AC18&gt;1000,1,AC18/1000)</f>
        <v>1</v>
      </c>
      <c r="AD20" s="70">
        <f>IF(AC10=Tabelas!$F$23,AC16*AC20*(AC19+Tabelas!$C$39),AC16*AC20*AC19)</f>
        <v>626.69249999999988</v>
      </c>
      <c r="AE20" s="48">
        <f>IF(AE18&gt;1000,1,AE18/1000)</f>
        <v>0</v>
      </c>
      <c r="AF20" s="70">
        <f>IF(AE10=Tabelas!$F$23,AE16*AE20*(AE19+Tabelas!$C$39),AE16*AE20*AE19)</f>
        <v>0</v>
      </c>
      <c r="AG20" s="48">
        <f>IF(AG18&gt;1000,1,AG18/1000)</f>
        <v>0.15</v>
      </c>
      <c r="AH20" s="70">
        <f>IF(AG10=Tabelas!$F$23,AG16*AG20*(AG19+Tabelas!$C$39),AG16*AG20*AG19)</f>
        <v>94.003874999999994</v>
      </c>
      <c r="AI20" s="48">
        <f>IF(AI18&gt;1000,1,AI18/1000)</f>
        <v>1</v>
      </c>
      <c r="AJ20" s="70">
        <f>IF(AI10=Tabelas!$F$23,AI16*AI20*(AI19+Tabelas!$C$39),AI16*AI20*AI19)</f>
        <v>626.69249999999988</v>
      </c>
      <c r="AK20" s="48">
        <f>IF(AK18&gt;1000,1,AK18/1000)</f>
        <v>0</v>
      </c>
      <c r="AL20" s="70">
        <f>IF(AK10=Tabelas!$F$23,AK16*AK20*(AK19+Tabelas!$C$39),AK16*AK20*AK19)</f>
        <v>0</v>
      </c>
      <c r="AM20" s="48">
        <f>IF(AM18&gt;1000,1,AM18/1000)</f>
        <v>0</v>
      </c>
      <c r="AN20" s="70">
        <f>IF(AM10=Tabelas!$F$23,AM16*AM20*(AM19+Tabelas!$C$39),AM16*AM20*AM19)</f>
        <v>0</v>
      </c>
      <c r="AO20" s="48">
        <f>IF(AO18&gt;1000,1,AO18/1000)</f>
        <v>0</v>
      </c>
      <c r="AP20" s="70">
        <f>IF(AO10=Tabelas!$F$23,AO16*AO20*(AO19+Tabelas!$C$39),AO16*AO20*AO19)</f>
        <v>0</v>
      </c>
      <c r="AQ20" s="48">
        <f>IF(AQ18&gt;1000,1,AQ18/1000)</f>
        <v>0</v>
      </c>
      <c r="AR20" s="70">
        <f>IF(AQ10=Tabelas!$F$23,AQ16*AQ20*(AQ19+Tabelas!$C$39),AQ16*AQ20*AQ19)</f>
        <v>0</v>
      </c>
      <c r="AS20" s="48">
        <f>IF(AS18&gt;1000,1,AS18/1000)</f>
        <v>0</v>
      </c>
      <c r="AT20" s="70">
        <f>IF(AS10=Tabelas!$F$23,AS16*AS20*(AS19+Tabelas!$C$39),AS16*AS20*AS19)</f>
        <v>0</v>
      </c>
      <c r="AU20" s="48">
        <f>IF(AU18&gt;1000,1,AU18/1000)</f>
        <v>0</v>
      </c>
      <c r="AV20" s="70">
        <f>IF(AU10=Tabelas!$F$23,AU16*AU20*(AU19+Tabelas!$C$39),AU16*AU20*AU19)</f>
        <v>0</v>
      </c>
      <c r="AW20" s="48">
        <f>IF(AW18&gt;1000,1,AW18/1000)</f>
        <v>1</v>
      </c>
      <c r="AX20" s="70">
        <f>IF(AW10=Tabelas!$F$23,AW16*AW20*(AW19+Tabelas!$C$39),AW16*AW20*AW19)</f>
        <v>626.69249999999988</v>
      </c>
      <c r="AY20" s="48">
        <f>IF(AY18&gt;1000,1,AY18/1000)</f>
        <v>0</v>
      </c>
      <c r="AZ20" s="70">
        <f>IF(AY10=Tabelas!$F$23,AY16*AY20*(AY19+Tabelas!$C$39),AY16*AY20*AY19)</f>
        <v>0</v>
      </c>
      <c r="BA20" s="48">
        <f>IF(BA18&gt;1000,1,BA18/1000)</f>
        <v>0</v>
      </c>
      <c r="BB20" s="70">
        <f>IF(BA10=Tabelas!$F$23,BA16*BA20*(BA19+Tabelas!$C$39),BA16*BA20*BA19)</f>
        <v>0</v>
      </c>
      <c r="BC20" s="48">
        <f>IF(BC18&gt;1000,1,BC18/1000)</f>
        <v>0</v>
      </c>
      <c r="BD20" s="70">
        <f>IF(BC10=Tabelas!$F$23,BC16*BC20*(BC19+Tabelas!$C$39),BC16*BC20*BC19)</f>
        <v>0</v>
      </c>
      <c r="BE20" s="48">
        <f>IF(BE18&gt;1000,1,BE18/1000)</f>
        <v>0</v>
      </c>
      <c r="BF20" s="70">
        <f>IF(BE10=Tabelas!$F$23,BE16*BE20*(BE19+Tabelas!$C$39),BE16*BE20*BE19)</f>
        <v>0</v>
      </c>
    </row>
    <row r="21" spans="1:58" x14ac:dyDescent="0.25">
      <c r="A21" s="445"/>
      <c r="B21" s="6" t="s">
        <v>92</v>
      </c>
      <c r="C21" s="48">
        <f>IF(C18&gt;=30000,29,IF(C18&lt;1001,0,C18/1000-C20))</f>
        <v>0.5</v>
      </c>
      <c r="D21" s="70">
        <f>IF(C10=Tabelas!$F$23,IF(OR(C8=Tabelas!$F$14,C8=Tabelas!$F$15),C16*C21*(C19+Tabelas!$C$39)*Tabelas!H3,$C$16*C21*(C19+Tabelas!$C$39)*Tabelas!$H$7),IF(OR(C8=Tabelas!$F$14,C8=Tabelas!$F$15),C16*C21*C19*Tabelas!$H$3,C16*C21*C19*Tabelas!$H$7))</f>
        <v>184.87428749999995</v>
      </c>
      <c r="E21" s="48">
        <f>IF(E18&gt;=30000,29,IF(E18&lt;1001,0,E18/1000-E20))</f>
        <v>0</v>
      </c>
      <c r="F21" s="70">
        <f>IF(E10=Tabelas!$F$23,IF(OR(E8=Tabelas!$F$14,E8=Tabelas!$F$15),E16*E21*(E19+Tabelas!$C$39)*Tabelas!J3,$C$16*E21*(E19+Tabelas!$C$39)*Tabelas!$H$7),IF(OR(E8=Tabelas!$F$14,E8=Tabelas!$F$15),E16*E21*E19*Tabelas!$H$3,E16*E21*E19*Tabelas!$H$7))</f>
        <v>0</v>
      </c>
      <c r="G21" s="48">
        <f>IF(G18&gt;=30000,29,IF(G18&lt;1001,0,G18/1000-G20))</f>
        <v>0</v>
      </c>
      <c r="H21" s="70">
        <f>IF(G10=Tabelas!$F$23,IF(OR(G8=Tabelas!$F$14,G8=Tabelas!$F$15),G16*G21*(G19+Tabelas!$C$39)*Tabelas!L3,$C$16*G21*(G19+Tabelas!$C$39)*Tabelas!$H$7),IF(OR(G8=Tabelas!$F$14,G8=Tabelas!$F$15),G16*G21*G19*Tabelas!$H$3,G16*G21*G19*Tabelas!$H$7))</f>
        <v>0</v>
      </c>
      <c r="I21" s="48">
        <f>IF(I18&gt;=30000,29,IF(I18&lt;1001,0,I18/1000-I20))</f>
        <v>0</v>
      </c>
      <c r="J21" s="70">
        <f>IF(I10=Tabelas!$F$23,IF(OR(I8=Tabelas!$F$14,I8=Tabelas!$F$15),I16*I21*(I19+Tabelas!$C$39)*Tabelas!N3,$C$16*I21*(I19+Tabelas!$C$39)*Tabelas!$H$7),IF(OR(I8=Tabelas!$F$14,I8=Tabelas!$F$15),I16*I21*I19*Tabelas!$H$3,I16*I21*I19*Tabelas!$H$7))</f>
        <v>0</v>
      </c>
      <c r="K21" s="48">
        <f>IF(K18&gt;=30000,29,IF(K18&lt;1001,0,K18/1000-K20))</f>
        <v>0</v>
      </c>
      <c r="L21" s="70">
        <f>IF(K10=Tabelas!$F$23,IF(OR(K8=Tabelas!$F$14,K8=Tabelas!$F$15),K16*K21*(K19+Tabelas!$C$39)*Tabelas!P3,$C$16*K21*(K19+Tabelas!$C$39)*Tabelas!$H$7),IF(OR(K8=Tabelas!$F$14,K8=Tabelas!$F$15),K16*K21*K19*Tabelas!$H$3,K16*K21*K19*Tabelas!$H$7))</f>
        <v>0</v>
      </c>
      <c r="M21" s="48">
        <f>IF(M18&gt;=30000,29,IF(M18&lt;1001,0,M18/1000-M20))</f>
        <v>0</v>
      </c>
      <c r="N21" s="70">
        <f>IF(M10=Tabelas!$F$23,IF(OR(M8=Tabelas!$F$14,M8=Tabelas!$F$15),M16*M21*(M19+Tabelas!$C$39)*Tabelas!R3,$C$16*M21*(M19+Tabelas!$C$39)*Tabelas!$H$7),IF(OR(M8=Tabelas!$F$14,M8=Tabelas!$F$15),M16*M21*M19*Tabelas!$H$3,M16*M21*M19*Tabelas!$H$7))</f>
        <v>0</v>
      </c>
      <c r="O21" s="48">
        <f>IF(O18&gt;=30000,29,IF(O18&lt;1001,0,O18/1000-O20))</f>
        <v>0</v>
      </c>
      <c r="P21" s="70">
        <f>IF(O10=Tabelas!$F$23,IF(OR(O8=Tabelas!$F$14,O8=Tabelas!$F$15),O16*O21*(O19+Tabelas!$C$39)*Tabelas!T3,$C$16*O21*(O19+Tabelas!$C$39)*Tabelas!$H$7),IF(OR(O8=Tabelas!$F$14,O8=Tabelas!$F$15),O16*O21*O19*Tabelas!$H$3,O16*O21*O19*Tabelas!$H$7))</f>
        <v>0</v>
      </c>
      <c r="Q21" s="48">
        <f>IF(Q18&gt;=30000,29,IF(Q18&lt;1001,0,Q18/1000-Q20))</f>
        <v>0</v>
      </c>
      <c r="R21" s="70">
        <f>IF(Q10=Tabelas!$F$23,IF(OR(Q8=Tabelas!$F$14,Q8=Tabelas!$F$15),Q16*Q21*(Q19+Tabelas!$C$39)*Tabelas!V3,$C$16*Q21*(Q19+Tabelas!$C$39)*Tabelas!$H$7),IF(OR(Q8=Tabelas!$F$14,Q8=Tabelas!$F$15),Q16*Q21*Q19*Tabelas!$H$3,Q16*Q21*Q19*Tabelas!$H$7))</f>
        <v>0</v>
      </c>
      <c r="S21" s="48">
        <f>IF(S18&gt;=30000,29,IF(S18&lt;1001,0,S18/1000-S20))</f>
        <v>0</v>
      </c>
      <c r="T21" s="70">
        <f>IF(S10=Tabelas!$F$23,IF(OR(S8=Tabelas!$F$14,S8=Tabelas!$F$15),S16*S21*(S19+Tabelas!$C$39)*Tabelas!X3,$C$16*S21*(S19+Tabelas!$C$39)*Tabelas!$H$7),IF(OR(S8=Tabelas!$F$14,S8=Tabelas!$F$15),S16*S21*S19*Tabelas!$H$3,S16*S21*S19*Tabelas!$H$7))</f>
        <v>0</v>
      </c>
      <c r="U21" s="48">
        <f>IF(U18&gt;=30000,29,IF(U18&lt;1001,0,U18/1000-U20))</f>
        <v>0</v>
      </c>
      <c r="V21" s="70">
        <f>IF(U10=Tabelas!$F$23,IF(OR(U8=Tabelas!$F$14,U8=Tabelas!$F$15),U16*U21*(U19+Tabelas!$C$39)*Tabelas!Z3,$C$16*U21*(U19+Tabelas!$C$39)*Tabelas!$H$7),IF(OR(U8=Tabelas!$F$14,U8=Tabelas!$F$15),U16*U21*U19*Tabelas!$H$3,U16*U21*U19*Tabelas!$H$7))</f>
        <v>0</v>
      </c>
      <c r="W21" s="48">
        <f>IF(W18&gt;=30000,29,IF(W18&lt;1001,0,W18/1000-W20))</f>
        <v>0</v>
      </c>
      <c r="X21" s="70">
        <f>IF(W10=Tabelas!$F$23,IF(OR(W8=Tabelas!$F$14,W8=Tabelas!$F$15),W16*W21*(W19+Tabelas!$C$39)*Tabelas!AB3,$C$16*W21*(W19+Tabelas!$C$39)*Tabelas!$H$7),IF(OR(W8=Tabelas!$F$14,W8=Tabelas!$F$15),W16*W21*W19*Tabelas!$H$3,W16*W21*W19*Tabelas!$H$7))</f>
        <v>0</v>
      </c>
      <c r="Y21" s="48">
        <f>IF(Y18&gt;=30000,29,IF(Y18&lt;1001,0,Y18/1000-Y20))</f>
        <v>0</v>
      </c>
      <c r="Z21" s="70">
        <f>IF(Y10=Tabelas!$F$23,IF(OR(Y8=Tabelas!$F$14,Y8=Tabelas!$F$15),Y16*Y21*(Y19+Tabelas!$C$39)*Tabelas!AD3,$C$16*Y21*(Y19+Tabelas!$C$39)*Tabelas!$H$7),IF(OR(Y8=Tabelas!$F$14,Y8=Tabelas!$F$15),Y16*Y21*Y19*Tabelas!$H$3,Y16*Y21*Y19*Tabelas!$H$7))</f>
        <v>0</v>
      </c>
      <c r="AA21" s="48">
        <f>IF(AA18&gt;=30000,29,IF(AA18&lt;1001,0,AA18/1000-AA20))</f>
        <v>0</v>
      </c>
      <c r="AB21" s="70">
        <f>IF(AA10=Tabelas!$F$23,IF(OR(AA8=Tabelas!$F$14,AA8=Tabelas!$F$15),AA16*AA21*(AA19+Tabelas!$C$39)*Tabelas!AF3,$C$16*AA21*(AA19+Tabelas!$C$39)*Tabelas!$H$7),IF(OR(AA8=Tabelas!$F$14,AA8=Tabelas!$F$15),AA16*AA21*AA19*Tabelas!$H$3,AA16*AA21*AA19*Tabelas!$H$7))</f>
        <v>0</v>
      </c>
      <c r="AC21" s="48">
        <f>IF(AC18&gt;=30000,29,IF(AC18&lt;1001,0,AC18/1000-AC20))</f>
        <v>2</v>
      </c>
      <c r="AD21" s="70">
        <f>IF(AC10=Tabelas!$F$23,IF(OR(AC8=Tabelas!$F$14,AC8=Tabelas!$F$15),AC16*AC21*(AC19+Tabelas!$C$39)*Tabelas!AH3,$C$16*AC21*(AC19+Tabelas!$C$39)*Tabelas!$H$7),IF(OR(AC8=Tabelas!$F$14,AC8=Tabelas!$F$15),AC16*AC21*AC19*Tabelas!$H$3,AC16*AC21*AC19*Tabelas!$H$7))</f>
        <v>739.49714999999981</v>
      </c>
      <c r="AE21" s="48">
        <f>IF(AE18&gt;=30000,29,IF(AE18&lt;1001,0,AE18/1000-AE20))</f>
        <v>0</v>
      </c>
      <c r="AF21" s="70">
        <f>IF(AE10=Tabelas!$F$23,IF(OR(AE8=Tabelas!$F$14,AE8=Tabelas!$F$15),AE16*AE21*(AE19+Tabelas!$C$39)*Tabelas!AJ3,$C$16*AE21*(AE19+Tabelas!$C$39)*Tabelas!$H$7),IF(OR(AE8=Tabelas!$F$14,AE8=Tabelas!$F$15),AE16*AE21*AE19*Tabelas!$H$3,AE16*AE21*AE19*Tabelas!$H$7))</f>
        <v>0</v>
      </c>
      <c r="AG21" s="48">
        <f>IF(AG18&gt;=30000,29,IF(AG18&lt;1001,0,AG18/1000-AG20))</f>
        <v>0</v>
      </c>
      <c r="AH21" s="70">
        <f>IF(AG10=Tabelas!$F$23,IF(OR(AG8=Tabelas!$F$14,AG8=Tabelas!$F$15),AG16*AG21*(AG19+Tabelas!$C$39)*Tabelas!AL3,$C$16*AG21*(AG19+Tabelas!$C$39)*Tabelas!$H$7),IF(OR(AG8=Tabelas!$F$14,AG8=Tabelas!$F$15),AG16*AG21*AG19*Tabelas!$H$3,AG16*AG21*AG19*Tabelas!$H$7))</f>
        <v>0</v>
      </c>
      <c r="AI21" s="48">
        <f>IF(AI18&gt;=30000,29,IF(AI18&lt;1001,0,AI18/1000-AI20))</f>
        <v>2</v>
      </c>
      <c r="AJ21" s="70">
        <f>IF(AI10=Tabelas!$F$23,IF(OR(AI8=Tabelas!$F$14,AI8=Tabelas!$F$15),AI16*AI21*(AI19+Tabelas!$C$39)*Tabelas!AN3,$C$16*AI21*(AI19+Tabelas!$C$39)*Tabelas!$H$7),IF(OR(AI8=Tabelas!$F$14,AI8=Tabelas!$F$15),AI16*AI21*AI19*Tabelas!$H$3,AI16*AI21*AI19*Tabelas!$H$7))</f>
        <v>739.49714999999981</v>
      </c>
      <c r="AK21" s="48">
        <f>IF(AK18&gt;=30000,29,IF(AK18&lt;1001,0,AK18/1000-AK20))</f>
        <v>0</v>
      </c>
      <c r="AL21" s="70">
        <f>IF(AK10=Tabelas!$F$23,IF(OR(AK8=Tabelas!$F$14,AK8=Tabelas!$F$15),AK16*AK21*(AK19+Tabelas!$C$39)*Tabelas!AP3,$C$16*AK21*(AK19+Tabelas!$C$39)*Tabelas!$H$7),IF(OR(AK8=Tabelas!$F$14,AK8=Tabelas!$F$15),AK16*AK21*AK19*Tabelas!$H$3,AK16*AK21*AK19*Tabelas!$H$7))</f>
        <v>0</v>
      </c>
      <c r="AM21" s="48">
        <f>IF(AM18&gt;=30000,29,IF(AM18&lt;1001,0,AM18/1000-AM20))</f>
        <v>0</v>
      </c>
      <c r="AN21" s="70">
        <f>IF(AM10=Tabelas!$F$23,IF(OR(AM8=Tabelas!$F$14,AM8=Tabelas!$F$15),AM16*AM21*(AM19+Tabelas!$C$39)*Tabelas!AR3,$C$16*AM21*(AM19+Tabelas!$C$39)*Tabelas!$H$7),IF(OR(AM8=Tabelas!$F$14,AM8=Tabelas!$F$15),AM16*AM21*AM19*Tabelas!$H$3,AM16*AM21*AM19*Tabelas!$H$7))</f>
        <v>0</v>
      </c>
      <c r="AO21" s="48">
        <f>IF(AO18&gt;=30000,29,IF(AO18&lt;1001,0,AO18/1000-AO20))</f>
        <v>0</v>
      </c>
      <c r="AP21" s="70">
        <f>IF(AO10=Tabelas!$F$23,IF(OR(AO8=Tabelas!$F$14,AO8=Tabelas!$F$15),AO16*AO21*(AO19+Tabelas!$C$39)*Tabelas!AT3,$C$16*AO21*(AO19+Tabelas!$C$39)*Tabelas!$H$7),IF(OR(AO8=Tabelas!$F$14,AO8=Tabelas!$F$15),AO16*AO21*AO19*Tabelas!$H$3,AO16*AO21*AO19*Tabelas!$H$7))</f>
        <v>0</v>
      </c>
      <c r="AQ21" s="48">
        <f>IF(AQ18&gt;=30000,29,IF(AQ18&lt;1001,0,AQ18/1000-AQ20))</f>
        <v>0</v>
      </c>
      <c r="AR21" s="70">
        <f>IF(AQ10=Tabelas!$F$23,IF(OR(AQ8=Tabelas!$F$14,AQ8=Tabelas!$F$15),AQ16*AQ21*(AQ19+Tabelas!$C$39)*Tabelas!AV3,$C$16*AQ21*(AQ19+Tabelas!$C$39)*Tabelas!$H$7),IF(OR(AQ8=Tabelas!$F$14,AQ8=Tabelas!$F$15),AQ16*AQ21*AQ19*Tabelas!$H$3,AQ16*AQ21*AQ19*Tabelas!$H$7))</f>
        <v>0</v>
      </c>
      <c r="AS21" s="48">
        <f>IF(AS18&gt;=30000,29,IF(AS18&lt;1001,0,AS18/1000-AS20))</f>
        <v>0</v>
      </c>
      <c r="AT21" s="70">
        <f>IF(AS10=Tabelas!$F$23,IF(OR(AS8=Tabelas!$F$14,AS8=Tabelas!$F$15),AS16*AS21*(AS19+Tabelas!$C$39)*Tabelas!AX3,$C$16*AS21*(AS19+Tabelas!$C$39)*Tabelas!$H$7),IF(OR(AS8=Tabelas!$F$14,AS8=Tabelas!$F$15),AS16*AS21*AS19*Tabelas!$H$3,AS16*AS21*AS19*Tabelas!$H$7))</f>
        <v>0</v>
      </c>
      <c r="AU21" s="48">
        <f>IF(AU18&gt;=30000,29,IF(AU18&lt;1001,0,AU18/1000-AU20))</f>
        <v>0</v>
      </c>
      <c r="AV21" s="70">
        <f>IF(AU10=Tabelas!$F$23,IF(OR(AU8=Tabelas!$F$14,AU8=Tabelas!$F$15),AU16*AU21*(AU19+Tabelas!$C$39)*Tabelas!AZ3,$C$16*AU21*(AU19+Tabelas!$C$39)*Tabelas!$H$7),IF(OR(AU8=Tabelas!$F$14,AU8=Tabelas!$F$15),AU16*AU21*AU19*Tabelas!$H$3,AU16*AU21*AU19*Tabelas!$H$7))</f>
        <v>0</v>
      </c>
      <c r="AW21" s="48">
        <f>IF(AW18&gt;=30000,29,IF(AW18&lt;1001,0,AW18/1000-AW20))</f>
        <v>29</v>
      </c>
      <c r="AX21" s="70">
        <f>IF(AW10=Tabelas!$F$23,IF(OR(AW8=Tabelas!$F$14,AW8=Tabelas!$F$15),AW16*AW21*(AW19+Tabelas!$C$39)*Tabelas!BB3,$C$16*AW21*(AW19+Tabelas!$C$39)*Tabelas!$H$7),IF(OR(AW8=Tabelas!$F$14,AW8=Tabelas!$F$15),AW16*AW21*AW19*Tabelas!$H$3,AW16*AW21*AW19*Tabelas!$H$7))</f>
        <v>10722.708674999998</v>
      </c>
      <c r="AY21" s="48">
        <f>IF(AY18&gt;=30000,29,IF(AY18&lt;1001,0,AY18/1000-AY20))</f>
        <v>0</v>
      </c>
      <c r="AZ21" s="70">
        <f>IF(AY10=Tabelas!$F$23,IF(OR(AY8=Tabelas!$F$14,AY8=Tabelas!$F$15),AY16*AY21*(AY19+Tabelas!$C$39)*Tabelas!BD3,$C$16*AY21*(AY19+Tabelas!$C$39)*Tabelas!$H$7),IF(OR(AY8=Tabelas!$F$14,AY8=Tabelas!$F$15),AY16*AY21*AY19*Tabelas!$H$3,AY16*AY21*AY19*Tabelas!$H$7))</f>
        <v>0</v>
      </c>
      <c r="BA21" s="48">
        <f>IF(BA18&gt;=30000,29,IF(BA18&lt;1001,0,BA18/1000-BA20))</f>
        <v>0</v>
      </c>
      <c r="BB21" s="70">
        <f>IF(BA10=Tabelas!$F$23,IF(OR(BA8=Tabelas!$F$14,BA8=Tabelas!$F$15),BA16*BA21*(BA19+Tabelas!$C$39)*Tabelas!BF3,$C$16*BA21*(BA19+Tabelas!$C$39)*Tabelas!$H$7),IF(OR(BA8=Tabelas!$F$14,BA8=Tabelas!$F$15),BA16*BA21*BA19*Tabelas!$H$3,BA16*BA21*BA19*Tabelas!$H$7))</f>
        <v>0</v>
      </c>
      <c r="BC21" s="48">
        <f>IF(BC18&gt;=30000,29,IF(BC18&lt;1001,0,BC18/1000-BC20))</f>
        <v>0</v>
      </c>
      <c r="BD21" s="70">
        <f>IF(BC10=Tabelas!$F$23,IF(OR(BC8=Tabelas!$F$14,BC8=Tabelas!$F$15),BC16*BC21*(BC19+Tabelas!$C$39)*Tabelas!BH3,$C$16*BC21*(BC19+Tabelas!$C$39)*Tabelas!$H$7),IF(OR(BC8=Tabelas!$F$14,BC8=Tabelas!$F$15),BC16*BC21*BC19*Tabelas!$H$3,BC16*BC21*BC19*Tabelas!$H$7))</f>
        <v>0</v>
      </c>
      <c r="BE21" s="48">
        <f>IF(BE18&gt;=30000,29,IF(BE18&lt;1001,0,BE18/1000-BE20))</f>
        <v>0</v>
      </c>
      <c r="BF21" s="70">
        <f>IF(BE10=Tabelas!$F$23,IF(OR(BE8=Tabelas!$F$14,BE8=Tabelas!$F$15),BE16*BE21*(BE19+Tabelas!$C$39)*Tabelas!BJ3,$C$16*BE21*(BE19+Tabelas!$C$39)*Tabelas!$H$7),IF(OR(BE8=Tabelas!$F$14,BE8=Tabelas!$F$15),BE16*BE21*BE19*Tabelas!$H$3,BE16*BE21*BE19*Tabelas!$H$7))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30</v>
      </c>
      <c r="AX22" s="70">
        <f>IF(AW10=Tabelas!$F$23,IF(OR(AW8=Tabelas!$F$14,AW8=Tabelas!$F$15),AW16*AW22*(AW19+Tabelas!$C$39)*Tabelas!$H$4,AW16*AW22*(AW19+Tabelas!$C$39)*Tabelas!$G$4),IF(OR(AW8=Tabelas!$F$14,AW8=Tabelas!$F$15),AW16*AW22*AW19*Tabelas!$H$4,AW16*AW22*AW19*Tabelas!$H$8))</f>
        <v>8272.3409999999985</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'!D47</f>
        <v>Dados Variáveis</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811.5667874999998</v>
      </c>
      <c r="E26" s="51" t="s">
        <v>96</v>
      </c>
      <c r="F26" s="52">
        <f>IF(OR(E8=Tabelas!$F$14,E8=Tabelas!$F$16),SUM(F20:F24),SUM(F20:F24)*87.5%)</f>
        <v>188.00774999999999</v>
      </c>
      <c r="G26" s="51" t="s">
        <v>96</v>
      </c>
      <c r="H26" s="52">
        <f>IF(OR(G8=Tabelas!$F$14,G8=Tabelas!$F$16),SUM(H20:H24),SUM(H20:H24)*87.5%)</f>
        <v>0</v>
      </c>
      <c r="I26" s="51" t="s">
        <v>96</v>
      </c>
      <c r="J26" s="52">
        <f>IF(OR(I8=Tabelas!$F$14,I8=Tabelas!$F$16),SUM(J20:J24),SUM(J20:J24)*87.5%)</f>
        <v>0</v>
      </c>
      <c r="K26" s="51" t="s">
        <v>96</v>
      </c>
      <c r="L26" s="52">
        <f>IF(OR(K8=Tabelas!$F$14,K8=Tabelas!$F$16),SUM(L20:L24),SUM(L20:L24)*87.5%)</f>
        <v>0</v>
      </c>
      <c r="M26" s="51" t="s">
        <v>96</v>
      </c>
      <c r="N26" s="52">
        <f>IF(OR(M8=Tabelas!$F$14,M8=Tabelas!$F$16),SUM(N20:N24),SUM(N20:N24)*87.5%)</f>
        <v>0</v>
      </c>
      <c r="O26" s="51" t="s">
        <v>96</v>
      </c>
      <c r="P26" s="52">
        <f>IF(OR(O8=Tabelas!$F$14,O8=Tabelas!$F$16),SUM(P20:P24),SUM(P20:P24)*87.5%)</f>
        <v>313.34624999999994</v>
      </c>
      <c r="Q26" s="51" t="s">
        <v>96</v>
      </c>
      <c r="R26" s="52">
        <f>IF(OR(Q8=Tabelas!$F$14,Q8=Tabelas!$F$16),SUM(R20:R24),SUM(R20:R24)*87.5%)</f>
        <v>0</v>
      </c>
      <c r="S26" s="51" t="s">
        <v>96</v>
      </c>
      <c r="T26" s="52">
        <f>IF(OR(S8=Tabelas!$F$14,S8=Tabelas!$F$16),SUM(T20:T24),SUM(T20:T24)*87.5%)</f>
        <v>0</v>
      </c>
      <c r="U26" s="51" t="s">
        <v>96</v>
      </c>
      <c r="V26" s="52">
        <f>IF(OR(U8=Tabelas!$F$14,U8=Tabelas!$F$16),SUM(V20:V24),SUM(V20:V24)*87.5%)</f>
        <v>0</v>
      </c>
      <c r="W26" s="51" t="s">
        <v>96</v>
      </c>
      <c r="X26" s="52">
        <f>IF(OR(W8=Tabelas!$F$14,W8=Tabelas!$F$16),SUM(X20:X24),SUM(X20:X24)*87.5%)</f>
        <v>313.34624999999994</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1366.1896499999998</v>
      </c>
      <c r="AE26" s="51" t="s">
        <v>96</v>
      </c>
      <c r="AF26" s="52">
        <f>IF(OR(AE8=Tabelas!$F$14,AE8=Tabelas!$F$16),SUM(AF20:AF24),SUM(AF20:AF24)*87.5%)</f>
        <v>0</v>
      </c>
      <c r="AG26" s="51" t="s">
        <v>96</v>
      </c>
      <c r="AH26" s="52">
        <f>IF(OR(AG8=Tabelas!$F$14,AG8=Tabelas!$F$16),SUM(AH20:AH24),SUM(AH20:AH24)*87.5%)</f>
        <v>94.003874999999994</v>
      </c>
      <c r="AI26" s="51" t="s">
        <v>96</v>
      </c>
      <c r="AJ26" s="52">
        <f>IF(OR(AI8=Tabelas!$F$14,AI8=Tabelas!$F$16),SUM(AJ20:AJ24),SUM(AJ20:AJ24)*87.5%)</f>
        <v>1366.1896499999998</v>
      </c>
      <c r="AK26" s="51" t="s">
        <v>96</v>
      </c>
      <c r="AL26" s="52">
        <f>IF(OR(AK8=Tabelas!$F$14,AK8=Tabelas!$F$16),SUM(AL20:AL24),SUM(AL20:AL24)*87.5%)</f>
        <v>0</v>
      </c>
      <c r="AM26" s="51" t="s">
        <v>96</v>
      </c>
      <c r="AN26" s="52">
        <f>IF(OR(AM8=Tabelas!$F$14,AM8=Tabelas!$F$16),SUM(AN20:AN24),SUM(AN20:AN24)*87.5%)</f>
        <v>0</v>
      </c>
      <c r="AO26" s="51" t="s">
        <v>96</v>
      </c>
      <c r="AP26" s="52">
        <f>IF(OR(AO8=Tabelas!$F$14,AO8=Tabelas!$F$16),SUM(AP20:AP24),SUM(AP20:AP24)*87.5%)</f>
        <v>0</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19621.742174999996</v>
      </c>
      <c r="AY26" s="51" t="s">
        <v>96</v>
      </c>
      <c r="AZ26" s="52">
        <f>IF(OR(AY8=Tabelas!$F$14,AY8=Tabelas!$F$16),SUM(AZ20:AZ24),SUM(AZ20:AZ24)*87.5%)</f>
        <v>0</v>
      </c>
      <c r="BA26" s="51" t="s">
        <v>96</v>
      </c>
      <c r="BB26" s="52">
        <f>IF(OR(BA8=Tabelas!$F$14,BA8=Tabelas!$F$16),SUM(BB20:BB24),SUM(BB20:BB24)*87.5%)</f>
        <v>0</v>
      </c>
      <c r="BC26" s="51" t="s">
        <v>96</v>
      </c>
      <c r="BD26" s="52">
        <f>IF(OR(BC8=Tabelas!$F$14,BC8=Tabelas!$F$16),SUM(BD20:BD24),SUM(BD20:BD24)*87.5%)</f>
        <v>0</v>
      </c>
      <c r="BE26" s="51" t="s">
        <v>96</v>
      </c>
      <c r="BF26" s="52">
        <f>IF(OR(BE8=Tabelas!$F$14,BE8=Tabelas!$F$16),SUM(BF20:BF24),SUM(BF20:BF24)*87.5%)</f>
        <v>0</v>
      </c>
    </row>
    <row r="27" spans="1:58" x14ac:dyDescent="0.25">
      <c r="A27" s="224"/>
      <c r="B27" s="120"/>
      <c r="C27" s="51" t="s">
        <v>97</v>
      </c>
      <c r="D27" s="53">
        <f>D26/C4</f>
        <v>0.54104452499999989</v>
      </c>
      <c r="E27" s="51" t="s">
        <v>97</v>
      </c>
      <c r="F27" s="53">
        <f>F26/E4</f>
        <v>0.62669249999999999</v>
      </c>
      <c r="G27" s="51" t="s">
        <v>97</v>
      </c>
      <c r="H27" s="53" t="e">
        <f>H26/G4</f>
        <v>#DIV/0!</v>
      </c>
      <c r="I27" s="51" t="s">
        <v>97</v>
      </c>
      <c r="J27" s="53" t="e">
        <f>J26/I4</f>
        <v>#DIV/0!</v>
      </c>
      <c r="K27" s="51" t="s">
        <v>97</v>
      </c>
      <c r="L27" s="53" t="e">
        <f>L26/K4</f>
        <v>#DIV/0!</v>
      </c>
      <c r="M27" s="51" t="s">
        <v>97</v>
      </c>
      <c r="N27" s="53" t="e">
        <f>N26/M4</f>
        <v>#DIV/0!</v>
      </c>
      <c r="O27" s="51" t="s">
        <v>97</v>
      </c>
      <c r="P27" s="53">
        <f>P26/O4</f>
        <v>0.62669249999999987</v>
      </c>
      <c r="Q27" s="51" t="s">
        <v>97</v>
      </c>
      <c r="R27" s="53" t="e">
        <f>R26/Q4</f>
        <v>#DIV/0!</v>
      </c>
      <c r="S27" s="51" t="s">
        <v>97</v>
      </c>
      <c r="T27" s="53" t="e">
        <f>T26/S4</f>
        <v>#DIV/0!</v>
      </c>
      <c r="U27" s="51" t="s">
        <v>97</v>
      </c>
      <c r="V27" s="53" t="e">
        <f>V26/U4</f>
        <v>#DIV/0!</v>
      </c>
      <c r="W27" s="51" t="s">
        <v>97</v>
      </c>
      <c r="X27" s="53">
        <f>X26/W4</f>
        <v>0.62669249999999987</v>
      </c>
      <c r="Y27" s="51" t="s">
        <v>97</v>
      </c>
      <c r="Z27" s="53" t="e">
        <f>Z26/Y4</f>
        <v>#DIV/0!</v>
      </c>
      <c r="AA27" s="51" t="s">
        <v>97</v>
      </c>
      <c r="AB27" s="53" t="e">
        <f>AB26/AA4</f>
        <v>#DIV/0!</v>
      </c>
      <c r="AC27" s="51" t="s">
        <v>97</v>
      </c>
      <c r="AD27" s="53">
        <f>AD26/AC4</f>
        <v>0.45539654999999996</v>
      </c>
      <c r="AE27" s="51" t="s">
        <v>97</v>
      </c>
      <c r="AF27" s="53" t="e">
        <f>AF26/AE4</f>
        <v>#DIV/0!</v>
      </c>
      <c r="AG27" s="51" t="s">
        <v>97</v>
      </c>
      <c r="AH27" s="53">
        <f>AH26/AG4</f>
        <v>0.62669249999999999</v>
      </c>
      <c r="AI27" s="51" t="s">
        <v>97</v>
      </c>
      <c r="AJ27" s="53">
        <f>AJ26/AI4</f>
        <v>0.45539654999999996</v>
      </c>
      <c r="AK27" s="51" t="s">
        <v>97</v>
      </c>
      <c r="AL27" s="53" t="e">
        <f>AL26/AK4</f>
        <v>#DIV/0!</v>
      </c>
      <c r="AM27" s="51" t="s">
        <v>97</v>
      </c>
      <c r="AN27" s="53" t="e">
        <f>AN26/AM4</f>
        <v>#DIV/0!</v>
      </c>
      <c r="AO27" s="51" t="s">
        <v>97</v>
      </c>
      <c r="AP27" s="53" t="e">
        <f>AP26/AO4</f>
        <v>#DIV/0!</v>
      </c>
      <c r="AQ27" s="51" t="s">
        <v>97</v>
      </c>
      <c r="AR27" s="53" t="e">
        <f>AR26/AQ4</f>
        <v>#DIV/0!</v>
      </c>
      <c r="AS27" s="51" t="s">
        <v>97</v>
      </c>
      <c r="AT27" s="53" t="e">
        <f>AT26/AS4</f>
        <v>#DIV/0!</v>
      </c>
      <c r="AU27" s="51" t="s">
        <v>97</v>
      </c>
      <c r="AV27" s="53" t="e">
        <f>AV26/AU4</f>
        <v>#DIV/0!</v>
      </c>
      <c r="AW27" s="51" t="s">
        <v>97</v>
      </c>
      <c r="AX27" s="53">
        <f>AX26/AW4</f>
        <v>0.3270290362499999</v>
      </c>
      <c r="AY27" s="51" t="s">
        <v>97</v>
      </c>
      <c r="AZ27" s="53" t="e">
        <f>AZ26/AY4</f>
        <v>#DIV/0!</v>
      </c>
      <c r="BA27" s="51" t="s">
        <v>97</v>
      </c>
      <c r="BB27" s="53" t="e">
        <f>BB26/BA4</f>
        <v>#DIV/0!</v>
      </c>
      <c r="BC27" s="51" t="s">
        <v>97</v>
      </c>
      <c r="BD27" s="53" t="e">
        <f>BD26/BC4</f>
        <v>#DIV/0!</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f>D31*C4</f>
        <v>810</v>
      </c>
      <c r="E30" s="54" t="s">
        <v>99</v>
      </c>
      <c r="F30" s="55">
        <f>F31*E4</f>
        <v>189</v>
      </c>
      <c r="G30" s="54" t="s">
        <v>99</v>
      </c>
      <c r="H30" s="55" t="e">
        <f>H31*G4</f>
        <v>#DIV/0!</v>
      </c>
      <c r="I30" s="54" t="s">
        <v>99</v>
      </c>
      <c r="J30" s="55" t="e">
        <f>J31*I4</f>
        <v>#DIV/0!</v>
      </c>
      <c r="K30" s="54" t="s">
        <v>99</v>
      </c>
      <c r="L30" s="55" t="e">
        <f>L31*K4</f>
        <v>#DIV/0!</v>
      </c>
      <c r="M30" s="54" t="s">
        <v>99</v>
      </c>
      <c r="N30" s="55" t="e">
        <f>N31*M4</f>
        <v>#DIV/0!</v>
      </c>
      <c r="O30" s="54" t="s">
        <v>99</v>
      </c>
      <c r="P30" s="55">
        <f>P31*O4</f>
        <v>315</v>
      </c>
      <c r="Q30" s="54" t="s">
        <v>99</v>
      </c>
      <c r="R30" s="55" t="e">
        <f>R31*Q4</f>
        <v>#DIV/0!</v>
      </c>
      <c r="S30" s="54" t="s">
        <v>99</v>
      </c>
      <c r="T30" s="55" t="e">
        <f>T31*S4</f>
        <v>#DIV/0!</v>
      </c>
      <c r="U30" s="54" t="s">
        <v>99</v>
      </c>
      <c r="V30" s="55" t="e">
        <f>V31*U4</f>
        <v>#DIV/0!</v>
      </c>
      <c r="W30" s="54" t="s">
        <v>99</v>
      </c>
      <c r="X30" s="55">
        <f>X31*W4</f>
        <v>315</v>
      </c>
      <c r="Y30" s="54" t="s">
        <v>99</v>
      </c>
      <c r="Z30" s="55" t="e">
        <f>Z31*Y4</f>
        <v>#DIV/0!</v>
      </c>
      <c r="AA30" s="54" t="s">
        <v>99</v>
      </c>
      <c r="AB30" s="55" t="e">
        <f>AB31*AA4</f>
        <v>#DIV/0!</v>
      </c>
      <c r="AC30" s="54" t="s">
        <v>99</v>
      </c>
      <c r="AD30" s="55">
        <f>AD31*AC4</f>
        <v>1380</v>
      </c>
      <c r="AE30" s="54" t="s">
        <v>99</v>
      </c>
      <c r="AF30" s="55" t="e">
        <f>AF31*AE4</f>
        <v>#DIV/0!</v>
      </c>
      <c r="AG30" s="54" t="s">
        <v>99</v>
      </c>
      <c r="AH30" s="55">
        <f>AH31*AG4</f>
        <v>94.5</v>
      </c>
      <c r="AI30" s="54" t="s">
        <v>99</v>
      </c>
      <c r="AJ30" s="55">
        <f>AJ31*AI4</f>
        <v>1380</v>
      </c>
      <c r="AK30" s="54" t="s">
        <v>99</v>
      </c>
      <c r="AL30" s="55" t="e">
        <f>AL31*AK4</f>
        <v>#DIV/0!</v>
      </c>
      <c r="AM30" s="54" t="s">
        <v>99</v>
      </c>
      <c r="AN30" s="55" t="e">
        <f>AN31*AM4</f>
        <v>#DIV/0!</v>
      </c>
      <c r="AO30" s="54" t="s">
        <v>99</v>
      </c>
      <c r="AP30" s="55" t="e">
        <f>AP31*AO4</f>
        <v>#DIV/0!</v>
      </c>
      <c r="AQ30" s="54" t="s">
        <v>99</v>
      </c>
      <c r="AR30" s="55" t="e">
        <f>AR31*AQ4</f>
        <v>#DIV/0!</v>
      </c>
      <c r="AS30" s="54" t="s">
        <v>99</v>
      </c>
      <c r="AT30" s="55" t="e">
        <f>AT31*AS4</f>
        <v>#DIV/0!</v>
      </c>
      <c r="AU30" s="54" t="s">
        <v>99</v>
      </c>
      <c r="AV30" s="55" t="e">
        <f>AV31*AU4</f>
        <v>#DIV/0!</v>
      </c>
      <c r="AW30" s="54" t="s">
        <v>99</v>
      </c>
      <c r="AX30" s="55">
        <f>AX31*AW4</f>
        <v>19800</v>
      </c>
      <c r="AY30" s="54" t="s">
        <v>99</v>
      </c>
      <c r="AZ30" s="55" t="e">
        <f>AZ31*AY4</f>
        <v>#DIV/0!</v>
      </c>
      <c r="BA30" s="54" t="s">
        <v>99</v>
      </c>
      <c r="BB30" s="55" t="e">
        <f>BB31*BA4</f>
        <v>#DIV/0!</v>
      </c>
      <c r="BC30" s="54" t="s">
        <v>99</v>
      </c>
      <c r="BD30" s="55" t="e">
        <f>BD31*BC4</f>
        <v>#DIV/0!</v>
      </c>
      <c r="BE30" s="54" t="s">
        <v>99</v>
      </c>
      <c r="BF30" s="55" t="e">
        <f>BF31*BE4</f>
        <v>#DIV/0!</v>
      </c>
    </row>
    <row r="31" spans="1:58" ht="15.75" thickBot="1" x14ac:dyDescent="0.3">
      <c r="A31" s="224"/>
      <c r="B31" s="120"/>
      <c r="C31" s="56" t="s">
        <v>97</v>
      </c>
      <c r="D31" s="57">
        <f>ROUND(D27,2)</f>
        <v>0.54</v>
      </c>
      <c r="E31" s="56" t="s">
        <v>97</v>
      </c>
      <c r="F31" s="57">
        <f>ROUND(F27,2)</f>
        <v>0.63</v>
      </c>
      <c r="G31" s="56" t="s">
        <v>97</v>
      </c>
      <c r="H31" s="57" t="e">
        <f>ROUND(H27,2)</f>
        <v>#DIV/0!</v>
      </c>
      <c r="I31" s="56" t="s">
        <v>97</v>
      </c>
      <c r="J31" s="57" t="e">
        <f>ROUND(J27,2)</f>
        <v>#DIV/0!</v>
      </c>
      <c r="K31" s="56" t="s">
        <v>97</v>
      </c>
      <c r="L31" s="57" t="e">
        <f>ROUND(L27,2)</f>
        <v>#DIV/0!</v>
      </c>
      <c r="M31" s="56" t="s">
        <v>97</v>
      </c>
      <c r="N31" s="57" t="e">
        <f>ROUND(N27,2)</f>
        <v>#DIV/0!</v>
      </c>
      <c r="O31" s="56" t="s">
        <v>97</v>
      </c>
      <c r="P31" s="57">
        <f>ROUND(P27,2)</f>
        <v>0.63</v>
      </c>
      <c r="Q31" s="56" t="s">
        <v>97</v>
      </c>
      <c r="R31" s="57" t="e">
        <f>ROUND(R27,2)</f>
        <v>#DIV/0!</v>
      </c>
      <c r="S31" s="56" t="s">
        <v>97</v>
      </c>
      <c r="T31" s="57" t="e">
        <f>ROUND(T27,2)</f>
        <v>#DIV/0!</v>
      </c>
      <c r="U31" s="56" t="s">
        <v>97</v>
      </c>
      <c r="V31" s="57" t="e">
        <f>ROUND(V27,2)</f>
        <v>#DIV/0!</v>
      </c>
      <c r="W31" s="56" t="s">
        <v>97</v>
      </c>
      <c r="X31" s="57">
        <f>ROUND(X27,2)</f>
        <v>0.63</v>
      </c>
      <c r="Y31" s="56" t="s">
        <v>97</v>
      </c>
      <c r="Z31" s="57" t="e">
        <f>ROUND(Z27,2)</f>
        <v>#DIV/0!</v>
      </c>
      <c r="AA31" s="56" t="s">
        <v>97</v>
      </c>
      <c r="AB31" s="57" t="e">
        <f>ROUND(AB27,2)</f>
        <v>#DIV/0!</v>
      </c>
      <c r="AC31" s="56" t="s">
        <v>97</v>
      </c>
      <c r="AD31" s="57">
        <f>ROUND(AD27,2)</f>
        <v>0.46</v>
      </c>
      <c r="AE31" s="56" t="s">
        <v>97</v>
      </c>
      <c r="AF31" s="57" t="e">
        <f>ROUND(AF27,2)</f>
        <v>#DIV/0!</v>
      </c>
      <c r="AG31" s="56" t="s">
        <v>97</v>
      </c>
      <c r="AH31" s="57">
        <f>ROUND(AH27,2)</f>
        <v>0.63</v>
      </c>
      <c r="AI31" s="56" t="s">
        <v>97</v>
      </c>
      <c r="AJ31" s="57">
        <f>ROUND(AJ27,2)</f>
        <v>0.46</v>
      </c>
      <c r="AK31" s="56" t="s">
        <v>97</v>
      </c>
      <c r="AL31" s="57" t="e">
        <f>ROUND(AL27,2)</f>
        <v>#DIV/0!</v>
      </c>
      <c r="AM31" s="56" t="s">
        <v>97</v>
      </c>
      <c r="AN31" s="57" t="e">
        <f>ROUND(AN27,2)</f>
        <v>#DIV/0!</v>
      </c>
      <c r="AO31" s="56" t="s">
        <v>97</v>
      </c>
      <c r="AP31" s="57" t="e">
        <f>ROUND(AP27,2)</f>
        <v>#DIV/0!</v>
      </c>
      <c r="AQ31" s="56" t="s">
        <v>97</v>
      </c>
      <c r="AR31" s="57" t="e">
        <f>ROUND(AR27,2)</f>
        <v>#DIV/0!</v>
      </c>
      <c r="AS31" s="56" t="s">
        <v>97</v>
      </c>
      <c r="AT31" s="57" t="e">
        <f>ROUND(AT27,2)</f>
        <v>#DIV/0!</v>
      </c>
      <c r="AU31" s="56" t="s">
        <v>97</v>
      </c>
      <c r="AV31" s="57" t="e">
        <f>ROUND(AV27,2)</f>
        <v>#DIV/0!</v>
      </c>
      <c r="AW31" s="56" t="s">
        <v>97</v>
      </c>
      <c r="AX31" s="57">
        <f>ROUND(AX27,2)</f>
        <v>0.33</v>
      </c>
      <c r="AY31" s="56" t="s">
        <v>97</v>
      </c>
      <c r="AZ31" s="57" t="e">
        <f>ROUND(AZ27,2)</f>
        <v>#DIV/0!</v>
      </c>
      <c r="BA31" s="56" t="s">
        <v>97</v>
      </c>
      <c r="BB31" s="57" t="e">
        <f>ROUND(BB27,2)</f>
        <v>#DIV/0!</v>
      </c>
      <c r="BC31" s="56" t="s">
        <v>97</v>
      </c>
      <c r="BD31" s="57" t="e">
        <f>ROUND(BD27,2)</f>
        <v>#DIV/0!</v>
      </c>
      <c r="BE31" s="56" t="s">
        <v>97</v>
      </c>
      <c r="BF31" s="57" t="e">
        <f>ROUND(BF27,2)</f>
        <v>#DIV/0!</v>
      </c>
    </row>
  </sheetData>
  <sheetProtection password="D886" sheet="1" objects="1" scenarios="1"/>
  <mergeCells count="369">
    <mergeCell ref="A18:A24"/>
    <mergeCell ref="C18:D18"/>
    <mergeCell ref="C19:D19"/>
    <mergeCell ref="C29:D29"/>
    <mergeCell ref="B1:C1"/>
    <mergeCell ref="B2:D2"/>
    <mergeCell ref="C4:D4"/>
    <mergeCell ref="A8:A10"/>
    <mergeCell ref="C8:D8"/>
    <mergeCell ref="C9:D9"/>
    <mergeCell ref="A5:A7"/>
    <mergeCell ref="C5:D5"/>
    <mergeCell ref="C6:D6"/>
    <mergeCell ref="C7:D7"/>
    <mergeCell ref="E13:F13"/>
    <mergeCell ref="E15:F15"/>
    <mergeCell ref="E16:F16"/>
    <mergeCell ref="E4:F4"/>
    <mergeCell ref="E5:F5"/>
    <mergeCell ref="E6:F6"/>
    <mergeCell ref="E7:F7"/>
    <mergeCell ref="E8:F8"/>
    <mergeCell ref="C15:D15"/>
    <mergeCell ref="C12:D12"/>
    <mergeCell ref="C13:D13"/>
    <mergeCell ref="C16:D16"/>
    <mergeCell ref="I4:J4"/>
    <mergeCell ref="K4:L4"/>
    <mergeCell ref="I5:J5"/>
    <mergeCell ref="K5:L5"/>
    <mergeCell ref="I6:J6"/>
    <mergeCell ref="K6:L6"/>
    <mergeCell ref="E18:F18"/>
    <mergeCell ref="E19:F19"/>
    <mergeCell ref="E29:F29"/>
    <mergeCell ref="G4:H4"/>
    <mergeCell ref="G5:H5"/>
    <mergeCell ref="G6:H6"/>
    <mergeCell ref="G7:H7"/>
    <mergeCell ref="G8:H8"/>
    <mergeCell ref="G9:H9"/>
    <mergeCell ref="G12:H12"/>
    <mergeCell ref="G13:H13"/>
    <mergeCell ref="G15:H15"/>
    <mergeCell ref="G16:H16"/>
    <mergeCell ref="G18:H18"/>
    <mergeCell ref="G19:H19"/>
    <mergeCell ref="G29:H29"/>
    <mergeCell ref="E9:F9"/>
    <mergeCell ref="E12:F12"/>
    <mergeCell ref="I12:J12"/>
    <mergeCell ref="K12:L12"/>
    <mergeCell ref="I13:J13"/>
    <mergeCell ref="K13:L13"/>
    <mergeCell ref="I15:J15"/>
    <mergeCell ref="K15:L15"/>
    <mergeCell ref="I7:J7"/>
    <mergeCell ref="K7:L7"/>
    <mergeCell ref="I8:J8"/>
    <mergeCell ref="K8:L8"/>
    <mergeCell ref="I9:J9"/>
    <mergeCell ref="K9:L9"/>
    <mergeCell ref="M29:N29"/>
    <mergeCell ref="O29:P29"/>
    <mergeCell ref="M13:N13"/>
    <mergeCell ref="O13:P13"/>
    <mergeCell ref="M15:N15"/>
    <mergeCell ref="O15:P15"/>
    <mergeCell ref="M16:N16"/>
    <mergeCell ref="O16:P16"/>
    <mergeCell ref="I29:J29"/>
    <mergeCell ref="K29:L29"/>
    <mergeCell ref="I16:J16"/>
    <mergeCell ref="K16:L16"/>
    <mergeCell ref="I18:J18"/>
    <mergeCell ref="K18:L18"/>
    <mergeCell ref="I19:J19"/>
    <mergeCell ref="K19:L19"/>
    <mergeCell ref="Q4:R4"/>
    <mergeCell ref="S4:T4"/>
    <mergeCell ref="Q5:R5"/>
    <mergeCell ref="S5:T5"/>
    <mergeCell ref="Q6:R6"/>
    <mergeCell ref="S6:T6"/>
    <mergeCell ref="M18:N18"/>
    <mergeCell ref="O18:P18"/>
    <mergeCell ref="M19:N19"/>
    <mergeCell ref="O19:P19"/>
    <mergeCell ref="M4:N4"/>
    <mergeCell ref="O4:P4"/>
    <mergeCell ref="M5:N5"/>
    <mergeCell ref="O5:P5"/>
    <mergeCell ref="M6:N6"/>
    <mergeCell ref="O6:P6"/>
    <mergeCell ref="M7:N7"/>
    <mergeCell ref="O7:P7"/>
    <mergeCell ref="M8:N8"/>
    <mergeCell ref="O8:P8"/>
    <mergeCell ref="M9:N9"/>
    <mergeCell ref="O9:P9"/>
    <mergeCell ref="M12:N12"/>
    <mergeCell ref="O12:P12"/>
    <mergeCell ref="Q13:R13"/>
    <mergeCell ref="S13:T13"/>
    <mergeCell ref="Q15:R15"/>
    <mergeCell ref="S15:T15"/>
    <mergeCell ref="Q7:R7"/>
    <mergeCell ref="S7:T7"/>
    <mergeCell ref="Q8:R8"/>
    <mergeCell ref="S8:T8"/>
    <mergeCell ref="Q9:R9"/>
    <mergeCell ref="S9:T9"/>
    <mergeCell ref="Q29:R29"/>
    <mergeCell ref="S29:T29"/>
    <mergeCell ref="U4:V4"/>
    <mergeCell ref="W4:X4"/>
    <mergeCell ref="U5:V5"/>
    <mergeCell ref="W5:X5"/>
    <mergeCell ref="U6:V6"/>
    <mergeCell ref="W6:X6"/>
    <mergeCell ref="U7:V7"/>
    <mergeCell ref="W7:X7"/>
    <mergeCell ref="U8:V8"/>
    <mergeCell ref="W8:X8"/>
    <mergeCell ref="U9:V9"/>
    <mergeCell ref="W9:X9"/>
    <mergeCell ref="U12:V12"/>
    <mergeCell ref="W12:X12"/>
    <mergeCell ref="Q16:R16"/>
    <mergeCell ref="S16:T16"/>
    <mergeCell ref="Q18:R18"/>
    <mergeCell ref="S18:T18"/>
    <mergeCell ref="Q19:R19"/>
    <mergeCell ref="S19:T19"/>
    <mergeCell ref="Q12:R12"/>
    <mergeCell ref="S12:T12"/>
    <mergeCell ref="U18:V18"/>
    <mergeCell ref="W18:X18"/>
    <mergeCell ref="U19:V19"/>
    <mergeCell ref="W19:X19"/>
    <mergeCell ref="U29:V29"/>
    <mergeCell ref="W29:X29"/>
    <mergeCell ref="U13:V13"/>
    <mergeCell ref="W13:X13"/>
    <mergeCell ref="U15:V15"/>
    <mergeCell ref="W15:X15"/>
    <mergeCell ref="U16:V16"/>
    <mergeCell ref="W16:X16"/>
    <mergeCell ref="AQ4:AR4"/>
    <mergeCell ref="AS4:AT4"/>
    <mergeCell ref="Y5:Z5"/>
    <mergeCell ref="AA5:AB5"/>
    <mergeCell ref="AC5:AD5"/>
    <mergeCell ref="AE5:AF5"/>
    <mergeCell ref="AG5:AH5"/>
    <mergeCell ref="AI5:AJ5"/>
    <mergeCell ref="AK5:AL5"/>
    <mergeCell ref="AM5:AN5"/>
    <mergeCell ref="AO5:AP5"/>
    <mergeCell ref="AQ5:AR5"/>
    <mergeCell ref="AS5:AT5"/>
    <mergeCell ref="Y4:Z4"/>
    <mergeCell ref="AA4:AB4"/>
    <mergeCell ref="AC4:AD4"/>
    <mergeCell ref="AE4:AF4"/>
    <mergeCell ref="AG4:AH4"/>
    <mergeCell ref="AI4:AJ4"/>
    <mergeCell ref="AK4:AL4"/>
    <mergeCell ref="AM4:AN4"/>
    <mergeCell ref="AO4:AP4"/>
    <mergeCell ref="AQ6:AR6"/>
    <mergeCell ref="AS6:AT6"/>
    <mergeCell ref="Y7:Z7"/>
    <mergeCell ref="AA7:AB7"/>
    <mergeCell ref="AC7:AD7"/>
    <mergeCell ref="AE7:AF7"/>
    <mergeCell ref="AG7:AH7"/>
    <mergeCell ref="AI7:AJ7"/>
    <mergeCell ref="AK7:AL7"/>
    <mergeCell ref="AM7:AN7"/>
    <mergeCell ref="AO7:AP7"/>
    <mergeCell ref="AQ7:AR7"/>
    <mergeCell ref="AS7:AT7"/>
    <mergeCell ref="Y6:Z6"/>
    <mergeCell ref="AA6:AB6"/>
    <mergeCell ref="AC6:AD6"/>
    <mergeCell ref="AE6:AF6"/>
    <mergeCell ref="AG6:AH6"/>
    <mergeCell ref="AI6:AJ6"/>
    <mergeCell ref="AK6:AL6"/>
    <mergeCell ref="AM6:AN6"/>
    <mergeCell ref="AO6:AP6"/>
    <mergeCell ref="AQ8:AR8"/>
    <mergeCell ref="AS8:AT8"/>
    <mergeCell ref="Y9:Z9"/>
    <mergeCell ref="AA9:AB9"/>
    <mergeCell ref="AC9:AD9"/>
    <mergeCell ref="AE9:AF9"/>
    <mergeCell ref="AG9:AH9"/>
    <mergeCell ref="AI9:AJ9"/>
    <mergeCell ref="AK9:AL9"/>
    <mergeCell ref="AM9:AN9"/>
    <mergeCell ref="AO9:AP9"/>
    <mergeCell ref="AQ9:AR9"/>
    <mergeCell ref="AS9:AT9"/>
    <mergeCell ref="Y8:Z8"/>
    <mergeCell ref="AA8:AB8"/>
    <mergeCell ref="AC8:AD8"/>
    <mergeCell ref="AE8:AF8"/>
    <mergeCell ref="AG8:AH8"/>
    <mergeCell ref="AI8:AJ8"/>
    <mergeCell ref="AK8:AL8"/>
    <mergeCell ref="AM8:AN8"/>
    <mergeCell ref="AO8:AP8"/>
    <mergeCell ref="AQ12:AR12"/>
    <mergeCell ref="AS12:AT12"/>
    <mergeCell ref="Y13:Z13"/>
    <mergeCell ref="AA13:AB13"/>
    <mergeCell ref="AC13:AD13"/>
    <mergeCell ref="AE13:AF13"/>
    <mergeCell ref="AG13:AH13"/>
    <mergeCell ref="AI13:AJ13"/>
    <mergeCell ref="AK13:AL13"/>
    <mergeCell ref="AM13:AN13"/>
    <mergeCell ref="AO13:AP13"/>
    <mergeCell ref="AQ13:AR13"/>
    <mergeCell ref="AS13:AT13"/>
    <mergeCell ref="Y12:Z12"/>
    <mergeCell ref="AA12:AB12"/>
    <mergeCell ref="AC12:AD12"/>
    <mergeCell ref="AE12:AF12"/>
    <mergeCell ref="AG12:AH12"/>
    <mergeCell ref="AI12:AJ12"/>
    <mergeCell ref="AK12:AL12"/>
    <mergeCell ref="AM12:AN12"/>
    <mergeCell ref="AO12:AP12"/>
    <mergeCell ref="AQ15:AR15"/>
    <mergeCell ref="AS15:AT15"/>
    <mergeCell ref="Y16:Z16"/>
    <mergeCell ref="AA16:AB16"/>
    <mergeCell ref="AC16:AD16"/>
    <mergeCell ref="AE16:AF16"/>
    <mergeCell ref="AG16:AH16"/>
    <mergeCell ref="AI16:AJ16"/>
    <mergeCell ref="AK16:AL16"/>
    <mergeCell ref="AM16:AN16"/>
    <mergeCell ref="AO16:AP16"/>
    <mergeCell ref="AQ16:AR16"/>
    <mergeCell ref="AS16:AT16"/>
    <mergeCell ref="Y15:Z15"/>
    <mergeCell ref="AA15:AB15"/>
    <mergeCell ref="AC15:AD15"/>
    <mergeCell ref="AE15:AF15"/>
    <mergeCell ref="AG15:AH15"/>
    <mergeCell ref="AI15:AJ15"/>
    <mergeCell ref="AK15:AL15"/>
    <mergeCell ref="AM15:AN15"/>
    <mergeCell ref="AO15:AP15"/>
    <mergeCell ref="AQ18:AR18"/>
    <mergeCell ref="AS18:AT18"/>
    <mergeCell ref="Y19:Z19"/>
    <mergeCell ref="AA19:AB19"/>
    <mergeCell ref="AC19:AD19"/>
    <mergeCell ref="AE19:AF19"/>
    <mergeCell ref="AG19:AH19"/>
    <mergeCell ref="AI19:AJ19"/>
    <mergeCell ref="AK19:AL19"/>
    <mergeCell ref="AM19:AN19"/>
    <mergeCell ref="AO19:AP19"/>
    <mergeCell ref="AQ19:AR19"/>
    <mergeCell ref="AS19:AT19"/>
    <mergeCell ref="Y18:Z18"/>
    <mergeCell ref="AA18:AB18"/>
    <mergeCell ref="AC18:AD18"/>
    <mergeCell ref="AE18:AF18"/>
    <mergeCell ref="AG18:AH18"/>
    <mergeCell ref="AI18:AJ18"/>
    <mergeCell ref="AK18:AL18"/>
    <mergeCell ref="AM18:AN18"/>
    <mergeCell ref="AO18:AP18"/>
    <mergeCell ref="AQ29:AR29"/>
    <mergeCell ref="AS29:AT29"/>
    <mergeCell ref="Y29:Z29"/>
    <mergeCell ref="AA29:AB29"/>
    <mergeCell ref="AC29:AD29"/>
    <mergeCell ref="AE29:AF29"/>
    <mergeCell ref="AG29:AH29"/>
    <mergeCell ref="AI29:AJ29"/>
    <mergeCell ref="AK29:AL29"/>
    <mergeCell ref="AM29:AN29"/>
    <mergeCell ref="AO29:AP29"/>
    <mergeCell ref="AU4:AV4"/>
    <mergeCell ref="AW4:AX4"/>
    <mergeCell ref="AY4:AZ4"/>
    <mergeCell ref="BA4:BB4"/>
    <mergeCell ref="BC4:BD4"/>
    <mergeCell ref="AU5:AV5"/>
    <mergeCell ref="AW5:AX5"/>
    <mergeCell ref="AY5:AZ5"/>
    <mergeCell ref="BA5:BB5"/>
    <mergeCell ref="BC5:BD5"/>
    <mergeCell ref="AU6:AV6"/>
    <mergeCell ref="AW6:AX6"/>
    <mergeCell ref="AY6:AZ6"/>
    <mergeCell ref="BA6:BB6"/>
    <mergeCell ref="BC6:BD6"/>
    <mergeCell ref="AU7:AV7"/>
    <mergeCell ref="AW7:AX7"/>
    <mergeCell ref="AY7:AZ7"/>
    <mergeCell ref="BA7:BB7"/>
    <mergeCell ref="BC7:BD7"/>
    <mergeCell ref="AU8:AV8"/>
    <mergeCell ref="AW8:AX8"/>
    <mergeCell ref="AY8:AZ8"/>
    <mergeCell ref="BA8:BB8"/>
    <mergeCell ref="BC8:BD8"/>
    <mergeCell ref="AU9:AV9"/>
    <mergeCell ref="AW9:AX9"/>
    <mergeCell ref="AY9:AZ9"/>
    <mergeCell ref="BA9:BB9"/>
    <mergeCell ref="BC9:BD9"/>
    <mergeCell ref="AU12:AV12"/>
    <mergeCell ref="AW12:AX12"/>
    <mergeCell ref="AY12:AZ12"/>
    <mergeCell ref="BA12:BB12"/>
    <mergeCell ref="BC12:BD12"/>
    <mergeCell ref="AU13:AV13"/>
    <mergeCell ref="AW13:AX13"/>
    <mergeCell ref="AY13:AZ13"/>
    <mergeCell ref="BA13:BB13"/>
    <mergeCell ref="BC13:BD13"/>
    <mergeCell ref="AU15:AV15"/>
    <mergeCell ref="AW15:AX15"/>
    <mergeCell ref="AY15:AZ15"/>
    <mergeCell ref="BA15:BB15"/>
    <mergeCell ref="BC15:BD15"/>
    <mergeCell ref="AU16:AV16"/>
    <mergeCell ref="AW16:AX16"/>
    <mergeCell ref="AY16:AZ16"/>
    <mergeCell ref="BA16:BB16"/>
    <mergeCell ref="BC16:BD16"/>
    <mergeCell ref="AU29:AV29"/>
    <mergeCell ref="AW29:AX29"/>
    <mergeCell ref="AY29:AZ29"/>
    <mergeCell ref="BA29:BB29"/>
    <mergeCell ref="BC29:BD29"/>
    <mergeCell ref="AU18:AV18"/>
    <mergeCell ref="AW18:AX18"/>
    <mergeCell ref="AY18:AZ18"/>
    <mergeCell ref="BA18:BB18"/>
    <mergeCell ref="BC18:BD18"/>
    <mergeCell ref="AU19:AV19"/>
    <mergeCell ref="AW19:AX19"/>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dimension ref="A1:BF57"/>
  <sheetViews>
    <sheetView showGridLines="0" workbookViewId="0">
      <selection activeCell="B4" sqref="B4"/>
    </sheetView>
  </sheetViews>
  <sheetFormatPr defaultRowHeight="15" x14ac:dyDescent="0.25"/>
  <cols>
    <col min="1" max="1" width="13.42578125" style="217" bestFit="1" customWidth="1"/>
    <col min="2" max="2" width="34.140625" style="217" bestFit="1" customWidth="1"/>
    <col min="3" max="3" width="18.140625" style="217" bestFit="1"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'!B48</f>
        <v>Manual do Estudante</v>
      </c>
      <c r="C2" s="452"/>
      <c r="D2" s="453"/>
    </row>
    <row r="3" spans="1:58" x14ac:dyDescent="0.25">
      <c r="A3" s="218"/>
      <c r="B3" s="219"/>
      <c r="C3" s="220" t="s">
        <v>198</v>
      </c>
      <c r="D3" s="220"/>
      <c r="E3" s="220" t="s">
        <v>199</v>
      </c>
      <c r="F3" s="220"/>
      <c r="G3" s="217" t="s">
        <v>202</v>
      </c>
      <c r="I3" s="217" t="s">
        <v>203</v>
      </c>
      <c r="K3" s="217" t="s">
        <v>204</v>
      </c>
      <c r="M3" s="217" t="s">
        <v>205</v>
      </c>
      <c r="O3" s="217" t="s">
        <v>208</v>
      </c>
      <c r="Q3" s="217" t="s">
        <v>209</v>
      </c>
      <c r="S3" s="220" t="s">
        <v>210</v>
      </c>
      <c r="T3" s="220"/>
      <c r="U3" s="217" t="s">
        <v>211</v>
      </c>
      <c r="W3" s="220" t="s">
        <v>212</v>
      </c>
      <c r="X3" s="220"/>
      <c r="Y3" s="217" t="s">
        <v>214</v>
      </c>
      <c r="AA3" s="220" t="s">
        <v>215</v>
      </c>
      <c r="AB3" s="220"/>
      <c r="AC3" s="220" t="s">
        <v>216</v>
      </c>
      <c r="AD3" s="220"/>
      <c r="AE3" s="220" t="s">
        <v>217</v>
      </c>
      <c r="AG3" s="217" t="s">
        <v>218</v>
      </c>
      <c r="AI3" s="217" t="s">
        <v>219</v>
      </c>
      <c r="AK3" s="220" t="s">
        <v>220</v>
      </c>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ht="15" customHeight="1" x14ac:dyDescent="0.25">
      <c r="A4" s="222"/>
      <c r="B4" s="48" t="s">
        <v>76</v>
      </c>
      <c r="C4" s="500">
        <v>150</v>
      </c>
      <c r="D4" s="500"/>
      <c r="E4" s="500">
        <v>0</v>
      </c>
      <c r="F4" s="500"/>
      <c r="G4" s="500">
        <v>0</v>
      </c>
      <c r="H4" s="500"/>
      <c r="I4" s="500">
        <v>0</v>
      </c>
      <c r="J4" s="500"/>
      <c r="K4" s="500">
        <v>0</v>
      </c>
      <c r="L4" s="500"/>
      <c r="M4" s="500">
        <v>0</v>
      </c>
      <c r="N4" s="500"/>
      <c r="O4" s="500">
        <v>0</v>
      </c>
      <c r="P4" s="500"/>
      <c r="Q4" s="500">
        <v>0</v>
      </c>
      <c r="R4" s="500"/>
      <c r="S4" s="500">
        <v>0</v>
      </c>
      <c r="T4" s="500"/>
      <c r="U4" s="500">
        <v>0</v>
      </c>
      <c r="V4" s="500"/>
      <c r="W4" s="500">
        <v>0</v>
      </c>
      <c r="X4" s="500"/>
      <c r="Y4" s="500">
        <v>0</v>
      </c>
      <c r="Z4" s="500"/>
      <c r="AA4" s="500">
        <v>0</v>
      </c>
      <c r="AB4" s="500"/>
      <c r="AC4" s="500">
        <v>0</v>
      </c>
      <c r="AD4" s="500"/>
      <c r="AE4" s="500">
        <v>0</v>
      </c>
      <c r="AF4" s="500"/>
      <c r="AG4" s="500">
        <v>80</v>
      </c>
      <c r="AH4" s="500"/>
      <c r="AI4" s="500">
        <v>0</v>
      </c>
      <c r="AJ4" s="500"/>
      <c r="AK4" s="500">
        <v>0</v>
      </c>
      <c r="AL4" s="500"/>
      <c r="AM4" s="500">
        <v>0</v>
      </c>
      <c r="AN4" s="500"/>
      <c r="AO4" s="500">
        <v>1000</v>
      </c>
      <c r="AP4" s="500"/>
      <c r="AQ4" s="500">
        <v>0</v>
      </c>
      <c r="AR4" s="500"/>
      <c r="AS4" s="500">
        <v>0</v>
      </c>
      <c r="AT4" s="500"/>
      <c r="AU4" s="500">
        <v>0</v>
      </c>
      <c r="AV4" s="500"/>
      <c r="AW4" s="500">
        <v>0</v>
      </c>
      <c r="AX4" s="500"/>
      <c r="AY4" s="500">
        <v>0</v>
      </c>
      <c r="AZ4" s="500"/>
      <c r="BA4" s="500">
        <v>0</v>
      </c>
      <c r="BB4" s="500"/>
      <c r="BC4" s="500">
        <v>0</v>
      </c>
      <c r="BD4" s="500"/>
      <c r="BE4" s="500">
        <v>0</v>
      </c>
      <c r="BF4" s="500"/>
    </row>
    <row r="5" spans="1:58" x14ac:dyDescent="0.25">
      <c r="A5" s="496" t="s">
        <v>105</v>
      </c>
      <c r="B5" s="68" t="s">
        <v>114</v>
      </c>
      <c r="C5" s="500">
        <v>38</v>
      </c>
      <c r="D5" s="500"/>
      <c r="E5" s="500">
        <v>38</v>
      </c>
      <c r="F5" s="500"/>
      <c r="G5" s="500">
        <v>38</v>
      </c>
      <c r="H5" s="500"/>
      <c r="I5" s="500">
        <v>38</v>
      </c>
      <c r="J5" s="500"/>
      <c r="K5" s="500">
        <v>38</v>
      </c>
      <c r="L5" s="500"/>
      <c r="M5" s="500">
        <v>38</v>
      </c>
      <c r="N5" s="500"/>
      <c r="O5" s="500">
        <v>38</v>
      </c>
      <c r="P5" s="500"/>
      <c r="Q5" s="500">
        <v>38</v>
      </c>
      <c r="R5" s="500"/>
      <c r="S5" s="500">
        <v>38</v>
      </c>
      <c r="T5" s="500"/>
      <c r="U5" s="500">
        <v>38</v>
      </c>
      <c r="V5" s="500"/>
      <c r="W5" s="500">
        <v>38</v>
      </c>
      <c r="X5" s="500"/>
      <c r="Y5" s="500">
        <v>38</v>
      </c>
      <c r="Z5" s="500"/>
      <c r="AA5" s="500">
        <v>38</v>
      </c>
      <c r="AB5" s="500"/>
      <c r="AC5" s="500">
        <v>38</v>
      </c>
      <c r="AD5" s="500"/>
      <c r="AE5" s="500">
        <v>38</v>
      </c>
      <c r="AF5" s="500"/>
      <c r="AG5" s="500">
        <v>38</v>
      </c>
      <c r="AH5" s="500"/>
      <c r="AI5" s="500">
        <v>38</v>
      </c>
      <c r="AJ5" s="500"/>
      <c r="AK5" s="500">
        <v>38</v>
      </c>
      <c r="AL5" s="500"/>
      <c r="AM5" s="500">
        <v>38</v>
      </c>
      <c r="AN5" s="500"/>
      <c r="AO5" s="500">
        <v>38</v>
      </c>
      <c r="AP5" s="500"/>
      <c r="AQ5" s="500">
        <v>38</v>
      </c>
      <c r="AR5" s="500"/>
      <c r="AS5" s="500">
        <v>38</v>
      </c>
      <c r="AT5" s="500"/>
      <c r="AU5" s="500">
        <v>38</v>
      </c>
      <c r="AV5" s="500"/>
      <c r="AW5" s="500">
        <v>38</v>
      </c>
      <c r="AX5" s="500"/>
      <c r="AY5" s="500">
        <v>38</v>
      </c>
      <c r="AZ5" s="500"/>
      <c r="BA5" s="500">
        <v>38</v>
      </c>
      <c r="BB5" s="500"/>
      <c r="BC5" s="500">
        <v>38</v>
      </c>
      <c r="BD5" s="500"/>
      <c r="BE5" s="500">
        <v>38</v>
      </c>
      <c r="BF5" s="500"/>
    </row>
    <row r="6" spans="1:58" ht="15" customHeight="1" x14ac:dyDescent="0.25">
      <c r="A6" s="496"/>
      <c r="B6" s="48" t="s">
        <v>78</v>
      </c>
      <c r="C6" s="489">
        <v>16</v>
      </c>
      <c r="D6" s="489"/>
      <c r="E6" s="489">
        <v>16</v>
      </c>
      <c r="F6" s="489"/>
      <c r="G6" s="489">
        <v>16</v>
      </c>
      <c r="H6" s="489"/>
      <c r="I6" s="489">
        <v>16</v>
      </c>
      <c r="J6" s="489"/>
      <c r="K6" s="489">
        <v>16</v>
      </c>
      <c r="L6" s="489"/>
      <c r="M6" s="489">
        <v>16</v>
      </c>
      <c r="N6" s="489"/>
      <c r="O6" s="489">
        <v>16</v>
      </c>
      <c r="P6" s="489"/>
      <c r="Q6" s="489">
        <v>16</v>
      </c>
      <c r="R6" s="489"/>
      <c r="S6" s="489">
        <v>16</v>
      </c>
      <c r="T6" s="489"/>
      <c r="U6" s="489">
        <v>16</v>
      </c>
      <c r="V6" s="489"/>
      <c r="W6" s="489">
        <v>16</v>
      </c>
      <c r="X6" s="489"/>
      <c r="Y6" s="489">
        <v>16</v>
      </c>
      <c r="Z6" s="489"/>
      <c r="AA6" s="489">
        <v>16</v>
      </c>
      <c r="AB6" s="489"/>
      <c r="AC6" s="489">
        <v>16</v>
      </c>
      <c r="AD6" s="489"/>
      <c r="AE6" s="489">
        <v>16</v>
      </c>
      <c r="AF6" s="489"/>
      <c r="AG6" s="489">
        <v>16</v>
      </c>
      <c r="AH6" s="489"/>
      <c r="AI6" s="489">
        <v>16</v>
      </c>
      <c r="AJ6" s="489"/>
      <c r="AK6" s="489">
        <v>16</v>
      </c>
      <c r="AL6" s="489"/>
      <c r="AM6" s="489">
        <v>16</v>
      </c>
      <c r="AN6" s="489"/>
      <c r="AO6" s="489">
        <v>16</v>
      </c>
      <c r="AP6" s="489"/>
      <c r="AQ6" s="489">
        <v>16</v>
      </c>
      <c r="AR6" s="489"/>
      <c r="AS6" s="489">
        <v>16</v>
      </c>
      <c r="AT6" s="489"/>
      <c r="AU6" s="489">
        <v>16</v>
      </c>
      <c r="AV6" s="489"/>
      <c r="AW6" s="489">
        <v>16</v>
      </c>
      <c r="AX6" s="489"/>
      <c r="AY6" s="489">
        <v>16</v>
      </c>
      <c r="AZ6" s="489"/>
      <c r="BA6" s="489">
        <v>16</v>
      </c>
      <c r="BB6" s="489"/>
      <c r="BC6" s="489">
        <v>16</v>
      </c>
      <c r="BD6" s="489"/>
      <c r="BE6" s="489">
        <v>16</v>
      </c>
      <c r="BF6" s="489"/>
    </row>
    <row r="7" spans="1:58" x14ac:dyDescent="0.25">
      <c r="A7" s="496"/>
      <c r="B7" s="48" t="s">
        <v>79</v>
      </c>
      <c r="C7" s="489">
        <v>23</v>
      </c>
      <c r="D7" s="489"/>
      <c r="E7" s="489">
        <v>23</v>
      </c>
      <c r="F7" s="489"/>
      <c r="G7" s="489">
        <v>23</v>
      </c>
      <c r="H7" s="489"/>
      <c r="I7" s="489">
        <v>23</v>
      </c>
      <c r="J7" s="489"/>
      <c r="K7" s="489">
        <v>23</v>
      </c>
      <c r="L7" s="489"/>
      <c r="M7" s="489">
        <v>23</v>
      </c>
      <c r="N7" s="489"/>
      <c r="O7" s="489">
        <v>23</v>
      </c>
      <c r="P7" s="489"/>
      <c r="Q7" s="489">
        <v>23</v>
      </c>
      <c r="R7" s="489"/>
      <c r="S7" s="489">
        <v>23</v>
      </c>
      <c r="T7" s="489"/>
      <c r="U7" s="489">
        <v>23</v>
      </c>
      <c r="V7" s="489"/>
      <c r="W7" s="489">
        <v>23</v>
      </c>
      <c r="X7" s="489"/>
      <c r="Y7" s="489">
        <v>23</v>
      </c>
      <c r="Z7" s="489"/>
      <c r="AA7" s="489">
        <v>23</v>
      </c>
      <c r="AB7" s="489"/>
      <c r="AC7" s="489">
        <v>23</v>
      </c>
      <c r="AD7" s="489"/>
      <c r="AE7" s="489">
        <v>23</v>
      </c>
      <c r="AF7" s="489"/>
      <c r="AG7" s="489">
        <v>23</v>
      </c>
      <c r="AH7" s="489"/>
      <c r="AI7" s="489">
        <v>23</v>
      </c>
      <c r="AJ7" s="489"/>
      <c r="AK7" s="489">
        <v>23</v>
      </c>
      <c r="AL7" s="489"/>
      <c r="AM7" s="489">
        <v>23</v>
      </c>
      <c r="AN7" s="489"/>
      <c r="AO7" s="489">
        <v>23</v>
      </c>
      <c r="AP7" s="489"/>
      <c r="AQ7" s="489">
        <v>23</v>
      </c>
      <c r="AR7" s="489"/>
      <c r="AS7" s="489">
        <v>23</v>
      </c>
      <c r="AT7" s="489"/>
      <c r="AU7" s="489">
        <v>23</v>
      </c>
      <c r="AV7" s="489"/>
      <c r="AW7" s="489">
        <v>23</v>
      </c>
      <c r="AX7" s="489"/>
      <c r="AY7" s="489">
        <v>23</v>
      </c>
      <c r="AZ7" s="489"/>
      <c r="BA7" s="489">
        <v>23</v>
      </c>
      <c r="BB7" s="489"/>
      <c r="BC7" s="489">
        <v>23</v>
      </c>
      <c r="BD7" s="489"/>
      <c r="BE7" s="489">
        <v>23</v>
      </c>
      <c r="BF7" s="489"/>
    </row>
    <row r="8" spans="1:58" ht="15" customHeight="1" x14ac:dyDescent="0.25">
      <c r="A8" s="496"/>
      <c r="B8" s="116" t="s">
        <v>82</v>
      </c>
      <c r="C8" s="490" t="s">
        <v>36</v>
      </c>
      <c r="D8" s="490"/>
      <c r="E8" s="490" t="s">
        <v>36</v>
      </c>
      <c r="F8" s="490"/>
      <c r="G8" s="490" t="s">
        <v>36</v>
      </c>
      <c r="H8" s="490"/>
      <c r="I8" s="490" t="s">
        <v>36</v>
      </c>
      <c r="J8" s="490"/>
      <c r="K8" s="490" t="s">
        <v>36</v>
      </c>
      <c r="L8" s="490"/>
      <c r="M8" s="490" t="s">
        <v>36</v>
      </c>
      <c r="N8" s="490"/>
      <c r="O8" s="490" t="s">
        <v>36</v>
      </c>
      <c r="P8" s="490"/>
      <c r="Q8" s="490" t="s">
        <v>36</v>
      </c>
      <c r="R8" s="490"/>
      <c r="S8" s="490" t="s">
        <v>36</v>
      </c>
      <c r="T8" s="490"/>
      <c r="U8" s="490" t="s">
        <v>36</v>
      </c>
      <c r="V8" s="490"/>
      <c r="W8" s="490" t="s">
        <v>36</v>
      </c>
      <c r="X8" s="490"/>
      <c r="Y8" s="490" t="s">
        <v>36</v>
      </c>
      <c r="Z8" s="490"/>
      <c r="AA8" s="490" t="s">
        <v>36</v>
      </c>
      <c r="AB8" s="490"/>
      <c r="AC8" s="490" t="s">
        <v>36</v>
      </c>
      <c r="AD8" s="490"/>
      <c r="AE8" s="490" t="s">
        <v>36</v>
      </c>
      <c r="AF8" s="490"/>
      <c r="AG8" s="490" t="s">
        <v>36</v>
      </c>
      <c r="AH8" s="490"/>
      <c r="AI8" s="490" t="s">
        <v>36</v>
      </c>
      <c r="AJ8" s="490"/>
      <c r="AK8" s="490" t="s">
        <v>36</v>
      </c>
      <c r="AL8" s="490"/>
      <c r="AM8" s="490" t="s">
        <v>36</v>
      </c>
      <c r="AN8" s="490"/>
      <c r="AO8" s="490" t="s">
        <v>36</v>
      </c>
      <c r="AP8" s="490"/>
      <c r="AQ8" s="490" t="s">
        <v>36</v>
      </c>
      <c r="AR8" s="490"/>
      <c r="AS8" s="490" t="s">
        <v>36</v>
      </c>
      <c r="AT8" s="490"/>
      <c r="AU8" s="490" t="s">
        <v>36</v>
      </c>
      <c r="AV8" s="490"/>
      <c r="AW8" s="490" t="s">
        <v>36</v>
      </c>
      <c r="AX8" s="490"/>
      <c r="AY8" s="490" t="s">
        <v>36</v>
      </c>
      <c r="AZ8" s="490"/>
      <c r="BA8" s="490" t="s">
        <v>36</v>
      </c>
      <c r="BB8" s="490"/>
      <c r="BC8" s="490" t="s">
        <v>36</v>
      </c>
      <c r="BD8" s="490"/>
      <c r="BE8" s="490" t="s">
        <v>36</v>
      </c>
      <c r="BF8" s="490"/>
    </row>
    <row r="9" spans="1:58" x14ac:dyDescent="0.25">
      <c r="A9" s="496"/>
      <c r="B9" s="48" t="s">
        <v>83</v>
      </c>
      <c r="C9" s="479" t="s">
        <v>27</v>
      </c>
      <c r="D9" s="479"/>
      <c r="E9" s="479" t="s">
        <v>27</v>
      </c>
      <c r="F9" s="479"/>
      <c r="G9" s="479" t="s">
        <v>27</v>
      </c>
      <c r="H9" s="479"/>
      <c r="I9" s="479" t="s">
        <v>27</v>
      </c>
      <c r="J9" s="479"/>
      <c r="K9" s="479" t="s">
        <v>27</v>
      </c>
      <c r="L9" s="479"/>
      <c r="M9" s="479" t="s">
        <v>27</v>
      </c>
      <c r="N9" s="479"/>
      <c r="O9" s="479" t="s">
        <v>27</v>
      </c>
      <c r="P9" s="479"/>
      <c r="Q9" s="479" t="s">
        <v>27</v>
      </c>
      <c r="R9" s="479"/>
      <c r="S9" s="479" t="s">
        <v>27</v>
      </c>
      <c r="T9" s="479"/>
      <c r="U9" s="479" t="s">
        <v>27</v>
      </c>
      <c r="V9" s="479"/>
      <c r="W9" s="479" t="s">
        <v>27</v>
      </c>
      <c r="X9" s="479"/>
      <c r="Y9" s="479" t="s">
        <v>27</v>
      </c>
      <c r="Z9" s="479"/>
      <c r="AA9" s="479" t="s">
        <v>27</v>
      </c>
      <c r="AB9" s="479"/>
      <c r="AC9" s="479" t="s">
        <v>27</v>
      </c>
      <c r="AD9" s="479"/>
      <c r="AE9" s="479" t="s">
        <v>27</v>
      </c>
      <c r="AF9" s="479"/>
      <c r="AG9" s="479" t="s">
        <v>27</v>
      </c>
      <c r="AH9" s="479"/>
      <c r="AI9" s="479" t="s">
        <v>27</v>
      </c>
      <c r="AJ9" s="479"/>
      <c r="AK9" s="479" t="s">
        <v>27</v>
      </c>
      <c r="AL9" s="479"/>
      <c r="AM9" s="479" t="s">
        <v>27</v>
      </c>
      <c r="AN9" s="479"/>
      <c r="AO9" s="479" t="s">
        <v>27</v>
      </c>
      <c r="AP9" s="479"/>
      <c r="AQ9" s="479" t="s">
        <v>27</v>
      </c>
      <c r="AR9" s="479"/>
      <c r="AS9" s="479" t="s">
        <v>27</v>
      </c>
      <c r="AT9" s="479"/>
      <c r="AU9" s="479" t="s">
        <v>27</v>
      </c>
      <c r="AV9" s="479"/>
      <c r="AW9" s="479" t="s">
        <v>27</v>
      </c>
      <c r="AX9" s="479"/>
      <c r="AY9" s="479" t="s">
        <v>27</v>
      </c>
      <c r="AZ9" s="479"/>
      <c r="BA9" s="479" t="s">
        <v>27</v>
      </c>
      <c r="BB9" s="479"/>
      <c r="BC9" s="479" t="s">
        <v>27</v>
      </c>
      <c r="BD9" s="479"/>
      <c r="BE9" s="479" t="s">
        <v>27</v>
      </c>
      <c r="BF9" s="479"/>
    </row>
    <row r="10" spans="1:58" x14ac:dyDescent="0.25">
      <c r="A10" s="496"/>
      <c r="B10" s="48" t="s">
        <v>84</v>
      </c>
      <c r="C10" s="323" t="s">
        <v>42</v>
      </c>
      <c r="D10" s="322">
        <f>IF(C10=Tabelas!$F$23,Tabelas!$C$39,0%)</f>
        <v>0</v>
      </c>
      <c r="E10" s="323" t="s">
        <v>42</v>
      </c>
      <c r="F10" s="322">
        <f>IF(E10=Tabelas!$F$23,Tabelas!$C$39,0%)</f>
        <v>0</v>
      </c>
      <c r="G10" s="323" t="s">
        <v>42</v>
      </c>
      <c r="H10" s="322">
        <f>IF(G10=Tabelas!$F$23,Tabelas!$C$39,0%)</f>
        <v>0</v>
      </c>
      <c r="I10" s="323" t="s">
        <v>42</v>
      </c>
      <c r="J10" s="322">
        <f>IF(I10=Tabelas!$F$23,Tabelas!$C$39,0%)</f>
        <v>0</v>
      </c>
      <c r="K10" s="323" t="s">
        <v>42</v>
      </c>
      <c r="L10" s="322">
        <f>IF(K10=Tabelas!$F$23,Tabelas!$C$39,0%)</f>
        <v>0</v>
      </c>
      <c r="M10" s="323" t="s">
        <v>42</v>
      </c>
      <c r="N10" s="322">
        <f>IF(M10=Tabelas!$F$23,Tabelas!$C$39,0%)</f>
        <v>0</v>
      </c>
      <c r="O10" s="323" t="s">
        <v>42</v>
      </c>
      <c r="P10" s="322">
        <f>IF(O10=Tabelas!$F$23,Tabelas!$C$39,0%)</f>
        <v>0</v>
      </c>
      <c r="Q10" s="323" t="s">
        <v>42</v>
      </c>
      <c r="R10" s="322">
        <f>IF(Q10=Tabelas!$F$23,Tabelas!$C$39,0%)</f>
        <v>0</v>
      </c>
      <c r="S10" s="323" t="s">
        <v>42</v>
      </c>
      <c r="T10" s="322">
        <f>IF(S10=Tabelas!$F$23,Tabelas!$C$39,0%)</f>
        <v>0</v>
      </c>
      <c r="U10" s="323" t="s">
        <v>42</v>
      </c>
      <c r="V10" s="322">
        <f>IF(U10=Tabelas!$F$23,Tabelas!$C$39,0%)</f>
        <v>0</v>
      </c>
      <c r="W10" s="323" t="s">
        <v>42</v>
      </c>
      <c r="X10" s="322">
        <f>IF(W10=Tabelas!$F$23,Tabelas!$C$39,0%)</f>
        <v>0</v>
      </c>
      <c r="Y10" s="323" t="s">
        <v>42</v>
      </c>
      <c r="Z10" s="322">
        <f>IF(Y10=Tabelas!$F$23,Tabelas!$C$39,0%)</f>
        <v>0</v>
      </c>
      <c r="AA10" s="323" t="s">
        <v>42</v>
      </c>
      <c r="AB10" s="322">
        <f>IF(AA10=Tabelas!$F$23,Tabelas!$C$39,0%)</f>
        <v>0</v>
      </c>
      <c r="AC10" s="323" t="s">
        <v>42</v>
      </c>
      <c r="AD10" s="322">
        <f>IF(AC10=Tabelas!$F$23,Tabelas!$C$39,0%)</f>
        <v>0</v>
      </c>
      <c r="AE10" s="323" t="s">
        <v>42</v>
      </c>
      <c r="AF10" s="322">
        <f>IF(AE10=Tabelas!$F$23,Tabelas!$C$39,0%)</f>
        <v>0</v>
      </c>
      <c r="AG10" s="323" t="s">
        <v>42</v>
      </c>
      <c r="AH10" s="322">
        <f>IF(AG10=Tabelas!$F$23,Tabelas!$C$39,0%)</f>
        <v>0</v>
      </c>
      <c r="AI10" s="323" t="s">
        <v>42</v>
      </c>
      <c r="AJ10" s="322">
        <f>IF(AI10=Tabelas!$F$23,Tabelas!$C$39,0%)</f>
        <v>0</v>
      </c>
      <c r="AK10" s="323" t="s">
        <v>42</v>
      </c>
      <c r="AL10" s="322">
        <f>IF(AK10=Tabelas!$F$23,Tabelas!$C$39,0%)</f>
        <v>0</v>
      </c>
      <c r="AM10" s="323" t="s">
        <v>42</v>
      </c>
      <c r="AN10" s="322">
        <f>IF(AM10=Tabelas!$F$23,Tabelas!$C$39,0%)</f>
        <v>0</v>
      </c>
      <c r="AO10" s="323" t="s">
        <v>42</v>
      </c>
      <c r="AP10" s="322">
        <f>IF(AO10=Tabelas!$F$23,Tabelas!$C$39,0%)</f>
        <v>0</v>
      </c>
      <c r="AQ10" s="323" t="s">
        <v>42</v>
      </c>
      <c r="AR10" s="322">
        <f>IF(AQ10=Tabelas!$F$23,Tabelas!$C$39,0%)</f>
        <v>0</v>
      </c>
      <c r="AS10" s="323" t="s">
        <v>42</v>
      </c>
      <c r="AT10" s="322">
        <f>IF(AS10=Tabelas!$F$23,Tabelas!$C$39,0%)</f>
        <v>0</v>
      </c>
      <c r="AU10" s="323" t="s">
        <v>42</v>
      </c>
      <c r="AV10" s="322">
        <f>IF(AU10=Tabelas!$F$23,Tabelas!$C$39,0%)</f>
        <v>0</v>
      </c>
      <c r="AW10" s="323" t="s">
        <v>42</v>
      </c>
      <c r="AX10" s="322">
        <f>IF(AW10=Tabelas!$F$23,Tabelas!$C$39,0%)</f>
        <v>0</v>
      </c>
      <c r="AY10" s="323" t="s">
        <v>42</v>
      </c>
      <c r="AZ10" s="322">
        <f>IF(AY10=Tabelas!$F$23,Tabelas!$C$39,0%)</f>
        <v>0</v>
      </c>
      <c r="BA10" s="323" t="s">
        <v>42</v>
      </c>
      <c r="BB10" s="322">
        <f>IF(BA10=Tabelas!$F$23,Tabelas!$C$39,0%)</f>
        <v>0</v>
      </c>
      <c r="BC10" s="323" t="s">
        <v>42</v>
      </c>
      <c r="BD10" s="322">
        <f>IF(BC10=Tabelas!$F$23,Tabelas!$C$39,0%)</f>
        <v>0</v>
      </c>
      <c r="BE10" s="323" t="s">
        <v>42</v>
      </c>
      <c r="BF10" s="322">
        <f>IF(BE10=Tabelas!$F$23,Tabelas!$C$39,0%)</f>
        <v>0</v>
      </c>
    </row>
    <row r="11" spans="1:58" ht="15" customHeight="1" x14ac:dyDescent="0.25">
      <c r="A11" s="496" t="s">
        <v>104</v>
      </c>
      <c r="B11" s="117" t="s">
        <v>110</v>
      </c>
      <c r="C11" s="491">
        <v>291</v>
      </c>
      <c r="D11" s="491"/>
      <c r="E11" s="491">
        <v>291</v>
      </c>
      <c r="F11" s="491"/>
      <c r="G11" s="491">
        <v>291</v>
      </c>
      <c r="H11" s="491"/>
      <c r="I11" s="491">
        <v>291</v>
      </c>
      <c r="J11" s="491"/>
      <c r="K11" s="491">
        <v>291</v>
      </c>
      <c r="L11" s="491"/>
      <c r="M11" s="491">
        <v>291</v>
      </c>
      <c r="N11" s="491"/>
      <c r="O11" s="491">
        <v>291</v>
      </c>
      <c r="P11" s="491"/>
      <c r="Q11" s="491">
        <v>291</v>
      </c>
      <c r="R11" s="491"/>
      <c r="S11" s="491">
        <v>291</v>
      </c>
      <c r="T11" s="491"/>
      <c r="U11" s="491">
        <v>291</v>
      </c>
      <c r="V11" s="491"/>
      <c r="W11" s="491">
        <v>291</v>
      </c>
      <c r="X11" s="491"/>
      <c r="Y11" s="491">
        <v>291</v>
      </c>
      <c r="Z11" s="491"/>
      <c r="AA11" s="491">
        <v>291</v>
      </c>
      <c r="AB11" s="491"/>
      <c r="AC11" s="491">
        <v>291</v>
      </c>
      <c r="AD11" s="491"/>
      <c r="AE11" s="491">
        <v>291</v>
      </c>
      <c r="AF11" s="491"/>
      <c r="AG11" s="491">
        <v>291</v>
      </c>
      <c r="AH11" s="491"/>
      <c r="AI11" s="491">
        <v>291</v>
      </c>
      <c r="AJ11" s="491"/>
      <c r="AK11" s="491">
        <v>291</v>
      </c>
      <c r="AL11" s="491"/>
      <c r="AM11" s="491">
        <v>291</v>
      </c>
      <c r="AN11" s="491"/>
      <c r="AO11" s="491">
        <v>291</v>
      </c>
      <c r="AP11" s="491"/>
      <c r="AQ11" s="491">
        <v>291</v>
      </c>
      <c r="AR11" s="491"/>
      <c r="AS11" s="491">
        <v>291</v>
      </c>
      <c r="AT11" s="491"/>
      <c r="AU11" s="491">
        <v>291</v>
      </c>
      <c r="AV11" s="491"/>
      <c r="AW11" s="491">
        <v>291</v>
      </c>
      <c r="AX11" s="491"/>
      <c r="AY11" s="491">
        <v>291</v>
      </c>
      <c r="AZ11" s="491"/>
      <c r="BA11" s="491">
        <v>291</v>
      </c>
      <c r="BB11" s="491"/>
      <c r="BC11" s="491">
        <v>291</v>
      </c>
      <c r="BD11" s="491"/>
      <c r="BE11" s="491">
        <v>291</v>
      </c>
      <c r="BF11" s="491"/>
    </row>
    <row r="12" spans="1:58" x14ac:dyDescent="0.25">
      <c r="A12" s="464"/>
      <c r="B12" s="48" t="s">
        <v>78</v>
      </c>
      <c r="C12" s="479">
        <f>C6</f>
        <v>16</v>
      </c>
      <c r="D12" s="479"/>
      <c r="E12" s="479">
        <f>E6</f>
        <v>16</v>
      </c>
      <c r="F12" s="479"/>
      <c r="G12" s="479">
        <f>G6</f>
        <v>16</v>
      </c>
      <c r="H12" s="479"/>
      <c r="I12" s="479">
        <f>I6</f>
        <v>16</v>
      </c>
      <c r="J12" s="479"/>
      <c r="K12" s="479">
        <f>K6</f>
        <v>16</v>
      </c>
      <c r="L12" s="479"/>
      <c r="M12" s="479">
        <f>M6</f>
        <v>16</v>
      </c>
      <c r="N12" s="479"/>
      <c r="O12" s="479">
        <f>O6</f>
        <v>16</v>
      </c>
      <c r="P12" s="479"/>
      <c r="Q12" s="479">
        <f>Q6</f>
        <v>16</v>
      </c>
      <c r="R12" s="479"/>
      <c r="S12" s="479">
        <f>S6</f>
        <v>16</v>
      </c>
      <c r="T12" s="479"/>
      <c r="U12" s="479">
        <f>U6</f>
        <v>16</v>
      </c>
      <c r="V12" s="479"/>
      <c r="W12" s="479">
        <f>W6</f>
        <v>16</v>
      </c>
      <c r="X12" s="479"/>
      <c r="Y12" s="479">
        <f>Y6</f>
        <v>16</v>
      </c>
      <c r="Z12" s="479"/>
      <c r="AA12" s="479">
        <f>AA6</f>
        <v>16</v>
      </c>
      <c r="AB12" s="479"/>
      <c r="AC12" s="479">
        <f>AC6</f>
        <v>16</v>
      </c>
      <c r="AD12" s="479"/>
      <c r="AE12" s="479">
        <f>AE6</f>
        <v>16</v>
      </c>
      <c r="AF12" s="479"/>
      <c r="AG12" s="479">
        <f>AG6</f>
        <v>16</v>
      </c>
      <c r="AH12" s="479"/>
      <c r="AI12" s="479">
        <f>AI6</f>
        <v>16</v>
      </c>
      <c r="AJ12" s="479"/>
      <c r="AK12" s="479">
        <f>AK6</f>
        <v>16</v>
      </c>
      <c r="AL12" s="479"/>
      <c r="AM12" s="479">
        <f>AM6</f>
        <v>16</v>
      </c>
      <c r="AN12" s="479"/>
      <c r="AO12" s="479">
        <f>AO6</f>
        <v>16</v>
      </c>
      <c r="AP12" s="479"/>
      <c r="AQ12" s="479">
        <f>AQ6</f>
        <v>16</v>
      </c>
      <c r="AR12" s="479"/>
      <c r="AS12" s="479">
        <f>AS6</f>
        <v>16</v>
      </c>
      <c r="AT12" s="479"/>
      <c r="AU12" s="479">
        <f>AU6</f>
        <v>16</v>
      </c>
      <c r="AV12" s="479"/>
      <c r="AW12" s="479">
        <f>AW6</f>
        <v>16</v>
      </c>
      <c r="AX12" s="479"/>
      <c r="AY12" s="479">
        <f>AY6</f>
        <v>16</v>
      </c>
      <c r="AZ12" s="479"/>
      <c r="BA12" s="479">
        <f>BA6</f>
        <v>16</v>
      </c>
      <c r="BB12" s="479"/>
      <c r="BC12" s="479">
        <f>BC6</f>
        <v>16</v>
      </c>
      <c r="BD12" s="479"/>
      <c r="BE12" s="479">
        <f>BE6</f>
        <v>16</v>
      </c>
      <c r="BF12" s="479"/>
    </row>
    <row r="13" spans="1:58" x14ac:dyDescent="0.25">
      <c r="A13" s="464"/>
      <c r="B13" s="48" t="s">
        <v>79</v>
      </c>
      <c r="C13" s="479">
        <f>C7</f>
        <v>23</v>
      </c>
      <c r="D13" s="479"/>
      <c r="E13" s="479">
        <f>E7</f>
        <v>23</v>
      </c>
      <c r="F13" s="479"/>
      <c r="G13" s="479">
        <f>G7</f>
        <v>23</v>
      </c>
      <c r="H13" s="479"/>
      <c r="I13" s="479">
        <f>I7</f>
        <v>23</v>
      </c>
      <c r="J13" s="479"/>
      <c r="K13" s="479">
        <f>K7</f>
        <v>23</v>
      </c>
      <c r="L13" s="479"/>
      <c r="M13" s="479">
        <f>M7</f>
        <v>23</v>
      </c>
      <c r="N13" s="479"/>
      <c r="O13" s="479">
        <f>O7</f>
        <v>23</v>
      </c>
      <c r="P13" s="479"/>
      <c r="Q13" s="479">
        <f>Q7</f>
        <v>23</v>
      </c>
      <c r="R13" s="479"/>
      <c r="S13" s="479">
        <f>S7</f>
        <v>23</v>
      </c>
      <c r="T13" s="479"/>
      <c r="U13" s="479">
        <f>U7</f>
        <v>23</v>
      </c>
      <c r="V13" s="479"/>
      <c r="W13" s="479">
        <f>W7</f>
        <v>23</v>
      </c>
      <c r="X13" s="479"/>
      <c r="Y13" s="479">
        <f>Y7</f>
        <v>23</v>
      </c>
      <c r="Z13" s="479"/>
      <c r="AA13" s="479">
        <f>AA7</f>
        <v>23</v>
      </c>
      <c r="AB13" s="479"/>
      <c r="AC13" s="479">
        <f>AC7</f>
        <v>23</v>
      </c>
      <c r="AD13" s="479"/>
      <c r="AE13" s="479">
        <f>AE7</f>
        <v>23</v>
      </c>
      <c r="AF13" s="479"/>
      <c r="AG13" s="479">
        <f>AG7</f>
        <v>23</v>
      </c>
      <c r="AH13" s="479"/>
      <c r="AI13" s="479">
        <f>AI7</f>
        <v>23</v>
      </c>
      <c r="AJ13" s="479"/>
      <c r="AK13" s="479">
        <f>AK7</f>
        <v>23</v>
      </c>
      <c r="AL13" s="479"/>
      <c r="AM13" s="479">
        <f>AM7</f>
        <v>23</v>
      </c>
      <c r="AN13" s="479"/>
      <c r="AO13" s="479">
        <f>AO7</f>
        <v>23</v>
      </c>
      <c r="AP13" s="479"/>
      <c r="AQ13" s="479">
        <f>AQ7</f>
        <v>23</v>
      </c>
      <c r="AR13" s="479"/>
      <c r="AS13" s="479">
        <f>AS7</f>
        <v>23</v>
      </c>
      <c r="AT13" s="479"/>
      <c r="AU13" s="479">
        <f>AU7</f>
        <v>23</v>
      </c>
      <c r="AV13" s="479"/>
      <c r="AW13" s="479">
        <f>AW7</f>
        <v>23</v>
      </c>
      <c r="AX13" s="479"/>
      <c r="AY13" s="479">
        <f>AY7</f>
        <v>23</v>
      </c>
      <c r="AZ13" s="479"/>
      <c r="BA13" s="479">
        <f>BA7</f>
        <v>23</v>
      </c>
      <c r="BB13" s="479"/>
      <c r="BC13" s="479">
        <f>BC7</f>
        <v>23</v>
      </c>
      <c r="BD13" s="479"/>
      <c r="BE13" s="479">
        <f>BE7</f>
        <v>23</v>
      </c>
      <c r="BF13" s="479"/>
    </row>
    <row r="14" spans="1:58" x14ac:dyDescent="0.25">
      <c r="A14" s="464"/>
      <c r="B14" s="116" t="s">
        <v>82</v>
      </c>
      <c r="C14" s="490" t="s">
        <v>30</v>
      </c>
      <c r="D14" s="490"/>
      <c r="E14" s="490" t="s">
        <v>30</v>
      </c>
      <c r="F14" s="490"/>
      <c r="G14" s="490" t="s">
        <v>30</v>
      </c>
      <c r="H14" s="490"/>
      <c r="I14" s="490" t="s">
        <v>30</v>
      </c>
      <c r="J14" s="490"/>
      <c r="K14" s="490" t="s">
        <v>30</v>
      </c>
      <c r="L14" s="490"/>
      <c r="M14" s="490" t="s">
        <v>30</v>
      </c>
      <c r="N14" s="490"/>
      <c r="O14" s="490" t="s">
        <v>30</v>
      </c>
      <c r="P14" s="490"/>
      <c r="Q14" s="490" t="s">
        <v>30</v>
      </c>
      <c r="R14" s="490"/>
      <c r="S14" s="490" t="s">
        <v>30</v>
      </c>
      <c r="T14" s="490"/>
      <c r="U14" s="490" t="s">
        <v>30</v>
      </c>
      <c r="V14" s="490"/>
      <c r="W14" s="490" t="s">
        <v>30</v>
      </c>
      <c r="X14" s="490"/>
      <c r="Y14" s="490" t="s">
        <v>30</v>
      </c>
      <c r="Z14" s="490"/>
      <c r="AA14" s="490" t="s">
        <v>30</v>
      </c>
      <c r="AB14" s="490"/>
      <c r="AC14" s="490" t="s">
        <v>30</v>
      </c>
      <c r="AD14" s="490"/>
      <c r="AE14" s="490" t="s">
        <v>30</v>
      </c>
      <c r="AF14" s="490"/>
      <c r="AG14" s="490" t="s">
        <v>30</v>
      </c>
      <c r="AH14" s="490"/>
      <c r="AI14" s="490" t="s">
        <v>30</v>
      </c>
      <c r="AJ14" s="490"/>
      <c r="AK14" s="490" t="s">
        <v>30</v>
      </c>
      <c r="AL14" s="490"/>
      <c r="AM14" s="490" t="s">
        <v>30</v>
      </c>
      <c r="AN14" s="490"/>
      <c r="AO14" s="490" t="s">
        <v>30</v>
      </c>
      <c r="AP14" s="490"/>
      <c r="AQ14" s="490" t="s">
        <v>30</v>
      </c>
      <c r="AR14" s="490"/>
      <c r="AS14" s="490" t="s">
        <v>30</v>
      </c>
      <c r="AT14" s="490"/>
      <c r="AU14" s="490" t="s">
        <v>30</v>
      </c>
      <c r="AV14" s="490"/>
      <c r="AW14" s="490" t="s">
        <v>30</v>
      </c>
      <c r="AX14" s="490"/>
      <c r="AY14" s="490" t="s">
        <v>30</v>
      </c>
      <c r="AZ14" s="490"/>
      <c r="BA14" s="490" t="s">
        <v>30</v>
      </c>
      <c r="BB14" s="490"/>
      <c r="BC14" s="490" t="s">
        <v>30</v>
      </c>
      <c r="BD14" s="490"/>
      <c r="BE14" s="490" t="s">
        <v>30</v>
      </c>
      <c r="BF14" s="490"/>
    </row>
    <row r="15" spans="1:58" x14ac:dyDescent="0.25">
      <c r="A15" s="464"/>
      <c r="B15" s="48" t="s">
        <v>83</v>
      </c>
      <c r="C15" s="479" t="s">
        <v>16</v>
      </c>
      <c r="D15" s="479"/>
      <c r="E15" s="479" t="s">
        <v>16</v>
      </c>
      <c r="F15" s="479"/>
      <c r="G15" s="479" t="s">
        <v>16</v>
      </c>
      <c r="H15" s="479"/>
      <c r="I15" s="479" t="s">
        <v>16</v>
      </c>
      <c r="J15" s="479"/>
      <c r="K15" s="479" t="s">
        <v>16</v>
      </c>
      <c r="L15" s="479"/>
      <c r="M15" s="479" t="s">
        <v>16</v>
      </c>
      <c r="N15" s="479"/>
      <c r="O15" s="479" t="s">
        <v>16</v>
      </c>
      <c r="P15" s="479"/>
      <c r="Q15" s="479" t="s">
        <v>16</v>
      </c>
      <c r="R15" s="479"/>
      <c r="S15" s="479" t="s">
        <v>16</v>
      </c>
      <c r="T15" s="479"/>
      <c r="U15" s="479" t="s">
        <v>16</v>
      </c>
      <c r="V15" s="479"/>
      <c r="W15" s="479" t="s">
        <v>16</v>
      </c>
      <c r="X15" s="479"/>
      <c r="Y15" s="479" t="s">
        <v>16</v>
      </c>
      <c r="Z15" s="479"/>
      <c r="AA15" s="479" t="s">
        <v>16</v>
      </c>
      <c r="AB15" s="479"/>
      <c r="AC15" s="479" t="s">
        <v>16</v>
      </c>
      <c r="AD15" s="479"/>
      <c r="AE15" s="479" t="s">
        <v>16</v>
      </c>
      <c r="AF15" s="479"/>
      <c r="AG15" s="479" t="s">
        <v>16</v>
      </c>
      <c r="AH15" s="479"/>
      <c r="AI15" s="479" t="s">
        <v>16</v>
      </c>
      <c r="AJ15" s="479"/>
      <c r="AK15" s="479" t="s">
        <v>16</v>
      </c>
      <c r="AL15" s="479"/>
      <c r="AM15" s="479" t="s">
        <v>16</v>
      </c>
      <c r="AN15" s="479"/>
      <c r="AO15" s="479" t="s">
        <v>16</v>
      </c>
      <c r="AP15" s="479"/>
      <c r="AQ15" s="479" t="s">
        <v>16</v>
      </c>
      <c r="AR15" s="479"/>
      <c r="AS15" s="479" t="s">
        <v>16</v>
      </c>
      <c r="AT15" s="479"/>
      <c r="AU15" s="479" t="s">
        <v>16</v>
      </c>
      <c r="AV15" s="479"/>
      <c r="AW15" s="479" t="s">
        <v>16</v>
      </c>
      <c r="AX15" s="479"/>
      <c r="AY15" s="479" t="s">
        <v>16</v>
      </c>
      <c r="AZ15" s="479"/>
      <c r="BA15" s="479" t="s">
        <v>16</v>
      </c>
      <c r="BB15" s="479"/>
      <c r="BC15" s="479" t="s">
        <v>16</v>
      </c>
      <c r="BD15" s="479"/>
      <c r="BE15" s="479" t="s">
        <v>16</v>
      </c>
      <c r="BF15" s="479"/>
    </row>
    <row r="16" spans="1:58" x14ac:dyDescent="0.25">
      <c r="A16" s="221"/>
      <c r="B16" s="8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row>
    <row r="17" spans="1:58" x14ac:dyDescent="0.25">
      <c r="A17" s="221"/>
      <c r="B17" s="6" t="s">
        <v>49</v>
      </c>
      <c r="C17" s="441">
        <f>'REQUISIÇÃO DE SERVIÇOS '!$J$19</f>
        <v>265.26666666666665</v>
      </c>
      <c r="D17" s="441"/>
      <c r="E17" s="441">
        <f>'REQUISIÇÃO DE SERVIÇOS '!$J$19</f>
        <v>265.26666666666665</v>
      </c>
      <c r="F17" s="441"/>
      <c r="G17" s="441">
        <f>'REQUISIÇÃO DE SERVIÇOS '!$J$19</f>
        <v>265.26666666666665</v>
      </c>
      <c r="H17" s="441"/>
      <c r="I17" s="441">
        <f>'REQUISIÇÃO DE SERVIÇOS '!$J$19</f>
        <v>265.26666666666665</v>
      </c>
      <c r="J17" s="441"/>
      <c r="K17" s="441">
        <f>'REQUISIÇÃO DE SERVIÇOS '!$J$19</f>
        <v>265.26666666666665</v>
      </c>
      <c r="L17" s="441"/>
      <c r="M17" s="441">
        <f>'REQUISIÇÃO DE SERVIÇOS '!$J$19</f>
        <v>265.26666666666665</v>
      </c>
      <c r="N17" s="441"/>
      <c r="O17" s="441">
        <f>'REQUISIÇÃO DE SERVIÇOS '!$J$19</f>
        <v>265.26666666666665</v>
      </c>
      <c r="P17" s="441"/>
      <c r="Q17" s="441">
        <f>'REQUISIÇÃO DE SERVIÇOS '!$J$19</f>
        <v>265.26666666666665</v>
      </c>
      <c r="R17" s="441"/>
      <c r="S17" s="441">
        <f>'REQUISIÇÃO DE SERVIÇOS '!$J$19</f>
        <v>265.26666666666665</v>
      </c>
      <c r="T17" s="441"/>
      <c r="U17" s="441">
        <f>'REQUISIÇÃO DE SERVIÇOS '!$J$19</f>
        <v>265.26666666666665</v>
      </c>
      <c r="V17" s="441"/>
      <c r="W17" s="441">
        <f>'REQUISIÇÃO DE SERVIÇOS '!$J$19</f>
        <v>265.26666666666665</v>
      </c>
      <c r="X17" s="441"/>
      <c r="Y17" s="441">
        <f>'REQUISIÇÃO DE SERVIÇOS '!$J$19</f>
        <v>265.26666666666665</v>
      </c>
      <c r="Z17" s="441"/>
      <c r="AA17" s="441">
        <f>'REQUISIÇÃO DE SERVIÇOS '!$J$19</f>
        <v>265.26666666666665</v>
      </c>
      <c r="AB17" s="441"/>
      <c r="AC17" s="441">
        <f>'REQUISIÇÃO DE SERVIÇOS '!$J$19</f>
        <v>265.26666666666665</v>
      </c>
      <c r="AD17" s="441"/>
      <c r="AE17" s="441">
        <f>'REQUISIÇÃO DE SERVIÇOS '!$J$19</f>
        <v>265.26666666666665</v>
      </c>
      <c r="AF17" s="441"/>
      <c r="AG17" s="441">
        <f>'REQUISIÇÃO DE SERVIÇOS '!$J$19</f>
        <v>265.26666666666665</v>
      </c>
      <c r="AH17" s="441"/>
      <c r="AI17" s="441">
        <f>'REQUISIÇÃO DE SERVIÇOS '!$J$19</f>
        <v>265.26666666666665</v>
      </c>
      <c r="AJ17" s="441"/>
      <c r="AK17" s="441">
        <f>'REQUISIÇÃO DE SERVIÇOS '!$J$19</f>
        <v>265.26666666666665</v>
      </c>
      <c r="AL17" s="441"/>
      <c r="AM17" s="441">
        <f>'REQUISIÇÃO DE SERVIÇOS '!$J$19</f>
        <v>265.26666666666665</v>
      </c>
      <c r="AN17" s="441"/>
      <c r="AO17" s="441">
        <f>'REQUISIÇÃO DE SERVIÇOS '!$J$19</f>
        <v>265.26666666666665</v>
      </c>
      <c r="AP17" s="441"/>
      <c r="AQ17" s="441">
        <f>'REQUISIÇÃO DE SERVIÇOS '!$J$19</f>
        <v>265.26666666666665</v>
      </c>
      <c r="AR17" s="441"/>
      <c r="AS17" s="441">
        <f>'REQUISIÇÃO DE SERVIÇOS '!$J$19</f>
        <v>265.26666666666665</v>
      </c>
      <c r="AT17" s="441"/>
      <c r="AU17" s="441">
        <f>'REQUISIÇÃO DE SERVIÇOS '!$J$19</f>
        <v>265.26666666666665</v>
      </c>
      <c r="AV17" s="441"/>
      <c r="AW17" s="441">
        <f>'REQUISIÇÃO DE SERVIÇOS '!$J$19</f>
        <v>265.26666666666665</v>
      </c>
      <c r="AX17" s="441"/>
      <c r="AY17" s="441">
        <f>'REQUISIÇÃO DE SERVIÇOS '!$J$19</f>
        <v>265.26666666666665</v>
      </c>
      <c r="AZ17" s="441"/>
      <c r="BA17" s="441">
        <f>'REQUISIÇÃO DE SERVIÇOS '!$J$19</f>
        <v>265.26666666666665</v>
      </c>
      <c r="BB17" s="441"/>
      <c r="BC17" s="441">
        <f>'REQUISIÇÃO DE SERVIÇOS '!$J$19</f>
        <v>265.26666666666665</v>
      </c>
      <c r="BD17" s="441"/>
      <c r="BE17" s="441">
        <f>'REQUISIÇÃO DE SERVIÇOS '!$J$19</f>
        <v>265.26666666666665</v>
      </c>
      <c r="BF17" s="441"/>
    </row>
    <row r="18" spans="1:58" x14ac:dyDescent="0.25">
      <c r="A18" s="221"/>
      <c r="B18" s="6" t="s">
        <v>85</v>
      </c>
      <c r="C18" s="480">
        <f>C17/792</f>
        <v>0.33493265993265992</v>
      </c>
      <c r="D18" s="480"/>
      <c r="E18" s="480">
        <f>E17/792</f>
        <v>0.33493265993265992</v>
      </c>
      <c r="F18" s="480"/>
      <c r="G18" s="480">
        <f>G17/792</f>
        <v>0.33493265993265992</v>
      </c>
      <c r="H18" s="480"/>
      <c r="I18" s="480">
        <f>I17/792</f>
        <v>0.33493265993265992</v>
      </c>
      <c r="J18" s="480"/>
      <c r="K18" s="480">
        <f>K17/792</f>
        <v>0.33493265993265992</v>
      </c>
      <c r="L18" s="480"/>
      <c r="M18" s="480">
        <f>M17/792</f>
        <v>0.33493265993265992</v>
      </c>
      <c r="N18" s="480"/>
      <c r="O18" s="480">
        <f>O17/792</f>
        <v>0.33493265993265992</v>
      </c>
      <c r="P18" s="480"/>
      <c r="Q18" s="480">
        <f>Q17/792</f>
        <v>0.33493265993265992</v>
      </c>
      <c r="R18" s="480"/>
      <c r="S18" s="480">
        <f>S17/792</f>
        <v>0.33493265993265992</v>
      </c>
      <c r="T18" s="480"/>
      <c r="U18" s="480">
        <f>U17/792</f>
        <v>0.33493265993265992</v>
      </c>
      <c r="V18" s="480"/>
      <c r="W18" s="480">
        <f>W17/792</f>
        <v>0.33493265993265992</v>
      </c>
      <c r="X18" s="480"/>
      <c r="Y18" s="480">
        <f>Y17/792</f>
        <v>0.33493265993265992</v>
      </c>
      <c r="Z18" s="480"/>
      <c r="AA18" s="480">
        <f>AA17/792</f>
        <v>0.33493265993265992</v>
      </c>
      <c r="AB18" s="480"/>
      <c r="AC18" s="480">
        <f>AC17/792</f>
        <v>0.33493265993265992</v>
      </c>
      <c r="AD18" s="480"/>
      <c r="AE18" s="480">
        <f>AE17/792</f>
        <v>0.33493265993265992</v>
      </c>
      <c r="AF18" s="480"/>
      <c r="AG18" s="480">
        <f>AG17/792</f>
        <v>0.33493265993265992</v>
      </c>
      <c r="AH18" s="480"/>
      <c r="AI18" s="480">
        <f>AI17/792</f>
        <v>0.33493265993265992</v>
      </c>
      <c r="AJ18" s="480"/>
      <c r="AK18" s="480">
        <f>AK17/792</f>
        <v>0.33493265993265992</v>
      </c>
      <c r="AL18" s="480"/>
      <c r="AM18" s="480">
        <f>AM17/792</f>
        <v>0.33493265993265992</v>
      </c>
      <c r="AN18" s="480"/>
      <c r="AO18" s="480">
        <f>AO17/792</f>
        <v>0.33493265993265992</v>
      </c>
      <c r="AP18" s="480"/>
      <c r="AQ18" s="480">
        <f>AQ17/792</f>
        <v>0.33493265993265992</v>
      </c>
      <c r="AR18" s="480"/>
      <c r="AS18" s="480">
        <f>AS17/792</f>
        <v>0.33493265993265992</v>
      </c>
      <c r="AT18" s="480"/>
      <c r="AU18" s="480">
        <f>AU17/792</f>
        <v>0.33493265993265992</v>
      </c>
      <c r="AV18" s="480"/>
      <c r="AW18" s="480">
        <f>AW17/792</f>
        <v>0.33493265993265992</v>
      </c>
      <c r="AX18" s="480"/>
      <c r="AY18" s="480">
        <f>AY17/792</f>
        <v>0.33493265993265992</v>
      </c>
      <c r="AZ18" s="480"/>
      <c r="BA18" s="480">
        <f>BA17/792</f>
        <v>0.33493265993265992</v>
      </c>
      <c r="BB18" s="480"/>
      <c r="BC18" s="480">
        <f>BC17/792</f>
        <v>0.33493265993265992</v>
      </c>
      <c r="BD18" s="480"/>
      <c r="BE18" s="480">
        <f>BE17/792</f>
        <v>0.33493265993265992</v>
      </c>
      <c r="BF18" s="480"/>
    </row>
    <row r="19" spans="1:58" ht="15.75" thickBot="1" x14ac:dyDescent="0.3">
      <c r="A19" s="221"/>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row>
    <row r="20" spans="1:58" x14ac:dyDescent="0.25">
      <c r="A20" s="497" t="s">
        <v>109</v>
      </c>
      <c r="B20" s="47" t="s">
        <v>86</v>
      </c>
      <c r="C20" s="481">
        <f>C6*C7</f>
        <v>368</v>
      </c>
      <c r="D20" s="482"/>
      <c r="E20" s="481">
        <f>E6*E7</f>
        <v>368</v>
      </c>
      <c r="F20" s="482"/>
      <c r="G20" s="481">
        <f>G6*G7</f>
        <v>368</v>
      </c>
      <c r="H20" s="482"/>
      <c r="I20" s="481">
        <f>I6*I7</f>
        <v>368</v>
      </c>
      <c r="J20" s="482"/>
      <c r="K20" s="481">
        <f>K6*K7</f>
        <v>368</v>
      </c>
      <c r="L20" s="482"/>
      <c r="M20" s="481">
        <f>M6*M7</f>
        <v>368</v>
      </c>
      <c r="N20" s="482"/>
      <c r="O20" s="481">
        <f>O6*O7</f>
        <v>368</v>
      </c>
      <c r="P20" s="482"/>
      <c r="Q20" s="481">
        <f>Q6*Q7</f>
        <v>368</v>
      </c>
      <c r="R20" s="482"/>
      <c r="S20" s="481">
        <f>S6*S7</f>
        <v>368</v>
      </c>
      <c r="T20" s="482"/>
      <c r="U20" s="481">
        <f>U6*U7</f>
        <v>368</v>
      </c>
      <c r="V20" s="482"/>
      <c r="W20" s="481">
        <f>W6*W7</f>
        <v>368</v>
      </c>
      <c r="X20" s="482"/>
      <c r="Y20" s="481">
        <f>Y6*Y7</f>
        <v>368</v>
      </c>
      <c r="Z20" s="482"/>
      <c r="AA20" s="481">
        <f>AA6*AA7</f>
        <v>368</v>
      </c>
      <c r="AB20" s="482"/>
      <c r="AC20" s="481">
        <f>AC6*AC7</f>
        <v>368</v>
      </c>
      <c r="AD20" s="482"/>
      <c r="AE20" s="481">
        <f>AE6*AE7</f>
        <v>368</v>
      </c>
      <c r="AF20" s="482"/>
      <c r="AG20" s="481">
        <f>AG6*AG7</f>
        <v>368</v>
      </c>
      <c r="AH20" s="482"/>
      <c r="AI20" s="481">
        <f>AI6*AI7</f>
        <v>368</v>
      </c>
      <c r="AJ20" s="482"/>
      <c r="AK20" s="481">
        <f>AK6*AK7</f>
        <v>368</v>
      </c>
      <c r="AL20" s="482"/>
      <c r="AM20" s="481">
        <f>AM6*AM7</f>
        <v>368</v>
      </c>
      <c r="AN20" s="482"/>
      <c r="AO20" s="481">
        <f>AO6*AO7</f>
        <v>368</v>
      </c>
      <c r="AP20" s="482"/>
      <c r="AQ20" s="481">
        <f>AQ6*AQ7</f>
        <v>368</v>
      </c>
      <c r="AR20" s="482"/>
      <c r="AS20" s="481">
        <f>AS6*AS7</f>
        <v>368</v>
      </c>
      <c r="AT20" s="482"/>
      <c r="AU20" s="481">
        <f>AU6*AU7</f>
        <v>368</v>
      </c>
      <c r="AV20" s="482"/>
      <c r="AW20" s="481">
        <f>AW6*AW7</f>
        <v>368</v>
      </c>
      <c r="AX20" s="482"/>
      <c r="AY20" s="481">
        <f>AY6*AY7</f>
        <v>368</v>
      </c>
      <c r="AZ20" s="482"/>
      <c r="BA20" s="481">
        <f>BA6*BA7</f>
        <v>368</v>
      </c>
      <c r="BB20" s="482"/>
      <c r="BC20" s="481">
        <f>BC6*BC7</f>
        <v>368</v>
      </c>
      <c r="BD20" s="482"/>
      <c r="BE20" s="481">
        <f>BE6*BE7</f>
        <v>368</v>
      </c>
      <c r="BF20" s="482"/>
    </row>
    <row r="21" spans="1:58" ht="15.75" thickBot="1" x14ac:dyDescent="0.3">
      <c r="A21" s="448"/>
      <c r="B21" s="49" t="s">
        <v>87</v>
      </c>
      <c r="C21" s="483">
        <f>C18*C20</f>
        <v>123.25521885521884</v>
      </c>
      <c r="D21" s="484"/>
      <c r="E21" s="483">
        <f>E18*E20</f>
        <v>123.25521885521884</v>
      </c>
      <c r="F21" s="484"/>
      <c r="G21" s="483">
        <f>G18*G20</f>
        <v>123.25521885521884</v>
      </c>
      <c r="H21" s="484"/>
      <c r="I21" s="483">
        <f>I18*I20</f>
        <v>123.25521885521884</v>
      </c>
      <c r="J21" s="484"/>
      <c r="K21" s="483">
        <f>K18*K20</f>
        <v>123.25521885521884</v>
      </c>
      <c r="L21" s="484"/>
      <c r="M21" s="483">
        <f>M18*M20</f>
        <v>123.25521885521884</v>
      </c>
      <c r="N21" s="484"/>
      <c r="O21" s="483">
        <f>O18*O20</f>
        <v>123.25521885521884</v>
      </c>
      <c r="P21" s="484"/>
      <c r="Q21" s="483">
        <f>Q18*Q20</f>
        <v>123.25521885521884</v>
      </c>
      <c r="R21" s="484"/>
      <c r="S21" s="483">
        <f>S18*S20</f>
        <v>123.25521885521884</v>
      </c>
      <c r="T21" s="484"/>
      <c r="U21" s="483">
        <f>U18*U20</f>
        <v>123.25521885521884</v>
      </c>
      <c r="V21" s="484"/>
      <c r="W21" s="483">
        <f>W18*W20</f>
        <v>123.25521885521884</v>
      </c>
      <c r="X21" s="484"/>
      <c r="Y21" s="483">
        <f>Y18*Y20</f>
        <v>123.25521885521884</v>
      </c>
      <c r="Z21" s="484"/>
      <c r="AA21" s="483">
        <f>AA18*AA20</f>
        <v>123.25521885521884</v>
      </c>
      <c r="AB21" s="484"/>
      <c r="AC21" s="483">
        <f>AC18*AC20</f>
        <v>123.25521885521884</v>
      </c>
      <c r="AD21" s="484"/>
      <c r="AE21" s="483">
        <f>AE18*AE20</f>
        <v>123.25521885521884</v>
      </c>
      <c r="AF21" s="484"/>
      <c r="AG21" s="483">
        <f>AG18*AG20</f>
        <v>123.25521885521884</v>
      </c>
      <c r="AH21" s="484"/>
      <c r="AI21" s="483">
        <f>AI18*AI20</f>
        <v>123.25521885521884</v>
      </c>
      <c r="AJ21" s="484"/>
      <c r="AK21" s="483">
        <f>AK18*AK20</f>
        <v>123.25521885521884</v>
      </c>
      <c r="AL21" s="484"/>
      <c r="AM21" s="483">
        <f>AM18*AM20</f>
        <v>123.25521885521884</v>
      </c>
      <c r="AN21" s="484"/>
      <c r="AO21" s="483">
        <f>AO18*AO20</f>
        <v>123.25521885521884</v>
      </c>
      <c r="AP21" s="484"/>
      <c r="AQ21" s="483">
        <f>AQ18*AQ20</f>
        <v>123.25521885521884</v>
      </c>
      <c r="AR21" s="484"/>
      <c r="AS21" s="483">
        <f>AS18*AS20</f>
        <v>123.25521885521884</v>
      </c>
      <c r="AT21" s="484"/>
      <c r="AU21" s="483">
        <f>AU18*AU20</f>
        <v>123.25521885521884</v>
      </c>
      <c r="AV21" s="484"/>
      <c r="AW21" s="483">
        <f>AW18*AW20</f>
        <v>123.25521885521884</v>
      </c>
      <c r="AX21" s="484"/>
      <c r="AY21" s="483">
        <f>AY18*AY20</f>
        <v>123.25521885521884</v>
      </c>
      <c r="AZ21" s="484"/>
      <c r="BA21" s="483">
        <f>BA18*BA20</f>
        <v>123.25521885521884</v>
      </c>
      <c r="BB21" s="484"/>
      <c r="BC21" s="483">
        <f>BC18*BC20</f>
        <v>123.25521885521884</v>
      </c>
      <c r="BD21" s="484"/>
      <c r="BE21" s="483">
        <f>BE18*BE20</f>
        <v>123.25521885521884</v>
      </c>
      <c r="BF21" s="484"/>
    </row>
    <row r="22" spans="1:58" x14ac:dyDescent="0.25">
      <c r="A22" s="497" t="s">
        <v>108</v>
      </c>
      <c r="B22" s="47" t="s">
        <v>86</v>
      </c>
      <c r="C22" s="481">
        <f>C12*C13</f>
        <v>368</v>
      </c>
      <c r="D22" s="482"/>
      <c r="E22" s="481">
        <f>E12*E13</f>
        <v>368</v>
      </c>
      <c r="F22" s="482"/>
      <c r="G22" s="481">
        <f>G12*G13</f>
        <v>368</v>
      </c>
      <c r="H22" s="482"/>
      <c r="I22" s="481">
        <f>I12*I13</f>
        <v>368</v>
      </c>
      <c r="J22" s="482"/>
      <c r="K22" s="481">
        <f>K12*K13</f>
        <v>368</v>
      </c>
      <c r="L22" s="482"/>
      <c r="M22" s="481">
        <f>M12*M13</f>
        <v>368</v>
      </c>
      <c r="N22" s="482"/>
      <c r="O22" s="481">
        <f>O12*O13</f>
        <v>368</v>
      </c>
      <c r="P22" s="482"/>
      <c r="Q22" s="481">
        <f>Q12*Q13</f>
        <v>368</v>
      </c>
      <c r="R22" s="482"/>
      <c r="S22" s="481">
        <f>S12*S13</f>
        <v>368</v>
      </c>
      <c r="T22" s="482"/>
      <c r="U22" s="481">
        <f>U12*U13</f>
        <v>368</v>
      </c>
      <c r="V22" s="482"/>
      <c r="W22" s="481">
        <f>W12*W13</f>
        <v>368</v>
      </c>
      <c r="X22" s="482"/>
      <c r="Y22" s="481">
        <f>Y12*Y13</f>
        <v>368</v>
      </c>
      <c r="Z22" s="482"/>
      <c r="AA22" s="481">
        <f>AA12*AA13</f>
        <v>368</v>
      </c>
      <c r="AB22" s="482"/>
      <c r="AC22" s="481">
        <f>AC12*AC13</f>
        <v>368</v>
      </c>
      <c r="AD22" s="482"/>
      <c r="AE22" s="481">
        <f>AE12*AE13</f>
        <v>368</v>
      </c>
      <c r="AF22" s="482"/>
      <c r="AG22" s="481">
        <f>AG12*AG13</f>
        <v>368</v>
      </c>
      <c r="AH22" s="482"/>
      <c r="AI22" s="481">
        <f>AI12*AI13</f>
        <v>368</v>
      </c>
      <c r="AJ22" s="482"/>
      <c r="AK22" s="481">
        <f>AK12*AK13</f>
        <v>368</v>
      </c>
      <c r="AL22" s="482"/>
      <c r="AM22" s="481">
        <f>AM12*AM13</f>
        <v>368</v>
      </c>
      <c r="AN22" s="482"/>
      <c r="AO22" s="481">
        <f>AO12*AO13</f>
        <v>368</v>
      </c>
      <c r="AP22" s="482"/>
      <c r="AQ22" s="481">
        <f>AQ12*AQ13</f>
        <v>368</v>
      </c>
      <c r="AR22" s="482"/>
      <c r="AS22" s="481">
        <f>AS12*AS13</f>
        <v>368</v>
      </c>
      <c r="AT22" s="482"/>
      <c r="AU22" s="481">
        <f>AU12*AU13</f>
        <v>368</v>
      </c>
      <c r="AV22" s="482"/>
      <c r="AW22" s="481">
        <f>AW12*AW13</f>
        <v>368</v>
      </c>
      <c r="AX22" s="482"/>
      <c r="AY22" s="481">
        <f>AY12*AY13</f>
        <v>368</v>
      </c>
      <c r="AZ22" s="482"/>
      <c r="BA22" s="481">
        <f>BA12*BA13</f>
        <v>368</v>
      </c>
      <c r="BB22" s="482"/>
      <c r="BC22" s="481">
        <f>BC12*BC13</f>
        <v>368</v>
      </c>
      <c r="BD22" s="482"/>
      <c r="BE22" s="481">
        <f>BE12*BE13</f>
        <v>368</v>
      </c>
      <c r="BF22" s="482"/>
    </row>
    <row r="23" spans="1:58" ht="15.75" thickBot="1" x14ac:dyDescent="0.3">
      <c r="A23" s="448"/>
      <c r="B23" s="49" t="s">
        <v>87</v>
      </c>
      <c r="C23" s="483">
        <f>C18*C22</f>
        <v>123.25521885521884</v>
      </c>
      <c r="D23" s="484"/>
      <c r="E23" s="483">
        <f>E18*E22</f>
        <v>123.25521885521884</v>
      </c>
      <c r="F23" s="484"/>
      <c r="G23" s="483">
        <f>G18*G22</f>
        <v>123.25521885521884</v>
      </c>
      <c r="H23" s="484"/>
      <c r="I23" s="483">
        <f>I18*I22</f>
        <v>123.25521885521884</v>
      </c>
      <c r="J23" s="484"/>
      <c r="K23" s="483">
        <f>K18*K22</f>
        <v>123.25521885521884</v>
      </c>
      <c r="L23" s="484"/>
      <c r="M23" s="483">
        <f>M18*M22</f>
        <v>123.25521885521884</v>
      </c>
      <c r="N23" s="484"/>
      <c r="O23" s="483">
        <f>O18*O22</f>
        <v>123.25521885521884</v>
      </c>
      <c r="P23" s="484"/>
      <c r="Q23" s="483">
        <f>Q18*Q22</f>
        <v>123.25521885521884</v>
      </c>
      <c r="R23" s="484"/>
      <c r="S23" s="483">
        <f>S18*S22</f>
        <v>123.25521885521884</v>
      </c>
      <c r="T23" s="484"/>
      <c r="U23" s="483">
        <f>U18*U22</f>
        <v>123.25521885521884</v>
      </c>
      <c r="V23" s="484"/>
      <c r="W23" s="483">
        <f>W18*W22</f>
        <v>123.25521885521884</v>
      </c>
      <c r="X23" s="484"/>
      <c r="Y23" s="483">
        <f>Y18*Y22</f>
        <v>123.25521885521884</v>
      </c>
      <c r="Z23" s="484"/>
      <c r="AA23" s="483">
        <f>AA18*AA22</f>
        <v>123.25521885521884</v>
      </c>
      <c r="AB23" s="484"/>
      <c r="AC23" s="483">
        <f>AC18*AC22</f>
        <v>123.25521885521884</v>
      </c>
      <c r="AD23" s="484"/>
      <c r="AE23" s="483">
        <f>AE18*AE22</f>
        <v>123.25521885521884</v>
      </c>
      <c r="AF23" s="484"/>
      <c r="AG23" s="483">
        <f>AG18*AG22</f>
        <v>123.25521885521884</v>
      </c>
      <c r="AH23" s="484"/>
      <c r="AI23" s="483">
        <f>AI18*AI22</f>
        <v>123.25521885521884</v>
      </c>
      <c r="AJ23" s="484"/>
      <c r="AK23" s="483">
        <f>AK18*AK22</f>
        <v>123.25521885521884</v>
      </c>
      <c r="AL23" s="484"/>
      <c r="AM23" s="483">
        <f>AM18*AM22</f>
        <v>123.25521885521884</v>
      </c>
      <c r="AN23" s="484"/>
      <c r="AO23" s="483">
        <f>AO18*AO22</f>
        <v>123.25521885521884</v>
      </c>
      <c r="AP23" s="484"/>
      <c r="AQ23" s="483">
        <f>AQ18*AQ22</f>
        <v>123.25521885521884</v>
      </c>
      <c r="AR23" s="484"/>
      <c r="AS23" s="483">
        <f>AS18*AS22</f>
        <v>123.25521885521884</v>
      </c>
      <c r="AT23" s="484"/>
      <c r="AU23" s="483">
        <f>AU18*AU22</f>
        <v>123.25521885521884</v>
      </c>
      <c r="AV23" s="484"/>
      <c r="AW23" s="483">
        <f>AW18*AW22</f>
        <v>123.25521885521884</v>
      </c>
      <c r="AX23" s="484"/>
      <c r="AY23" s="483">
        <f>AY18*AY22</f>
        <v>123.25521885521884</v>
      </c>
      <c r="AZ23" s="484"/>
      <c r="BA23" s="483">
        <f>BA18*BA22</f>
        <v>123.25521885521884</v>
      </c>
      <c r="BB23" s="484"/>
      <c r="BC23" s="483">
        <f>BC18*BC22</f>
        <v>123.25521885521884</v>
      </c>
      <c r="BD23" s="484"/>
      <c r="BE23" s="483">
        <f>BE18*BE22</f>
        <v>123.25521885521884</v>
      </c>
      <c r="BF23" s="484"/>
    </row>
    <row r="24" spans="1:58" x14ac:dyDescent="0.25">
      <c r="A24" s="223"/>
      <c r="B24" s="121"/>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row>
    <row r="25" spans="1:58" ht="15.75" thickBot="1" x14ac:dyDescent="0.3">
      <c r="A25" s="223"/>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row>
    <row r="26" spans="1:58" x14ac:dyDescent="0.25">
      <c r="A26" s="497" t="s">
        <v>107</v>
      </c>
      <c r="B26" s="47" t="s">
        <v>89</v>
      </c>
      <c r="C26" s="469">
        <f>C5*C4</f>
        <v>5700</v>
      </c>
      <c r="D26" s="470"/>
      <c r="E26" s="469">
        <f>E5*E4</f>
        <v>0</v>
      </c>
      <c r="F26" s="470"/>
      <c r="G26" s="469">
        <f>G5*G4</f>
        <v>0</v>
      </c>
      <c r="H26" s="470"/>
      <c r="I26" s="469">
        <f>I5*I4</f>
        <v>0</v>
      </c>
      <c r="J26" s="470"/>
      <c r="K26" s="469">
        <f>K5*K4</f>
        <v>0</v>
      </c>
      <c r="L26" s="470"/>
      <c r="M26" s="469">
        <f>M5*M4</f>
        <v>0</v>
      </c>
      <c r="N26" s="470"/>
      <c r="O26" s="469">
        <f>O5*O4</f>
        <v>0</v>
      </c>
      <c r="P26" s="470"/>
      <c r="Q26" s="469">
        <f>Q5*Q4</f>
        <v>0</v>
      </c>
      <c r="R26" s="470"/>
      <c r="S26" s="469">
        <f>S5*S4</f>
        <v>0</v>
      </c>
      <c r="T26" s="470"/>
      <c r="U26" s="469">
        <f>U5*U4</f>
        <v>0</v>
      </c>
      <c r="V26" s="470"/>
      <c r="W26" s="469">
        <f>W5*W4</f>
        <v>0</v>
      </c>
      <c r="X26" s="470"/>
      <c r="Y26" s="469">
        <f>Y5*Y4</f>
        <v>0</v>
      </c>
      <c r="Z26" s="470"/>
      <c r="AA26" s="469">
        <f>AA5*AA4</f>
        <v>0</v>
      </c>
      <c r="AB26" s="470"/>
      <c r="AC26" s="469">
        <f>AC5*AC4</f>
        <v>0</v>
      </c>
      <c r="AD26" s="470"/>
      <c r="AE26" s="469">
        <f>AE5*AE4</f>
        <v>0</v>
      </c>
      <c r="AF26" s="470"/>
      <c r="AG26" s="469">
        <f>AG5*AG4</f>
        <v>3040</v>
      </c>
      <c r="AH26" s="470"/>
      <c r="AI26" s="469">
        <f>AI5*AI4</f>
        <v>0</v>
      </c>
      <c r="AJ26" s="470"/>
      <c r="AK26" s="469">
        <f>AK5*AK4</f>
        <v>0</v>
      </c>
      <c r="AL26" s="470"/>
      <c r="AM26" s="469">
        <f>AM5*AM4</f>
        <v>0</v>
      </c>
      <c r="AN26" s="470"/>
      <c r="AO26" s="469">
        <f>AO5*AO4</f>
        <v>38000</v>
      </c>
      <c r="AP26" s="470"/>
      <c r="AQ26" s="469">
        <f>AQ5*AQ4</f>
        <v>0</v>
      </c>
      <c r="AR26" s="470"/>
      <c r="AS26" s="469">
        <f>AS5*AS4</f>
        <v>0</v>
      </c>
      <c r="AT26" s="470"/>
      <c r="AU26" s="469">
        <f>AU5*AU4</f>
        <v>0</v>
      </c>
      <c r="AV26" s="470"/>
      <c r="AW26" s="469">
        <f>AW5*AW4</f>
        <v>0</v>
      </c>
      <c r="AX26" s="470"/>
      <c r="AY26" s="469">
        <f>AY5*AY4</f>
        <v>0</v>
      </c>
      <c r="AZ26" s="470"/>
      <c r="BA26" s="469">
        <f>BA5*BA4</f>
        <v>0</v>
      </c>
      <c r="BB26" s="470"/>
      <c r="BC26" s="469">
        <f>BC5*BC4</f>
        <v>0</v>
      </c>
      <c r="BD26" s="470"/>
      <c r="BE26" s="469">
        <f>BE5*BE4</f>
        <v>0</v>
      </c>
      <c r="BF26" s="470"/>
    </row>
    <row r="27" spans="1:58" x14ac:dyDescent="0.25">
      <c r="A27" s="445"/>
      <c r="B27" s="48" t="s">
        <v>90</v>
      </c>
      <c r="C27" s="471">
        <f>IF(C8=Tabelas!$B$4,0,IF(OR(C8=Tabelas!$F$14,C8=Tabelas!$F$15),VLOOKUP(C9,matrizpapel,2,0),VLOOKUP(C9,matrizpapel,3,0)))</f>
        <v>5.08</v>
      </c>
      <c r="D27" s="472"/>
      <c r="E27" s="471">
        <f>IF(E8=Tabelas!$B$4,0,IF(OR(E8=Tabelas!$F$14,E8=Tabelas!$F$15),VLOOKUP(E9,matrizpapel,2,0),VLOOKUP(E9,matrizpapel,3,0)))</f>
        <v>5.08</v>
      </c>
      <c r="F27" s="472"/>
      <c r="G27" s="471">
        <f>IF(G8=Tabelas!$B$4,0,IF(OR(G8=Tabelas!$F$14,G8=Tabelas!$F$15),VLOOKUP(G9,matrizpapel,2,0),VLOOKUP(G9,matrizpapel,3,0)))</f>
        <v>5.08</v>
      </c>
      <c r="H27" s="472"/>
      <c r="I27" s="471">
        <f>IF(I8=Tabelas!$B$4,0,IF(OR(I8=Tabelas!$F$14,I8=Tabelas!$F$15),VLOOKUP(I9,matrizpapel,2,0),VLOOKUP(I9,matrizpapel,3,0)))</f>
        <v>5.08</v>
      </c>
      <c r="J27" s="472"/>
      <c r="K27" s="471">
        <f>IF(K8=Tabelas!$B$4,0,IF(OR(K8=Tabelas!$F$14,K8=Tabelas!$F$15),VLOOKUP(K9,matrizpapel,2,0),VLOOKUP(K9,matrizpapel,3,0)))</f>
        <v>5.08</v>
      </c>
      <c r="L27" s="472"/>
      <c r="M27" s="471">
        <f>IF(M8=Tabelas!$B$4,0,IF(OR(M8=Tabelas!$F$14,M8=Tabelas!$F$15),VLOOKUP(M9,matrizpapel,2,0),VLOOKUP(M9,matrizpapel,3,0)))</f>
        <v>5.08</v>
      </c>
      <c r="N27" s="472"/>
      <c r="O27" s="471">
        <f>IF(O8=Tabelas!$B$4,0,IF(OR(O8=Tabelas!$F$14,O8=Tabelas!$F$15),VLOOKUP(O9,matrizpapel,2,0),VLOOKUP(O9,matrizpapel,3,0)))</f>
        <v>5.08</v>
      </c>
      <c r="P27" s="472"/>
      <c r="Q27" s="471">
        <f>IF(Q8=Tabelas!$B$4,0,IF(OR(Q8=Tabelas!$F$14,Q8=Tabelas!$F$15),VLOOKUP(Q9,matrizpapel,2,0),VLOOKUP(Q9,matrizpapel,3,0)))</f>
        <v>5.08</v>
      </c>
      <c r="R27" s="472"/>
      <c r="S27" s="471">
        <f>IF(S8=Tabelas!$B$4,0,IF(OR(S8=Tabelas!$F$14,S8=Tabelas!$F$15),VLOOKUP(S9,matrizpapel,2,0),VLOOKUP(S9,matrizpapel,3,0)))</f>
        <v>5.08</v>
      </c>
      <c r="T27" s="472"/>
      <c r="U27" s="471">
        <f>IF(U8=Tabelas!$B$4,0,IF(OR(U8=Tabelas!$F$14,U8=Tabelas!$F$15),VLOOKUP(U9,matrizpapel,2,0),VLOOKUP(U9,matrizpapel,3,0)))</f>
        <v>5.08</v>
      </c>
      <c r="V27" s="472"/>
      <c r="W27" s="471">
        <f>IF(W8=Tabelas!$B$4,0,IF(OR(W8=Tabelas!$F$14,W8=Tabelas!$F$15),VLOOKUP(W9,matrizpapel,2,0),VLOOKUP(W9,matrizpapel,3,0)))</f>
        <v>5.08</v>
      </c>
      <c r="X27" s="472"/>
      <c r="Y27" s="471">
        <f>IF(Y8=Tabelas!$B$4,0,IF(OR(Y8=Tabelas!$F$14,Y8=Tabelas!$F$15),VLOOKUP(Y9,matrizpapel,2,0),VLOOKUP(Y9,matrizpapel,3,0)))</f>
        <v>5.08</v>
      </c>
      <c r="Z27" s="472"/>
      <c r="AA27" s="471">
        <f>IF(AA8=Tabelas!$B$4,0,IF(OR(AA8=Tabelas!$F$14,AA8=Tabelas!$F$15),VLOOKUP(AA9,matrizpapel,2,0),VLOOKUP(AA9,matrizpapel,3,0)))</f>
        <v>5.08</v>
      </c>
      <c r="AB27" s="472"/>
      <c r="AC27" s="471">
        <f>IF(AC8=Tabelas!$B$4,0,IF(OR(AC8=Tabelas!$F$14,AC8=Tabelas!$F$15),VLOOKUP(AC9,matrizpapel,2,0),VLOOKUP(AC9,matrizpapel,3,0)))</f>
        <v>5.08</v>
      </c>
      <c r="AD27" s="472"/>
      <c r="AE27" s="471">
        <f>IF(AE8=Tabelas!$B$4,0,IF(OR(AE8=Tabelas!$F$14,AE8=Tabelas!$F$15),VLOOKUP(AE9,matrizpapel,2,0),VLOOKUP(AE9,matrizpapel,3,0)))</f>
        <v>5.08</v>
      </c>
      <c r="AF27" s="472"/>
      <c r="AG27" s="471">
        <f>IF(AG8=Tabelas!$B$4,0,IF(OR(AG8=Tabelas!$F$14,AG8=Tabelas!$F$15),VLOOKUP(AG9,matrizpapel,2,0),VLOOKUP(AG9,matrizpapel,3,0)))</f>
        <v>5.08</v>
      </c>
      <c r="AH27" s="472"/>
      <c r="AI27" s="471">
        <f>IF(AI8=Tabelas!$B$4,0,IF(OR(AI8=Tabelas!$F$14,AI8=Tabelas!$F$15),VLOOKUP(AI9,matrizpapel,2,0),VLOOKUP(AI9,matrizpapel,3,0)))</f>
        <v>5.08</v>
      </c>
      <c r="AJ27" s="472"/>
      <c r="AK27" s="471">
        <f>IF(AK8=Tabelas!$B$4,0,IF(OR(AK8=Tabelas!$F$14,AK8=Tabelas!$F$15),VLOOKUP(AK9,matrizpapel,2,0),VLOOKUP(AK9,matrizpapel,3,0)))</f>
        <v>5.08</v>
      </c>
      <c r="AL27" s="472"/>
      <c r="AM27" s="471">
        <f>IF(AM8=Tabelas!$B$4,0,IF(OR(AM8=Tabelas!$F$14,AM8=Tabelas!$F$15),VLOOKUP(AM9,matrizpapel,2,0),VLOOKUP(AM9,matrizpapel,3,0)))</f>
        <v>5.08</v>
      </c>
      <c r="AN27" s="472"/>
      <c r="AO27" s="471">
        <f>IF(AO8=Tabelas!$B$4,0,IF(OR(AO8=Tabelas!$F$14,AO8=Tabelas!$F$15),VLOOKUP(AO9,matrizpapel,2,0),VLOOKUP(AO9,matrizpapel,3,0)))</f>
        <v>5.08</v>
      </c>
      <c r="AP27" s="472"/>
      <c r="AQ27" s="471">
        <f>IF(AQ8=Tabelas!$B$4,0,IF(OR(AQ8=Tabelas!$F$14,AQ8=Tabelas!$F$15),VLOOKUP(AQ9,matrizpapel,2,0),VLOOKUP(AQ9,matrizpapel,3,0)))</f>
        <v>5.08</v>
      </c>
      <c r="AR27" s="472"/>
      <c r="AS27" s="471">
        <f>IF(AS8=Tabelas!$B$4,0,IF(OR(AS8=Tabelas!$F$14,AS8=Tabelas!$F$15),VLOOKUP(AS9,matrizpapel,2,0),VLOOKUP(AS9,matrizpapel,3,0)))</f>
        <v>5.08</v>
      </c>
      <c r="AT27" s="472"/>
      <c r="AU27" s="471">
        <f>IF(AU8=Tabelas!$B$4,0,IF(OR(AU8=Tabelas!$F$14,AU8=Tabelas!$F$15),VLOOKUP(AU9,matrizpapel,2,0),VLOOKUP(AU9,matrizpapel,3,0)))</f>
        <v>5.08</v>
      </c>
      <c r="AV27" s="472"/>
      <c r="AW27" s="471">
        <f>IF(AW8=Tabelas!$B$4,0,IF(OR(AW8=Tabelas!$F$14,AW8=Tabelas!$F$15),VLOOKUP(AW9,matrizpapel,2,0),VLOOKUP(AW9,matrizpapel,3,0)))</f>
        <v>5.08</v>
      </c>
      <c r="AX27" s="472"/>
      <c r="AY27" s="471">
        <f>IF(AY8=Tabelas!$B$4,0,IF(OR(AY8=Tabelas!$F$14,AY8=Tabelas!$F$15),VLOOKUP(AY9,matrizpapel,2,0),VLOOKUP(AY9,matrizpapel,3,0)))</f>
        <v>5.08</v>
      </c>
      <c r="AZ27" s="472"/>
      <c r="BA27" s="471">
        <f>IF(BA8=Tabelas!$B$4,0,IF(OR(BA8=Tabelas!$F$14,BA8=Tabelas!$F$15),VLOOKUP(BA9,matrizpapel,2,0),VLOOKUP(BA9,matrizpapel,3,0)))</f>
        <v>5.08</v>
      </c>
      <c r="BB27" s="472"/>
      <c r="BC27" s="471">
        <f>IF(BC8=Tabelas!$B$4,0,IF(OR(BC8=Tabelas!$F$14,BC8=Tabelas!$F$15),VLOOKUP(BC9,matrizpapel,2,0),VLOOKUP(BC9,matrizpapel,3,0)))</f>
        <v>5.08</v>
      </c>
      <c r="BD27" s="472"/>
      <c r="BE27" s="471">
        <f>IF(BE8=Tabelas!$B$4,0,IF(OR(BE8=Tabelas!$F$14,BE8=Tabelas!$F$15),VLOOKUP(BE9,matrizpapel,2,0),VLOOKUP(BE9,matrizpapel,3,0)))</f>
        <v>5.08</v>
      </c>
      <c r="BF27" s="472"/>
    </row>
    <row r="28" spans="1:58" x14ac:dyDescent="0.25">
      <c r="A28" s="445"/>
      <c r="B28" s="6" t="s">
        <v>91</v>
      </c>
      <c r="C28" s="48">
        <f>IF(C26&gt;1000,1,C26/1000)</f>
        <v>1</v>
      </c>
      <c r="D28" s="70">
        <f>IF(C10=Tabelas!$F$23,C21*C28*(C27+Tabelas!$C$39),C21*C28*C27)</f>
        <v>626.13651178451175</v>
      </c>
      <c r="E28" s="48">
        <f>IF(E26&gt;1000,1,E26/1000)</f>
        <v>0</v>
      </c>
      <c r="F28" s="70">
        <f>IF(E10=Tabelas!$F$23,E21*E28*(E27+Tabelas!$C$39),E21*E28*E27)</f>
        <v>0</v>
      </c>
      <c r="G28" s="48">
        <f>IF(G26&gt;1000,1,G26/1000)</f>
        <v>0</v>
      </c>
      <c r="H28" s="70">
        <f>IF(G10=Tabelas!$F$23,G21*G28*(G27+Tabelas!$C$39),G21*G28*G27)</f>
        <v>0</v>
      </c>
      <c r="I28" s="48">
        <f>IF(I26&gt;1000,1,I26/1000)</f>
        <v>0</v>
      </c>
      <c r="J28" s="70">
        <f>IF(I10=Tabelas!$F$23,I21*I28*(I27+Tabelas!$C$39),I21*I28*I27)</f>
        <v>0</v>
      </c>
      <c r="K28" s="48">
        <f>IF(K26&gt;1000,1,K26/1000)</f>
        <v>0</v>
      </c>
      <c r="L28" s="70">
        <f>IF(K10=Tabelas!$F$23,K21*K28*(K27+Tabelas!$C$39),K21*K28*K27)</f>
        <v>0</v>
      </c>
      <c r="M28" s="48">
        <f>IF(M26&gt;1000,1,M26/1000)</f>
        <v>0</v>
      </c>
      <c r="N28" s="70">
        <f>IF(M10=Tabelas!$F$23,M21*M28*(M27+Tabelas!$C$39),M21*M28*M27)</f>
        <v>0</v>
      </c>
      <c r="O28" s="48">
        <f>IF(O26&gt;1000,1,O26/1000)</f>
        <v>0</v>
      </c>
      <c r="P28" s="70">
        <f>IF(O10=Tabelas!$F$23,O21*O28*(O27+Tabelas!$C$39),O21*O28*O27)</f>
        <v>0</v>
      </c>
      <c r="Q28" s="48">
        <f>IF(Q26&gt;1000,1,Q26/1000)</f>
        <v>0</v>
      </c>
      <c r="R28" s="70">
        <f>IF(Q10=Tabelas!$F$23,Q21*Q28*(Q27+Tabelas!$C$39),Q21*Q28*Q27)</f>
        <v>0</v>
      </c>
      <c r="S28" s="48">
        <f>IF(S26&gt;1000,1,S26/1000)</f>
        <v>0</v>
      </c>
      <c r="T28" s="70">
        <f>IF(S10=Tabelas!$F$23,S21*S28*(S27+Tabelas!$C$39),S21*S28*S27)</f>
        <v>0</v>
      </c>
      <c r="U28" s="48">
        <f>IF(U26&gt;1000,1,U26/1000)</f>
        <v>0</v>
      </c>
      <c r="V28" s="70">
        <f>IF(U10=Tabelas!$F$23,U21*U28*(U27+Tabelas!$C$39),U21*U28*U27)</f>
        <v>0</v>
      </c>
      <c r="W28" s="48">
        <f>IF(W26&gt;1000,1,W26/1000)</f>
        <v>0</v>
      </c>
      <c r="X28" s="70">
        <f>IF(W10=Tabelas!$F$23,W21*W28*(W27+Tabelas!$C$39),W21*W28*W27)</f>
        <v>0</v>
      </c>
      <c r="Y28" s="48">
        <f>IF(Y26&gt;1000,1,Y26/1000)</f>
        <v>0</v>
      </c>
      <c r="Z28" s="70">
        <f>IF(Y10=Tabelas!$F$23,Y21*Y28*(Y27+Tabelas!$C$39),Y21*Y28*Y27)</f>
        <v>0</v>
      </c>
      <c r="AA28" s="48">
        <f>IF(AA26&gt;1000,1,AA26/1000)</f>
        <v>0</v>
      </c>
      <c r="AB28" s="70">
        <f>IF(AA10=Tabelas!$F$23,AA21*AA28*(AA27+Tabelas!$C$39),AA21*AA28*AA27)</f>
        <v>0</v>
      </c>
      <c r="AC28" s="48">
        <f>IF(AC26&gt;1000,1,AC26/1000)</f>
        <v>0</v>
      </c>
      <c r="AD28" s="70">
        <f>IF(AC10=Tabelas!$F$23,AC21*AC28*(AC27+Tabelas!$C$39),AC21*AC28*AC27)</f>
        <v>0</v>
      </c>
      <c r="AE28" s="48">
        <f>IF(AE26&gt;1000,1,AE26/1000)</f>
        <v>0</v>
      </c>
      <c r="AF28" s="70">
        <f>IF(AE10=Tabelas!$F$23,AE21*AE28*(AE27+Tabelas!$C$39),AE21*AE28*AE27)</f>
        <v>0</v>
      </c>
      <c r="AG28" s="48">
        <f>IF(AG26&gt;1000,1,AG26/1000)</f>
        <v>1</v>
      </c>
      <c r="AH28" s="70">
        <f>IF(AG10=Tabelas!$F$23,AG21*AG28*(AG27+Tabelas!$C$39),AG21*AG28*AG27)</f>
        <v>626.13651178451175</v>
      </c>
      <c r="AI28" s="48">
        <f>IF(AI26&gt;1000,1,AI26/1000)</f>
        <v>0</v>
      </c>
      <c r="AJ28" s="70">
        <f>IF(AI10=Tabelas!$F$23,AI21*AI28*(AI27+Tabelas!$C$39),AI21*AI28*AI27)</f>
        <v>0</v>
      </c>
      <c r="AK28" s="48">
        <f>IF(AK26&gt;1000,1,AK26/1000)</f>
        <v>0</v>
      </c>
      <c r="AL28" s="70">
        <f>IF(AK10=Tabelas!$F$23,AK21*AK28*(AK27+Tabelas!$C$39),AK21*AK28*AK27)</f>
        <v>0</v>
      </c>
      <c r="AM28" s="48">
        <f>IF(AM26&gt;1000,1,AM26/1000)</f>
        <v>0</v>
      </c>
      <c r="AN28" s="70">
        <f>IF(AM10=Tabelas!$F$23,AM21*AM28*(AM27+Tabelas!$C$39),AM21*AM28*AM27)</f>
        <v>0</v>
      </c>
      <c r="AO28" s="48">
        <f>IF(AO26&gt;1000,1,AO26/1000)</f>
        <v>1</v>
      </c>
      <c r="AP28" s="70">
        <f>IF(AO10=Tabelas!$F$23,AO21*AO28*(AO27+Tabelas!$C$39),AO21*AO28*AO27)</f>
        <v>626.13651178451175</v>
      </c>
      <c r="AQ28" s="48">
        <f>IF(AQ26&gt;1000,1,AQ26/1000)</f>
        <v>0</v>
      </c>
      <c r="AR28" s="70">
        <f>IF(AQ10=Tabelas!$F$23,AQ21*AQ28*(AQ27+Tabelas!$C$39),AQ21*AQ28*AQ27)</f>
        <v>0</v>
      </c>
      <c r="AS28" s="48">
        <f>IF(AS26&gt;1000,1,AS26/1000)</f>
        <v>0</v>
      </c>
      <c r="AT28" s="70">
        <f>IF(AS10=Tabelas!$F$23,AS21*AS28*(AS27+Tabelas!$C$39),AS21*AS28*AS27)</f>
        <v>0</v>
      </c>
      <c r="AU28" s="48">
        <f>IF(AU26&gt;1000,1,AU26/1000)</f>
        <v>0</v>
      </c>
      <c r="AV28" s="70">
        <f>IF(AU10=Tabelas!$F$23,AU21*AU28*(AU27+Tabelas!$C$39),AU21*AU28*AU27)</f>
        <v>0</v>
      </c>
      <c r="AW28" s="48">
        <f>IF(AW26&gt;1000,1,AW26/1000)</f>
        <v>0</v>
      </c>
      <c r="AX28" s="70">
        <f>IF(AW10=Tabelas!$F$23,AW21*AW28*(AW27+Tabelas!$C$39),AW21*AW28*AW27)</f>
        <v>0</v>
      </c>
      <c r="AY28" s="48">
        <f>IF(AY26&gt;1000,1,AY26/1000)</f>
        <v>0</v>
      </c>
      <c r="AZ28" s="70">
        <f>IF(AY10=Tabelas!$F$23,AY21*AY28*(AY27+Tabelas!$C$39),AY21*AY28*AY27)</f>
        <v>0</v>
      </c>
      <c r="BA28" s="48">
        <f>IF(BA26&gt;1000,1,BA26/1000)</f>
        <v>0</v>
      </c>
      <c r="BB28" s="70">
        <f>IF(BA10=Tabelas!$F$23,BA21*BA28*(BA27+Tabelas!$C$39),BA21*BA28*BA27)</f>
        <v>0</v>
      </c>
      <c r="BC28" s="48">
        <f>IF(BC26&gt;1000,1,BC26/1000)</f>
        <v>0</v>
      </c>
      <c r="BD28" s="70">
        <f>IF(BC10=Tabelas!$F$23,BC21*BC28*(BC27+Tabelas!$C$39),BC21*BC28*BC27)</f>
        <v>0</v>
      </c>
      <c r="BE28" s="48">
        <f>IF(BE26&gt;1000,1,BE26/1000)</f>
        <v>0</v>
      </c>
      <c r="BF28" s="70">
        <f>IF(BE10=Tabelas!$F$23,BE21*BE28*(BE27+Tabelas!$C$39),BE21*BE28*BE27)</f>
        <v>0</v>
      </c>
    </row>
    <row r="29" spans="1:58" x14ac:dyDescent="0.25">
      <c r="A29" s="445"/>
      <c r="B29" s="6" t="s">
        <v>92</v>
      </c>
      <c r="C29" s="48">
        <f>IF(C26&gt;=30000,29,IF(C26&lt;1001,0,C26/1000-C28))</f>
        <v>4.7</v>
      </c>
      <c r="D29" s="70">
        <f>IF(C10=Tabelas!$F$23,IF(OR(C8=Tabelas!$F$14,C8=Tabelas!$F$15),C21*C29*(C27+Tabelas!$C$39)*Tabelas!H3,$C$21*C29*(C27+Tabelas!$C$39)*Tabelas!$H$7),IF(OR(C8=Tabelas!$F$14,C8=Tabelas!$F$15),C21*C29*C27*Tabelas!$H$3,C21*C29*C27*Tabelas!$H$7))</f>
        <v>1736.276547178451</v>
      </c>
      <c r="E29" s="48">
        <f>IF(E26&gt;=30000,29,IF(E26&lt;1001,0,E26/1000-E28))</f>
        <v>0</v>
      </c>
      <c r="F29" s="70">
        <f>IF(E10=Tabelas!$F$23,IF(OR(E8=Tabelas!$F$14,E8=Tabelas!$F$15),E21*E29*(E27+Tabelas!$C$39)*Tabelas!J3,$C$21*E29*(E27+Tabelas!$C$39)*Tabelas!$H$7),IF(OR(E8=Tabelas!$F$14,E8=Tabelas!$F$15),E21*E29*E27*Tabelas!$H$3,E21*E29*E27*Tabelas!$H$7))</f>
        <v>0</v>
      </c>
      <c r="G29" s="48">
        <f>IF(G26&gt;=30000,29,IF(G26&lt;1001,0,G26/1000-G28))</f>
        <v>0</v>
      </c>
      <c r="H29" s="70">
        <f>IF(G10=Tabelas!$F$23,IF(OR(G8=Tabelas!$F$14,G8=Tabelas!$F$15),G21*G29*(G27+Tabelas!$C$39)*Tabelas!L3,$C$21*G29*(G27+Tabelas!$C$39)*Tabelas!$H$7),IF(OR(G8=Tabelas!$F$14,G8=Tabelas!$F$15),G21*G29*G27*Tabelas!$H$3,G21*G29*G27*Tabelas!$H$7))</f>
        <v>0</v>
      </c>
      <c r="I29" s="48">
        <f>IF(I26&gt;=30000,29,IF(I26&lt;1001,0,I26/1000-I28))</f>
        <v>0</v>
      </c>
      <c r="J29" s="70">
        <f>IF(I10=Tabelas!$F$23,IF(OR(I8=Tabelas!$F$14,I8=Tabelas!$F$15),I21*I29*(I27+Tabelas!$C$39)*Tabelas!N3,$C$21*I29*(I27+Tabelas!$C$39)*Tabelas!$H$7),IF(OR(I8=Tabelas!$F$14,I8=Tabelas!$F$15),I21*I29*I27*Tabelas!$H$3,I21*I29*I27*Tabelas!$H$7))</f>
        <v>0</v>
      </c>
      <c r="K29" s="48">
        <f>IF(K26&gt;=30000,29,IF(K26&lt;1001,0,K26/1000-K28))</f>
        <v>0</v>
      </c>
      <c r="L29" s="70">
        <f>IF(K10=Tabelas!$F$23,IF(OR(K8=Tabelas!$F$14,K8=Tabelas!$F$15),K21*K29*(K27+Tabelas!$C$39)*Tabelas!P3,$C$21*K29*(K27+Tabelas!$C$39)*Tabelas!$H$7),IF(OR(K8=Tabelas!$F$14,K8=Tabelas!$F$15),K21*K29*K27*Tabelas!$H$3,K21*K29*K27*Tabelas!$H$7))</f>
        <v>0</v>
      </c>
      <c r="M29" s="48">
        <f>IF(M26&gt;=30000,29,IF(M26&lt;1001,0,M26/1000-M28))</f>
        <v>0</v>
      </c>
      <c r="N29" s="70">
        <f>IF(M10=Tabelas!$F$23,IF(OR(M8=Tabelas!$F$14,M8=Tabelas!$F$15),M21*M29*(M27+Tabelas!$C$39)*Tabelas!R3,$C$21*M29*(M27+Tabelas!$C$39)*Tabelas!$H$7),IF(OR(M8=Tabelas!$F$14,M8=Tabelas!$F$15),M21*M29*M27*Tabelas!$H$3,M21*M29*M27*Tabelas!$H$7))</f>
        <v>0</v>
      </c>
      <c r="O29" s="48">
        <f>IF(O26&gt;=30000,29,IF(O26&lt;1001,0,O26/1000-O28))</f>
        <v>0</v>
      </c>
      <c r="P29" s="70">
        <f>IF(O10=Tabelas!$F$23,IF(OR(O8=Tabelas!$F$14,O8=Tabelas!$F$15),O21*O29*(O27+Tabelas!$C$39)*Tabelas!T3,$C$21*O29*(O27+Tabelas!$C$39)*Tabelas!$H$7),IF(OR(O8=Tabelas!$F$14,O8=Tabelas!$F$15),O21*O29*O27*Tabelas!$H$3,O21*O29*O27*Tabelas!$H$7))</f>
        <v>0</v>
      </c>
      <c r="Q29" s="48">
        <f>IF(Q26&gt;=30000,29,IF(Q26&lt;1001,0,Q26/1000-Q28))</f>
        <v>0</v>
      </c>
      <c r="R29" s="70">
        <f>IF(Q10=Tabelas!$F$23,IF(OR(Q8=Tabelas!$F$14,Q8=Tabelas!$F$15),Q21*Q29*(Q27+Tabelas!$C$39)*Tabelas!V3,$C$21*Q29*(Q27+Tabelas!$C$39)*Tabelas!$H$7),IF(OR(Q8=Tabelas!$F$14,Q8=Tabelas!$F$15),Q21*Q29*Q27*Tabelas!$H$3,Q21*Q29*Q27*Tabelas!$H$7))</f>
        <v>0</v>
      </c>
      <c r="S29" s="48">
        <f>IF(S26&gt;=30000,29,IF(S26&lt;1001,0,S26/1000-S28))</f>
        <v>0</v>
      </c>
      <c r="T29" s="70">
        <f>IF(S10=Tabelas!$F$23,IF(OR(S8=Tabelas!$F$14,S8=Tabelas!$F$15),S21*S29*(S27+Tabelas!$C$39)*Tabelas!X3,$C$21*S29*(S27+Tabelas!$C$39)*Tabelas!$H$7),IF(OR(S8=Tabelas!$F$14,S8=Tabelas!$F$15),S21*S29*S27*Tabelas!$H$3,S21*S29*S27*Tabelas!$H$7))</f>
        <v>0</v>
      </c>
      <c r="U29" s="48">
        <f>IF(U26&gt;=30000,29,IF(U26&lt;1001,0,U26/1000-U28))</f>
        <v>0</v>
      </c>
      <c r="V29" s="70">
        <f>IF(U10=Tabelas!$F$23,IF(OR(U8=Tabelas!$F$14,U8=Tabelas!$F$15),U21*U29*(U27+Tabelas!$C$39)*Tabelas!Z3,$C$21*U29*(U27+Tabelas!$C$39)*Tabelas!$H$7),IF(OR(U8=Tabelas!$F$14,U8=Tabelas!$F$15),U21*U29*U27*Tabelas!$H$3,U21*U29*U27*Tabelas!$H$7))</f>
        <v>0</v>
      </c>
      <c r="W29" s="48">
        <f>IF(W26&gt;=30000,29,IF(W26&lt;1001,0,W26/1000-W28))</f>
        <v>0</v>
      </c>
      <c r="X29" s="70">
        <f>IF(W10=Tabelas!$F$23,IF(OR(W8=Tabelas!$F$14,W8=Tabelas!$F$15),W21*W29*(W27+Tabelas!$C$39)*Tabelas!AB3,$C$21*W29*(W27+Tabelas!$C$39)*Tabelas!$H$7),IF(OR(W8=Tabelas!$F$14,W8=Tabelas!$F$15),W21*W29*W27*Tabelas!$H$3,W21*W29*W27*Tabelas!$H$7))</f>
        <v>0</v>
      </c>
      <c r="Y29" s="48">
        <f>IF(Y26&gt;=30000,29,IF(Y26&lt;1001,0,Y26/1000-Y28))</f>
        <v>0</v>
      </c>
      <c r="Z29" s="70">
        <f>IF(Y10=Tabelas!$F$23,IF(OR(Y8=Tabelas!$F$14,Y8=Tabelas!$F$15),Y21*Y29*(Y27+Tabelas!$C$39)*Tabelas!AD3,$C$21*Y29*(Y27+Tabelas!$C$39)*Tabelas!$H$7),IF(OR(Y8=Tabelas!$F$14,Y8=Tabelas!$F$15),Y21*Y29*Y27*Tabelas!$H$3,Y21*Y29*Y27*Tabelas!$H$7))</f>
        <v>0</v>
      </c>
      <c r="AA29" s="48">
        <f>IF(AA26&gt;=30000,29,IF(AA26&lt;1001,0,AA26/1000-AA28))</f>
        <v>0</v>
      </c>
      <c r="AB29" s="70">
        <f>IF(AA10=Tabelas!$F$23,IF(OR(AA8=Tabelas!$F$14,AA8=Tabelas!$F$15),AA21*AA29*(AA27+Tabelas!$C$39)*Tabelas!AF3,$C$21*AA29*(AA27+Tabelas!$C$39)*Tabelas!$H$7),IF(OR(AA8=Tabelas!$F$14,AA8=Tabelas!$F$15),AA21*AA29*AA27*Tabelas!$H$3,AA21*AA29*AA27*Tabelas!$H$7))</f>
        <v>0</v>
      </c>
      <c r="AC29" s="48">
        <f>IF(AC26&gt;=30000,29,IF(AC26&lt;1001,0,AC26/1000-AC28))</f>
        <v>0</v>
      </c>
      <c r="AD29" s="70">
        <f>IF(AC10=Tabelas!$F$23,IF(OR(AC8=Tabelas!$F$14,AC8=Tabelas!$F$15),AC21*AC29*(AC27+Tabelas!$C$39)*Tabelas!AH3,$C$21*AC29*(AC27+Tabelas!$C$39)*Tabelas!$H$7),IF(OR(AC8=Tabelas!$F$14,AC8=Tabelas!$F$15),AC21*AC29*AC27*Tabelas!$H$3,AC21*AC29*AC27*Tabelas!$H$7))</f>
        <v>0</v>
      </c>
      <c r="AE29" s="48">
        <f>IF(AE26&gt;=30000,29,IF(AE26&lt;1001,0,AE26/1000-AE28))</f>
        <v>0</v>
      </c>
      <c r="AF29" s="70">
        <f>IF(AE10=Tabelas!$F$23,IF(OR(AE8=Tabelas!$F$14,AE8=Tabelas!$F$15),AE21*AE29*(AE27+Tabelas!$C$39)*Tabelas!AJ3,$C$21*AE29*(AE27+Tabelas!$C$39)*Tabelas!$H$7),IF(OR(AE8=Tabelas!$F$14,AE8=Tabelas!$F$15),AE21*AE29*AE27*Tabelas!$H$3,AE21*AE29*AE27*Tabelas!$H$7))</f>
        <v>0</v>
      </c>
      <c r="AG29" s="48">
        <f>IF(AG26&gt;=30000,29,IF(AG26&lt;1001,0,AG26/1000-AG28))</f>
        <v>2.04</v>
      </c>
      <c r="AH29" s="70">
        <f>IF(AG10=Tabelas!$F$23,IF(OR(AG8=Tabelas!$F$14,AG8=Tabelas!$F$15),AG21*AG29*(AG27+Tabelas!$C$39)*Tabelas!AL3,$C$21*AG29*(AG27+Tabelas!$C$39)*Tabelas!$H$7),IF(OR(AG8=Tabelas!$F$14,AG8=Tabelas!$F$15),AG21*AG29*AG27*Tabelas!$H$3,AG21*AG29*AG27*Tabelas!$H$7))</f>
        <v>753.61790558383825</v>
      </c>
      <c r="AI29" s="48">
        <f>IF(AI26&gt;=30000,29,IF(AI26&lt;1001,0,AI26/1000-AI28))</f>
        <v>0</v>
      </c>
      <c r="AJ29" s="70">
        <f>IF(AI10=Tabelas!$F$23,IF(OR(AI8=Tabelas!$F$14,AI8=Tabelas!$F$15),AI21*AI29*(AI27+Tabelas!$C$39)*Tabelas!AN3,$C$21*AI29*(AI27+Tabelas!$C$39)*Tabelas!$H$7),IF(OR(AI8=Tabelas!$F$14,AI8=Tabelas!$F$15),AI21*AI29*AI27*Tabelas!$H$3,AI21*AI29*AI27*Tabelas!$H$7))</f>
        <v>0</v>
      </c>
      <c r="AK29" s="48">
        <f>IF(AK26&gt;=30000,29,IF(AK26&lt;1001,0,AK26/1000-AK28))</f>
        <v>0</v>
      </c>
      <c r="AL29" s="70">
        <f>IF(AK10=Tabelas!$F$23,IF(OR(AK8=Tabelas!$F$14,AK8=Tabelas!$F$15),AK21*AK29*(AK27+Tabelas!$C$39)*Tabelas!AP3,$C$21*AK29*(AK27+Tabelas!$C$39)*Tabelas!$H$7),IF(OR(AK8=Tabelas!$F$14,AK8=Tabelas!$F$15),AK21*AK29*AK27*Tabelas!$H$3,AK21*AK29*AK27*Tabelas!$H$7))</f>
        <v>0</v>
      </c>
      <c r="AM29" s="48">
        <f>IF(AM26&gt;=30000,29,IF(AM26&lt;1001,0,AM26/1000-AM28))</f>
        <v>0</v>
      </c>
      <c r="AN29" s="70">
        <f>IF(AM10=Tabelas!$F$23,IF(OR(AM8=Tabelas!$F$14,AM8=Tabelas!$F$15),AM21*AM29*(AM27+Tabelas!$C$39)*Tabelas!AR3,$C$21*AM29*(AM27+Tabelas!$C$39)*Tabelas!$H$7),IF(OR(AM8=Tabelas!$F$14,AM8=Tabelas!$F$15),AM21*AM29*AM27*Tabelas!$H$3,AM21*AM29*AM27*Tabelas!$H$7))</f>
        <v>0</v>
      </c>
      <c r="AO29" s="48">
        <f>IF(AO26&gt;=30000,29,IF(AO26&lt;1001,0,AO26/1000-AO28))</f>
        <v>29</v>
      </c>
      <c r="AP29" s="70">
        <f>IF(AO10=Tabelas!$F$23,IF(OR(AO8=Tabelas!$F$14,AO8=Tabelas!$F$15),AO21*AO29*(AO27+Tabelas!$C$39)*Tabelas!AT3,$C$21*AO29*(AO27+Tabelas!$C$39)*Tabelas!$H$7),IF(OR(AO8=Tabelas!$F$14,AO8=Tabelas!$F$15),AO21*AO29*AO27*Tabelas!$H$3,AO21*AO29*AO27*Tabelas!$H$7))</f>
        <v>10713.195716632994</v>
      </c>
      <c r="AQ29" s="48">
        <f>IF(AQ26&gt;=30000,29,IF(AQ26&lt;1001,0,AQ26/1000-AQ28))</f>
        <v>0</v>
      </c>
      <c r="AR29" s="70">
        <f>IF(AQ10=Tabelas!$F$23,IF(OR(AQ8=Tabelas!$F$14,AQ8=Tabelas!$F$15),AQ21*AQ29*(AQ27+Tabelas!$C$39)*Tabelas!AV3,$C$21*AQ29*(AQ27+Tabelas!$C$39)*Tabelas!$H$7),IF(OR(AQ8=Tabelas!$F$14,AQ8=Tabelas!$F$15),AQ21*AQ29*AQ27*Tabelas!$H$3,AQ21*AQ29*AQ27*Tabelas!$H$7))</f>
        <v>0</v>
      </c>
      <c r="AS29" s="48">
        <f>IF(AS26&gt;=30000,29,IF(AS26&lt;1001,0,AS26/1000-AS28))</f>
        <v>0</v>
      </c>
      <c r="AT29" s="70">
        <f>IF(AS10=Tabelas!$F$23,IF(OR(AS8=Tabelas!$F$14,AS8=Tabelas!$F$15),AS21*AS29*(AS27+Tabelas!$C$39)*Tabelas!AX3,$C$21*AS29*(AS27+Tabelas!$C$39)*Tabelas!$H$7),IF(OR(AS8=Tabelas!$F$14,AS8=Tabelas!$F$15),AS21*AS29*AS27*Tabelas!$H$3,AS21*AS29*AS27*Tabelas!$H$7))</f>
        <v>0</v>
      </c>
      <c r="AU29" s="48">
        <f>IF(AU26&gt;=30000,29,IF(AU26&lt;1001,0,AU26/1000-AU28))</f>
        <v>0</v>
      </c>
      <c r="AV29" s="70">
        <f>IF(AU10=Tabelas!$F$23,IF(OR(AU8=Tabelas!$F$14,AU8=Tabelas!$F$15),AU21*AU29*(AU27+Tabelas!$C$39)*Tabelas!AZ3,$C$21*AU29*(AU27+Tabelas!$C$39)*Tabelas!$H$7),IF(OR(AU8=Tabelas!$F$14,AU8=Tabelas!$F$15),AU21*AU29*AU27*Tabelas!$H$3,AU21*AU29*AU27*Tabelas!$H$7))</f>
        <v>0</v>
      </c>
      <c r="AW29" s="48">
        <f>IF(AW26&gt;=30000,29,IF(AW26&lt;1001,0,AW26/1000-AW28))</f>
        <v>0</v>
      </c>
      <c r="AX29" s="70">
        <f>IF(AW10=Tabelas!$F$23,IF(OR(AW8=Tabelas!$F$14,AW8=Tabelas!$F$15),AW21*AW29*(AW27+Tabelas!$C$39)*Tabelas!BB3,$C$21*AW29*(AW27+Tabelas!$C$39)*Tabelas!$H$7),IF(OR(AW8=Tabelas!$F$14,AW8=Tabelas!$F$15),AW21*AW29*AW27*Tabelas!$H$3,AW21*AW29*AW27*Tabelas!$H$7))</f>
        <v>0</v>
      </c>
      <c r="AY29" s="48">
        <f>IF(AY26&gt;=30000,29,IF(AY26&lt;1001,0,AY26/1000-AY28))</f>
        <v>0</v>
      </c>
      <c r="AZ29" s="70">
        <f>IF(AY10=Tabelas!$F$23,IF(OR(AY8=Tabelas!$F$14,AY8=Tabelas!$F$15),AY21*AY29*(AY27+Tabelas!$C$39)*Tabelas!BD3,$C$21*AY29*(AY27+Tabelas!$C$39)*Tabelas!$H$7),IF(OR(AY8=Tabelas!$F$14,AY8=Tabelas!$F$15),AY21*AY29*AY27*Tabelas!$H$3,AY21*AY29*AY27*Tabelas!$H$7))</f>
        <v>0</v>
      </c>
      <c r="BA29" s="48">
        <f>IF(BA26&gt;=30000,29,IF(BA26&lt;1001,0,BA26/1000-BA28))</f>
        <v>0</v>
      </c>
      <c r="BB29" s="70">
        <f>IF(BA10=Tabelas!$F$23,IF(OR(BA8=Tabelas!$F$14,BA8=Tabelas!$F$15),BA21*BA29*(BA27+Tabelas!$C$39)*Tabelas!BF3,$C$21*BA29*(BA27+Tabelas!$C$39)*Tabelas!$H$7),IF(OR(BA8=Tabelas!$F$14,BA8=Tabelas!$F$15),BA21*BA29*BA27*Tabelas!$H$3,BA21*BA29*BA27*Tabelas!$H$7))</f>
        <v>0</v>
      </c>
      <c r="BC29" s="48">
        <f>IF(BC26&gt;=30000,29,IF(BC26&lt;1001,0,BC26/1000-BC28))</f>
        <v>0</v>
      </c>
      <c r="BD29" s="70">
        <f>IF(BC10=Tabelas!$F$23,IF(OR(BC8=Tabelas!$F$14,BC8=Tabelas!$F$15),BC21*BC29*(BC27+Tabelas!$C$39)*Tabelas!BH3,$C$21*BC29*(BC27+Tabelas!$C$39)*Tabelas!$H$7),IF(OR(BC8=Tabelas!$F$14,BC8=Tabelas!$F$15),BC21*BC29*BC27*Tabelas!$H$3,BC21*BC29*BC27*Tabelas!$H$7))</f>
        <v>0</v>
      </c>
      <c r="BE29" s="48">
        <f>IF(BE26&gt;=30000,29,IF(BE26&lt;1001,0,BE26/1000-BE28))</f>
        <v>0</v>
      </c>
      <c r="BF29" s="70">
        <f>IF(BE10=Tabelas!$F$23,IF(OR(BE8=Tabelas!$F$14,BE8=Tabelas!$F$15),BE21*BE29*(BE27+Tabelas!$C$39)*Tabelas!BJ3,$C$21*BE29*(BE27+Tabelas!$C$39)*Tabelas!$H$7),IF(OR(BE8=Tabelas!$F$14,BE8=Tabelas!$F$15),BE21*BE29*BE27*Tabelas!$H$3,BE21*BE29*BE27*Tabelas!$H$7))</f>
        <v>0</v>
      </c>
    </row>
    <row r="30" spans="1:58" x14ac:dyDescent="0.25">
      <c r="A30" s="445"/>
      <c r="B30" s="7" t="s">
        <v>93</v>
      </c>
      <c r="C30" s="48">
        <f>IF(C26&gt;=100000,70,IF(C26&lt;30001,0,C26/1000-SUM(C28:C29)))</f>
        <v>0</v>
      </c>
      <c r="D30" s="70">
        <f>IF(C10=Tabelas!$F$23,IF(OR(C8=Tabelas!$F$14,C8=Tabelas!$F$15),C21*C30*(C27+Tabelas!$C$39)*Tabelas!$H$4,C21*C30*(C27+Tabelas!$C$39)*Tabelas!$G$4),IF(OR(C8=Tabelas!$F$14,C8=Tabelas!$F$15),C21*C30*C27*Tabelas!$H$4,C21*C30*C27*Tabelas!$H$8))</f>
        <v>0</v>
      </c>
      <c r="E30" s="48">
        <f>IF(E26&gt;=100000,70,IF(E26&lt;30001,0,E26/1000-SUM(E28:E29)))</f>
        <v>0</v>
      </c>
      <c r="F30" s="70">
        <f>IF(E10=Tabelas!$F$23,IF(OR(E8=Tabelas!$F$14,E8=Tabelas!$F$15),E21*E30*(E27+Tabelas!$C$39)*Tabelas!$H$4,E21*E30*(E27+Tabelas!$C$39)*Tabelas!$G$4),IF(OR(E8=Tabelas!$F$14,E8=Tabelas!$F$15),E21*E30*E27*Tabelas!$H$4,E21*E30*E27*Tabelas!$H$8))</f>
        <v>0</v>
      </c>
      <c r="G30" s="48">
        <f>IF(G26&gt;=100000,70,IF(G26&lt;30001,0,G26/1000-SUM(G28:G29)))</f>
        <v>0</v>
      </c>
      <c r="H30" s="70">
        <f>IF(G10=Tabelas!$F$23,IF(OR(G8=Tabelas!$F$14,G8=Tabelas!$F$15),G21*G30*(G27+Tabelas!$C$39)*Tabelas!$H$4,G21*G30*(G27+Tabelas!$C$39)*Tabelas!$G$4),IF(OR(G8=Tabelas!$F$14,G8=Tabelas!$F$15),G21*G30*G27*Tabelas!$H$4,G21*G30*G27*Tabelas!$H$8))</f>
        <v>0</v>
      </c>
      <c r="I30" s="48">
        <f>IF(I26&gt;=100000,70,IF(I26&lt;30001,0,I26/1000-SUM(I28:I29)))</f>
        <v>0</v>
      </c>
      <c r="J30" s="70">
        <f>IF(I10=Tabelas!$F$23,IF(OR(I8=Tabelas!$F$14,I8=Tabelas!$F$15),I21*I30*(I27+Tabelas!$C$39)*Tabelas!$H$4,I21*I30*(I27+Tabelas!$C$39)*Tabelas!$G$4),IF(OR(I8=Tabelas!$F$14,I8=Tabelas!$F$15),I21*I30*I27*Tabelas!$H$4,I21*I30*I27*Tabelas!$H$8))</f>
        <v>0</v>
      </c>
      <c r="K30" s="48">
        <f>IF(K26&gt;=100000,70,IF(K26&lt;30001,0,K26/1000-SUM(K28:K29)))</f>
        <v>0</v>
      </c>
      <c r="L30" s="70">
        <f>IF(K10=Tabelas!$F$23,IF(OR(K8=Tabelas!$F$14,K8=Tabelas!$F$15),K21*K30*(K27+Tabelas!$C$39)*Tabelas!$H$4,K21*K30*(K27+Tabelas!$C$39)*Tabelas!$G$4),IF(OR(K8=Tabelas!$F$14,K8=Tabelas!$F$15),K21*K30*K27*Tabelas!$H$4,K21*K30*K27*Tabelas!$H$8))</f>
        <v>0</v>
      </c>
      <c r="M30" s="48">
        <f>IF(M26&gt;=100000,70,IF(M26&lt;30001,0,M26/1000-SUM(M28:M29)))</f>
        <v>0</v>
      </c>
      <c r="N30" s="70">
        <f>IF(M10=Tabelas!$F$23,IF(OR(M8=Tabelas!$F$14,M8=Tabelas!$F$15),M21*M30*(M27+Tabelas!$C$39)*Tabelas!$H$4,M21*M30*(M27+Tabelas!$C$39)*Tabelas!$G$4),IF(OR(M8=Tabelas!$F$14,M8=Tabelas!$F$15),M21*M30*M27*Tabelas!$H$4,M21*M30*M27*Tabelas!$H$8))</f>
        <v>0</v>
      </c>
      <c r="O30" s="48">
        <f>IF(O26&gt;=100000,70,IF(O26&lt;30001,0,O26/1000-SUM(O28:O29)))</f>
        <v>0</v>
      </c>
      <c r="P30" s="70">
        <f>IF(O10=Tabelas!$F$23,IF(OR(O8=Tabelas!$F$14,O8=Tabelas!$F$15),O21*O30*(O27+Tabelas!$C$39)*Tabelas!$H$4,O21*O30*(O27+Tabelas!$C$39)*Tabelas!$G$4),IF(OR(O8=Tabelas!$F$14,O8=Tabelas!$F$15),O21*O30*O27*Tabelas!$H$4,O21*O30*O27*Tabelas!$H$8))</f>
        <v>0</v>
      </c>
      <c r="Q30" s="48">
        <f>IF(Q26&gt;=100000,70,IF(Q26&lt;30001,0,Q26/1000-SUM(Q28:Q29)))</f>
        <v>0</v>
      </c>
      <c r="R30" s="70">
        <f>IF(Q10=Tabelas!$F$23,IF(OR(Q8=Tabelas!$F$14,Q8=Tabelas!$F$15),Q21*Q30*(Q27+Tabelas!$C$39)*Tabelas!$H$4,Q21*Q30*(Q27+Tabelas!$C$39)*Tabelas!$G$4),IF(OR(Q8=Tabelas!$F$14,Q8=Tabelas!$F$15),Q21*Q30*Q27*Tabelas!$H$4,Q21*Q30*Q27*Tabelas!$H$8))</f>
        <v>0</v>
      </c>
      <c r="S30" s="48">
        <f>IF(S26&gt;=100000,70,IF(S26&lt;30001,0,S26/1000-SUM(S28:S29)))</f>
        <v>0</v>
      </c>
      <c r="T30" s="70">
        <f>IF(S10=Tabelas!$F$23,IF(OR(S8=Tabelas!$F$14,S8=Tabelas!$F$15),S21*S30*(S27+Tabelas!$C$39)*Tabelas!$H$4,S21*S30*(S27+Tabelas!$C$39)*Tabelas!$G$4),IF(OR(S8=Tabelas!$F$14,S8=Tabelas!$F$15),S21*S30*S27*Tabelas!$H$4,S21*S30*S27*Tabelas!$H$8))</f>
        <v>0</v>
      </c>
      <c r="U30" s="48">
        <f>IF(U26&gt;=100000,70,IF(U26&lt;30001,0,U26/1000-SUM(U28:U29)))</f>
        <v>0</v>
      </c>
      <c r="V30" s="70">
        <f>IF(U10=Tabelas!$F$23,IF(OR(U8=Tabelas!$F$14,U8=Tabelas!$F$15),U21*U30*(U27+Tabelas!$C$39)*Tabelas!$H$4,U21*U30*(U27+Tabelas!$C$39)*Tabelas!$G$4),IF(OR(U8=Tabelas!$F$14,U8=Tabelas!$F$15),U21*U30*U27*Tabelas!$H$4,U21*U30*U27*Tabelas!$H$8))</f>
        <v>0</v>
      </c>
      <c r="W30" s="48">
        <f>IF(W26&gt;=100000,70,IF(W26&lt;30001,0,W26/1000-SUM(W28:W29)))</f>
        <v>0</v>
      </c>
      <c r="X30" s="70">
        <f>IF(W10=Tabelas!$F$23,IF(OR(W8=Tabelas!$F$14,W8=Tabelas!$F$15),W21*W30*(W27+Tabelas!$C$39)*Tabelas!$H$4,W21*W30*(W27+Tabelas!$C$39)*Tabelas!$G$4),IF(OR(W8=Tabelas!$F$14,W8=Tabelas!$F$15),W21*W30*W27*Tabelas!$H$4,W21*W30*W27*Tabelas!$H$8))</f>
        <v>0</v>
      </c>
      <c r="Y30" s="48">
        <f>IF(Y26&gt;=100000,70,IF(Y26&lt;30001,0,Y26/1000-SUM(Y28:Y29)))</f>
        <v>0</v>
      </c>
      <c r="Z30" s="70">
        <f>IF(Y10=Tabelas!$F$23,IF(OR(Y8=Tabelas!$F$14,Y8=Tabelas!$F$15),Y21*Y30*(Y27+Tabelas!$C$39)*Tabelas!$H$4,Y21*Y30*(Y27+Tabelas!$C$39)*Tabelas!$G$4),IF(OR(Y8=Tabelas!$F$14,Y8=Tabelas!$F$15),Y21*Y30*Y27*Tabelas!$H$4,Y21*Y30*Y27*Tabelas!$H$8))</f>
        <v>0</v>
      </c>
      <c r="AA30" s="48">
        <f>IF(AA26&gt;=100000,70,IF(AA26&lt;30001,0,AA26/1000-SUM(AA28:AA29)))</f>
        <v>0</v>
      </c>
      <c r="AB30" s="70">
        <f>IF(AA10=Tabelas!$F$23,IF(OR(AA8=Tabelas!$F$14,AA8=Tabelas!$F$15),AA21*AA30*(AA27+Tabelas!$C$39)*Tabelas!$H$4,AA21*AA30*(AA27+Tabelas!$C$39)*Tabelas!$G$4),IF(OR(AA8=Tabelas!$F$14,AA8=Tabelas!$F$15),AA21*AA30*AA27*Tabelas!$H$4,AA21*AA30*AA27*Tabelas!$H$8))</f>
        <v>0</v>
      </c>
      <c r="AC30" s="48">
        <f>IF(AC26&gt;=100000,70,IF(AC26&lt;30001,0,AC26/1000-SUM(AC28:AC29)))</f>
        <v>0</v>
      </c>
      <c r="AD30" s="70">
        <f>IF(AC10=Tabelas!$F$23,IF(OR(AC8=Tabelas!$F$14,AC8=Tabelas!$F$15),AC21*AC30*(AC27+Tabelas!$C$39)*Tabelas!$H$4,AC21*AC30*(AC27+Tabelas!$C$39)*Tabelas!$G$4),IF(OR(AC8=Tabelas!$F$14,AC8=Tabelas!$F$15),AC21*AC30*AC27*Tabelas!$H$4,AC21*AC30*AC27*Tabelas!$H$8))</f>
        <v>0</v>
      </c>
      <c r="AE30" s="48">
        <f>IF(AE26&gt;=100000,70,IF(AE26&lt;30001,0,AE26/1000-SUM(AE28:AE29)))</f>
        <v>0</v>
      </c>
      <c r="AF30" s="70">
        <f>IF(AE10=Tabelas!$F$23,IF(OR(AE8=Tabelas!$F$14,AE8=Tabelas!$F$15),AE21*AE30*(AE27+Tabelas!$C$39)*Tabelas!$H$4,AE21*AE30*(AE27+Tabelas!$C$39)*Tabelas!$G$4),IF(OR(AE8=Tabelas!$F$14,AE8=Tabelas!$F$15),AE21*AE30*AE27*Tabelas!$H$4,AE21*AE30*AE27*Tabelas!$H$8))</f>
        <v>0</v>
      </c>
      <c r="AG30" s="48">
        <f>IF(AG26&gt;=100000,70,IF(AG26&lt;30001,0,AG26/1000-SUM(AG28:AG29)))</f>
        <v>0</v>
      </c>
      <c r="AH30" s="70">
        <f>IF(AG10=Tabelas!$F$23,IF(OR(AG8=Tabelas!$F$14,AG8=Tabelas!$F$15),AG21*AG30*(AG27+Tabelas!$C$39)*Tabelas!$H$4,AG21*AG30*(AG27+Tabelas!$C$39)*Tabelas!$G$4),IF(OR(AG8=Tabelas!$F$14,AG8=Tabelas!$F$15),AG21*AG30*AG27*Tabelas!$H$4,AG21*AG30*AG27*Tabelas!$H$8))</f>
        <v>0</v>
      </c>
      <c r="AI30" s="48">
        <f>IF(AI26&gt;=100000,70,IF(AI26&lt;30001,0,AI26/1000-SUM(AI28:AI29)))</f>
        <v>0</v>
      </c>
      <c r="AJ30" s="70">
        <f>IF(AI10=Tabelas!$F$23,IF(OR(AI8=Tabelas!$F$14,AI8=Tabelas!$F$15),AI21*AI30*(AI27+Tabelas!$C$39)*Tabelas!$H$4,AI21*AI30*(AI27+Tabelas!$C$39)*Tabelas!$G$4),IF(OR(AI8=Tabelas!$F$14,AI8=Tabelas!$F$15),AI21*AI30*AI27*Tabelas!$H$4,AI21*AI30*AI27*Tabelas!$H$8))</f>
        <v>0</v>
      </c>
      <c r="AK30" s="48">
        <f>IF(AK26&gt;=100000,70,IF(AK26&lt;30001,0,AK26/1000-SUM(AK28:AK29)))</f>
        <v>0</v>
      </c>
      <c r="AL30" s="70">
        <f>IF(AK10=Tabelas!$F$23,IF(OR(AK8=Tabelas!$F$14,AK8=Tabelas!$F$15),AK21*AK30*(AK27+Tabelas!$C$39)*Tabelas!$H$4,AK21*AK30*(AK27+Tabelas!$C$39)*Tabelas!$G$4),IF(OR(AK8=Tabelas!$F$14,AK8=Tabelas!$F$15),AK21*AK30*AK27*Tabelas!$H$4,AK21*AK30*AK27*Tabelas!$H$8))</f>
        <v>0</v>
      </c>
      <c r="AM30" s="48">
        <f>IF(AM26&gt;=100000,70,IF(AM26&lt;30001,0,AM26/1000-SUM(AM28:AM29)))</f>
        <v>0</v>
      </c>
      <c r="AN30" s="70">
        <f>IF(AM10=Tabelas!$F$23,IF(OR(AM8=Tabelas!$F$14,AM8=Tabelas!$F$15),AM21*AM30*(AM27+Tabelas!$C$39)*Tabelas!$H$4,AM21*AM30*(AM27+Tabelas!$C$39)*Tabelas!$G$4),IF(OR(AM8=Tabelas!$F$14,AM8=Tabelas!$F$15),AM21*AM30*AM27*Tabelas!$H$4,AM21*AM30*AM27*Tabelas!$H$8))</f>
        <v>0</v>
      </c>
      <c r="AO30" s="48">
        <f>IF(AO26&gt;=100000,70,IF(AO26&lt;30001,0,AO26/1000-SUM(AO28:AO29)))</f>
        <v>8</v>
      </c>
      <c r="AP30" s="70">
        <f>IF(AO10=Tabelas!$F$23,IF(OR(AO8=Tabelas!$F$14,AO8=Tabelas!$F$15),AO21*AO30*(AO27+Tabelas!$C$39)*Tabelas!$H$4,AO21*AO30*(AO27+Tabelas!$C$39)*Tabelas!$G$4),IF(OR(AO8=Tabelas!$F$14,AO8=Tabelas!$F$15),AO21*AO30*AO27*Tabelas!$H$4,AO21*AO30*AO27*Tabelas!$H$8))</f>
        <v>2204.0005214814814</v>
      </c>
      <c r="AQ30" s="48">
        <f>IF(AQ26&gt;=100000,70,IF(AQ26&lt;30001,0,AQ26/1000-SUM(AQ28:AQ29)))</f>
        <v>0</v>
      </c>
      <c r="AR30" s="70">
        <f>IF(AQ10=Tabelas!$F$23,IF(OR(AQ8=Tabelas!$F$14,AQ8=Tabelas!$F$15),AQ21*AQ30*(AQ27+Tabelas!$C$39)*Tabelas!$H$4,AQ21*AQ30*(AQ27+Tabelas!$C$39)*Tabelas!$G$4),IF(OR(AQ8=Tabelas!$F$14,AQ8=Tabelas!$F$15),AQ21*AQ30*AQ27*Tabelas!$H$4,AQ21*AQ30*AQ27*Tabelas!$H$8))</f>
        <v>0</v>
      </c>
      <c r="AS30" s="48">
        <f>IF(AS26&gt;=100000,70,IF(AS26&lt;30001,0,AS26/1000-SUM(AS28:AS29)))</f>
        <v>0</v>
      </c>
      <c r="AT30" s="70">
        <f>IF(AS10=Tabelas!$F$23,IF(OR(AS8=Tabelas!$F$14,AS8=Tabelas!$F$15),AS21*AS30*(AS27+Tabelas!$C$39)*Tabelas!$H$4,AS21*AS30*(AS27+Tabelas!$C$39)*Tabelas!$G$4),IF(OR(AS8=Tabelas!$F$14,AS8=Tabelas!$F$15),AS21*AS30*AS27*Tabelas!$H$4,AS21*AS30*AS27*Tabelas!$H$8))</f>
        <v>0</v>
      </c>
      <c r="AU30" s="48">
        <f>IF(AU26&gt;=100000,70,IF(AU26&lt;30001,0,AU26/1000-SUM(AU28:AU29)))</f>
        <v>0</v>
      </c>
      <c r="AV30" s="70">
        <f>IF(AU10=Tabelas!$F$23,IF(OR(AU8=Tabelas!$F$14,AU8=Tabelas!$F$15),AU21*AU30*(AU27+Tabelas!$C$39)*Tabelas!$H$4,AU21*AU30*(AU27+Tabelas!$C$39)*Tabelas!$G$4),IF(OR(AU8=Tabelas!$F$14,AU8=Tabelas!$F$15),AU21*AU30*AU27*Tabelas!$H$4,AU21*AU30*AU27*Tabelas!$H$8))</f>
        <v>0</v>
      </c>
      <c r="AW30" s="48">
        <f>IF(AW26&gt;=100000,70,IF(AW26&lt;30001,0,AW26/1000-SUM(AW28:AW29)))</f>
        <v>0</v>
      </c>
      <c r="AX30" s="70">
        <f>IF(AW10=Tabelas!$F$23,IF(OR(AW8=Tabelas!$F$14,AW8=Tabelas!$F$15),AW21*AW30*(AW27+Tabelas!$C$39)*Tabelas!$H$4,AW21*AW30*(AW27+Tabelas!$C$39)*Tabelas!$G$4),IF(OR(AW8=Tabelas!$F$14,AW8=Tabelas!$F$15),AW21*AW30*AW27*Tabelas!$H$4,AW21*AW30*AW27*Tabelas!$H$8))</f>
        <v>0</v>
      </c>
      <c r="AY30" s="48">
        <f>IF(AY26&gt;=100000,70,IF(AY26&lt;30001,0,AY26/1000-SUM(AY28:AY29)))</f>
        <v>0</v>
      </c>
      <c r="AZ30" s="70">
        <f>IF(AY10=Tabelas!$F$23,IF(OR(AY8=Tabelas!$F$14,AY8=Tabelas!$F$15),AY21*AY30*(AY27+Tabelas!$C$39)*Tabelas!$H$4,AY21*AY30*(AY27+Tabelas!$C$39)*Tabelas!$G$4),IF(OR(AY8=Tabelas!$F$14,AY8=Tabelas!$F$15),AY21*AY30*AY27*Tabelas!$H$4,AY21*AY30*AY27*Tabelas!$H$8))</f>
        <v>0</v>
      </c>
      <c r="BA30" s="48">
        <f>IF(BA26&gt;=100000,70,IF(BA26&lt;30001,0,BA26/1000-SUM(BA28:BA29)))</f>
        <v>0</v>
      </c>
      <c r="BB30" s="70">
        <f>IF(BA10=Tabelas!$F$23,IF(OR(BA8=Tabelas!$F$14,BA8=Tabelas!$F$15),BA21*BA30*(BA27+Tabelas!$C$39)*Tabelas!$H$4,BA21*BA30*(BA27+Tabelas!$C$39)*Tabelas!$G$4),IF(OR(BA8=Tabelas!$F$14,BA8=Tabelas!$F$15),BA21*BA30*BA27*Tabelas!$H$4,BA21*BA30*BA27*Tabelas!$H$8))</f>
        <v>0</v>
      </c>
      <c r="BC30" s="48">
        <f>IF(BC26&gt;=100000,70,IF(BC26&lt;30001,0,BC26/1000-SUM(BC28:BC29)))</f>
        <v>0</v>
      </c>
      <c r="BD30" s="70">
        <f>IF(BC10=Tabelas!$F$23,IF(OR(BC8=Tabelas!$F$14,BC8=Tabelas!$F$15),BC21*BC30*(BC27+Tabelas!$C$39)*Tabelas!$H$4,BC21*BC30*(BC27+Tabelas!$C$39)*Tabelas!$G$4),IF(OR(BC8=Tabelas!$F$14,BC8=Tabelas!$F$15),BC21*BC30*BC27*Tabelas!$H$4,BC21*BC30*BC27*Tabelas!$H$8))</f>
        <v>0</v>
      </c>
      <c r="BE30" s="48">
        <f>IF(BE26&gt;=100000,70,IF(BE26&lt;30001,0,BE26/1000-SUM(BE28:BE29)))</f>
        <v>0</v>
      </c>
      <c r="BF30" s="70">
        <f>IF(BE10=Tabelas!$F$23,IF(OR(BE8=Tabelas!$F$14,BE8=Tabelas!$F$15),BE21*BE30*(BE27+Tabelas!$C$39)*Tabelas!$H$4,BE21*BE30*(BE27+Tabelas!$C$39)*Tabelas!$G$4),IF(OR(BE8=Tabelas!$F$14,BE8=Tabelas!$F$15),BE21*BE30*BE27*Tabelas!$H$4,BE21*BE30*BE27*Tabelas!$H$8))</f>
        <v>0</v>
      </c>
    </row>
    <row r="31" spans="1:58" x14ac:dyDescent="0.25">
      <c r="A31" s="445"/>
      <c r="B31" s="7" t="s">
        <v>94</v>
      </c>
      <c r="C31" s="48">
        <f>IF(C26&gt;=500000,400,IF(C26&lt;100001,0,C26/1000-SUM(C28:C30)))</f>
        <v>0</v>
      </c>
      <c r="D31" s="70">
        <f>IF(C10=Tabelas!$F$23,IF(OR(C8=Tabelas!$F$14,C8=Tabelas!$F$15),C21*C31*(C27+Tabelas!$C$39)*Tabelas!$H$5,C21*C31*(C27+Tabelas!$C$39)*Tabelas!$H$9),IF(OR(C8=Tabelas!$F$14,C8=Tabelas!$F$15),C21*C31*C27*Tabelas!$H$5,C21*C31*C27*Tabelas!$H$9))</f>
        <v>0</v>
      </c>
      <c r="E31" s="48">
        <f>IF(E26&gt;=500000,400,IF(E26&lt;100001,0,E26/1000-SUM(E28:E30)))</f>
        <v>0</v>
      </c>
      <c r="F31" s="70">
        <f>IF(E10=Tabelas!$F$23,IF(OR(E8=Tabelas!$F$14,E8=Tabelas!$F$15),E21*E31*(E27+Tabelas!$C$39)*Tabelas!$H$5,E21*E31*(E27+Tabelas!$C$39)*Tabelas!$H$9),IF(OR(E8=Tabelas!$F$14,E8=Tabelas!$F$15),E21*E31*E27*Tabelas!$H$5,E21*E31*E27*Tabelas!$H$9))</f>
        <v>0</v>
      </c>
      <c r="G31" s="48">
        <f>IF(G26&gt;=500000,400,IF(G26&lt;100001,0,G26/1000-SUM(G28:G30)))</f>
        <v>0</v>
      </c>
      <c r="H31" s="70">
        <f>IF(G10=Tabelas!$F$23,IF(OR(G8=Tabelas!$F$14,G8=Tabelas!$F$15),G21*G31*(G27+Tabelas!$C$39)*Tabelas!$H$5,G21*G31*(G27+Tabelas!$C$39)*Tabelas!$H$9),IF(OR(G8=Tabelas!$F$14,G8=Tabelas!$F$15),G21*G31*G27*Tabelas!$H$5,G21*G31*G27*Tabelas!$H$9))</f>
        <v>0</v>
      </c>
      <c r="I31" s="48">
        <f>IF(I26&gt;=500000,400,IF(I26&lt;100001,0,I26/1000-SUM(I28:I30)))</f>
        <v>0</v>
      </c>
      <c r="J31" s="70">
        <f>IF(I10=Tabelas!$F$23,IF(OR(I8=Tabelas!$F$14,I8=Tabelas!$F$15),I21*I31*(I27+Tabelas!$C$39)*Tabelas!$H$5,I21*I31*(I27+Tabelas!$C$39)*Tabelas!$H$9),IF(OR(I8=Tabelas!$F$14,I8=Tabelas!$F$15),I21*I31*I27*Tabelas!$H$5,I21*I31*I27*Tabelas!$H$9))</f>
        <v>0</v>
      </c>
      <c r="K31" s="48">
        <f>IF(K26&gt;=500000,400,IF(K26&lt;100001,0,K26/1000-SUM(K28:K30)))</f>
        <v>0</v>
      </c>
      <c r="L31" s="70">
        <f>IF(K10=Tabelas!$F$23,IF(OR(K8=Tabelas!$F$14,K8=Tabelas!$F$15),K21*K31*(K27+Tabelas!$C$39)*Tabelas!$H$5,K21*K31*(K27+Tabelas!$C$39)*Tabelas!$H$9),IF(OR(K8=Tabelas!$F$14,K8=Tabelas!$F$15),K21*K31*K27*Tabelas!$H$5,K21*K31*K27*Tabelas!$H$9))</f>
        <v>0</v>
      </c>
      <c r="M31" s="48">
        <f>IF(M26&gt;=500000,400,IF(M26&lt;100001,0,M26/1000-SUM(M28:M30)))</f>
        <v>0</v>
      </c>
      <c r="N31" s="70">
        <f>IF(M10=Tabelas!$F$23,IF(OR(M8=Tabelas!$F$14,M8=Tabelas!$F$15),M21*M31*(M27+Tabelas!$C$39)*Tabelas!$H$5,M21*M31*(M27+Tabelas!$C$39)*Tabelas!$H$9),IF(OR(M8=Tabelas!$F$14,M8=Tabelas!$F$15),M21*M31*M27*Tabelas!$H$5,M21*M31*M27*Tabelas!$H$9))</f>
        <v>0</v>
      </c>
      <c r="O31" s="48">
        <f>IF(O26&gt;=500000,400,IF(O26&lt;100001,0,O26/1000-SUM(O28:O30)))</f>
        <v>0</v>
      </c>
      <c r="P31" s="70">
        <f>IF(O10=Tabelas!$F$23,IF(OR(O8=Tabelas!$F$14,O8=Tabelas!$F$15),O21*O31*(O27+Tabelas!$C$39)*Tabelas!$H$5,O21*O31*(O27+Tabelas!$C$39)*Tabelas!$H$9),IF(OR(O8=Tabelas!$F$14,O8=Tabelas!$F$15),O21*O31*O27*Tabelas!$H$5,O21*O31*O27*Tabelas!$H$9))</f>
        <v>0</v>
      </c>
      <c r="Q31" s="48">
        <f>IF(Q26&gt;=500000,400,IF(Q26&lt;100001,0,Q26/1000-SUM(Q28:Q30)))</f>
        <v>0</v>
      </c>
      <c r="R31" s="70">
        <f>IF(Q10=Tabelas!$F$23,IF(OR(Q8=Tabelas!$F$14,Q8=Tabelas!$F$15),Q21*Q31*(Q27+Tabelas!$C$39)*Tabelas!$H$5,Q21*Q31*(Q27+Tabelas!$C$39)*Tabelas!$H$9),IF(OR(Q8=Tabelas!$F$14,Q8=Tabelas!$F$15),Q21*Q31*Q27*Tabelas!$H$5,Q21*Q31*Q27*Tabelas!$H$9))</f>
        <v>0</v>
      </c>
      <c r="S31" s="48">
        <f>IF(S26&gt;=500000,400,IF(S26&lt;100001,0,S26/1000-SUM(S28:S30)))</f>
        <v>0</v>
      </c>
      <c r="T31" s="70">
        <f>IF(S10=Tabelas!$F$23,IF(OR(S8=Tabelas!$F$14,S8=Tabelas!$F$15),S21*S31*(S27+Tabelas!$C$39)*Tabelas!$H$5,S21*S31*(S27+Tabelas!$C$39)*Tabelas!$H$9),IF(OR(S8=Tabelas!$F$14,S8=Tabelas!$F$15),S21*S31*S27*Tabelas!$H$5,S21*S31*S27*Tabelas!$H$9))</f>
        <v>0</v>
      </c>
      <c r="U31" s="48">
        <f>IF(U26&gt;=500000,400,IF(U26&lt;100001,0,U26/1000-SUM(U28:U30)))</f>
        <v>0</v>
      </c>
      <c r="V31" s="70">
        <f>IF(U10=Tabelas!$F$23,IF(OR(U8=Tabelas!$F$14,U8=Tabelas!$F$15),U21*U31*(U27+Tabelas!$C$39)*Tabelas!$H$5,U21*U31*(U27+Tabelas!$C$39)*Tabelas!$H$9),IF(OR(U8=Tabelas!$F$14,U8=Tabelas!$F$15),U21*U31*U27*Tabelas!$H$5,U21*U31*U27*Tabelas!$H$9))</f>
        <v>0</v>
      </c>
      <c r="W31" s="48">
        <f>IF(W26&gt;=500000,400,IF(W26&lt;100001,0,W26/1000-SUM(W28:W30)))</f>
        <v>0</v>
      </c>
      <c r="X31" s="70">
        <f>IF(W10=Tabelas!$F$23,IF(OR(W8=Tabelas!$F$14,W8=Tabelas!$F$15),W21*W31*(W27+Tabelas!$C$39)*Tabelas!$H$5,W21*W31*(W27+Tabelas!$C$39)*Tabelas!$H$9),IF(OR(W8=Tabelas!$F$14,W8=Tabelas!$F$15),W21*W31*W27*Tabelas!$H$5,W21*W31*W27*Tabelas!$H$9))</f>
        <v>0</v>
      </c>
      <c r="Y31" s="48">
        <f>IF(Y26&gt;=500000,400,IF(Y26&lt;100001,0,Y26/1000-SUM(Y28:Y30)))</f>
        <v>0</v>
      </c>
      <c r="Z31" s="70">
        <f>IF(Y10=Tabelas!$F$23,IF(OR(Y8=Tabelas!$F$14,Y8=Tabelas!$F$15),Y21*Y31*(Y27+Tabelas!$C$39)*Tabelas!$H$5,Y21*Y31*(Y27+Tabelas!$C$39)*Tabelas!$H$9),IF(OR(Y8=Tabelas!$F$14,Y8=Tabelas!$F$15),Y21*Y31*Y27*Tabelas!$H$5,Y21*Y31*Y27*Tabelas!$H$9))</f>
        <v>0</v>
      </c>
      <c r="AA31" s="48">
        <f>IF(AA26&gt;=500000,400,IF(AA26&lt;100001,0,AA26/1000-SUM(AA28:AA30)))</f>
        <v>0</v>
      </c>
      <c r="AB31" s="70">
        <f>IF(AA10=Tabelas!$F$23,IF(OR(AA8=Tabelas!$F$14,AA8=Tabelas!$F$15),AA21*AA31*(AA27+Tabelas!$C$39)*Tabelas!$H$5,AA21*AA31*(AA27+Tabelas!$C$39)*Tabelas!$H$9),IF(OR(AA8=Tabelas!$F$14,AA8=Tabelas!$F$15),AA21*AA31*AA27*Tabelas!$H$5,AA21*AA31*AA27*Tabelas!$H$9))</f>
        <v>0</v>
      </c>
      <c r="AC31" s="48">
        <f>IF(AC26&gt;=500000,400,IF(AC26&lt;100001,0,AC26/1000-SUM(AC28:AC30)))</f>
        <v>0</v>
      </c>
      <c r="AD31" s="70">
        <f>IF(AC10=Tabelas!$F$23,IF(OR(AC8=Tabelas!$F$14,AC8=Tabelas!$F$15),AC21*AC31*(AC27+Tabelas!$C$39)*Tabelas!$H$5,AC21*AC31*(AC27+Tabelas!$C$39)*Tabelas!$H$9),IF(OR(AC8=Tabelas!$F$14,AC8=Tabelas!$F$15),AC21*AC31*AC27*Tabelas!$H$5,AC21*AC31*AC27*Tabelas!$H$9))</f>
        <v>0</v>
      </c>
      <c r="AE31" s="48">
        <f>IF(AE26&gt;=500000,400,IF(AE26&lt;100001,0,AE26/1000-SUM(AE28:AE30)))</f>
        <v>0</v>
      </c>
      <c r="AF31" s="70">
        <f>IF(AE10=Tabelas!$F$23,IF(OR(AE8=Tabelas!$F$14,AE8=Tabelas!$F$15),AE21*AE31*(AE27+Tabelas!$C$39)*Tabelas!$H$5,AE21*AE31*(AE27+Tabelas!$C$39)*Tabelas!$H$9),IF(OR(AE8=Tabelas!$F$14,AE8=Tabelas!$F$15),AE21*AE31*AE27*Tabelas!$H$5,AE21*AE31*AE27*Tabelas!$H$9))</f>
        <v>0</v>
      </c>
      <c r="AG31" s="48">
        <f>IF(AG26&gt;=500000,400,IF(AG26&lt;100001,0,AG26/1000-SUM(AG28:AG30)))</f>
        <v>0</v>
      </c>
      <c r="AH31" s="70">
        <f>IF(AG10=Tabelas!$F$23,IF(OR(AG8=Tabelas!$F$14,AG8=Tabelas!$F$15),AG21*AG31*(AG27+Tabelas!$C$39)*Tabelas!$H$5,AG21*AG31*(AG27+Tabelas!$C$39)*Tabelas!$H$9),IF(OR(AG8=Tabelas!$F$14,AG8=Tabelas!$F$15),AG21*AG31*AG27*Tabelas!$H$5,AG21*AG31*AG27*Tabelas!$H$9))</f>
        <v>0</v>
      </c>
      <c r="AI31" s="48">
        <f>IF(AI26&gt;=500000,400,IF(AI26&lt;100001,0,AI26/1000-SUM(AI28:AI30)))</f>
        <v>0</v>
      </c>
      <c r="AJ31" s="70">
        <f>IF(AI10=Tabelas!$F$23,IF(OR(AI8=Tabelas!$F$14,AI8=Tabelas!$F$15),AI21*AI31*(AI27+Tabelas!$C$39)*Tabelas!$H$5,AI21*AI31*(AI27+Tabelas!$C$39)*Tabelas!$H$9),IF(OR(AI8=Tabelas!$F$14,AI8=Tabelas!$F$15),AI21*AI31*AI27*Tabelas!$H$5,AI21*AI31*AI27*Tabelas!$H$9))</f>
        <v>0</v>
      </c>
      <c r="AK31" s="48">
        <f>IF(AK26&gt;=500000,400,IF(AK26&lt;100001,0,AK26/1000-SUM(AK28:AK30)))</f>
        <v>0</v>
      </c>
      <c r="AL31" s="70">
        <f>IF(AK10=Tabelas!$F$23,IF(OR(AK8=Tabelas!$F$14,AK8=Tabelas!$F$15),AK21*AK31*(AK27+Tabelas!$C$39)*Tabelas!$H$5,AK21*AK31*(AK27+Tabelas!$C$39)*Tabelas!$H$9),IF(OR(AK8=Tabelas!$F$14,AK8=Tabelas!$F$15),AK21*AK31*AK27*Tabelas!$H$5,AK21*AK31*AK27*Tabelas!$H$9))</f>
        <v>0</v>
      </c>
      <c r="AM31" s="48">
        <f>IF(AM26&gt;=500000,400,IF(AM26&lt;100001,0,AM26/1000-SUM(AM28:AM30)))</f>
        <v>0</v>
      </c>
      <c r="AN31" s="70">
        <f>IF(AM10=Tabelas!$F$23,IF(OR(AM8=Tabelas!$F$14,AM8=Tabelas!$F$15),AM21*AM31*(AM27+Tabelas!$C$39)*Tabelas!$H$5,AM21*AM31*(AM27+Tabelas!$C$39)*Tabelas!$H$9),IF(OR(AM8=Tabelas!$F$14,AM8=Tabelas!$F$15),AM21*AM31*AM27*Tabelas!$H$5,AM21*AM31*AM27*Tabelas!$H$9))</f>
        <v>0</v>
      </c>
      <c r="AO31" s="48">
        <f>IF(AO26&gt;=500000,400,IF(AO26&lt;100001,0,AO26/1000-SUM(AO28:AO30)))</f>
        <v>0</v>
      </c>
      <c r="AP31" s="70">
        <f>IF(AO10=Tabelas!$F$23,IF(OR(AO8=Tabelas!$F$14,AO8=Tabelas!$F$15),AO21*AO31*(AO27+Tabelas!$C$39)*Tabelas!$H$5,AO21*AO31*(AO27+Tabelas!$C$39)*Tabelas!$H$9),IF(OR(AO8=Tabelas!$F$14,AO8=Tabelas!$F$15),AO21*AO31*AO27*Tabelas!$H$5,AO21*AO31*AO27*Tabelas!$H$9))</f>
        <v>0</v>
      </c>
      <c r="AQ31" s="48">
        <f>IF(AQ26&gt;=500000,400,IF(AQ26&lt;100001,0,AQ26/1000-SUM(AQ28:AQ30)))</f>
        <v>0</v>
      </c>
      <c r="AR31" s="70">
        <f>IF(AQ10=Tabelas!$F$23,IF(OR(AQ8=Tabelas!$F$14,AQ8=Tabelas!$F$15),AQ21*AQ31*(AQ27+Tabelas!$C$39)*Tabelas!$H$5,AQ21*AQ31*(AQ27+Tabelas!$C$39)*Tabelas!$H$9),IF(OR(AQ8=Tabelas!$F$14,AQ8=Tabelas!$F$15),AQ21*AQ31*AQ27*Tabelas!$H$5,AQ21*AQ31*AQ27*Tabelas!$H$9))</f>
        <v>0</v>
      </c>
      <c r="AS31" s="48">
        <f>IF(AS26&gt;=500000,400,IF(AS26&lt;100001,0,AS26/1000-SUM(AS28:AS30)))</f>
        <v>0</v>
      </c>
      <c r="AT31" s="70">
        <f>IF(AS10=Tabelas!$F$23,IF(OR(AS8=Tabelas!$F$14,AS8=Tabelas!$F$15),AS21*AS31*(AS27+Tabelas!$C$39)*Tabelas!$H$5,AS21*AS31*(AS27+Tabelas!$C$39)*Tabelas!$H$9),IF(OR(AS8=Tabelas!$F$14,AS8=Tabelas!$F$15),AS21*AS31*AS27*Tabelas!$H$5,AS21*AS31*AS27*Tabelas!$H$9))</f>
        <v>0</v>
      </c>
      <c r="AU31" s="48">
        <f>IF(AU26&gt;=500000,400,IF(AU26&lt;100001,0,AU26/1000-SUM(AU28:AU30)))</f>
        <v>0</v>
      </c>
      <c r="AV31" s="70">
        <f>IF(AU10=Tabelas!$F$23,IF(OR(AU8=Tabelas!$F$14,AU8=Tabelas!$F$15),AU21*AU31*(AU27+Tabelas!$C$39)*Tabelas!$H$5,AU21*AU31*(AU27+Tabelas!$C$39)*Tabelas!$H$9),IF(OR(AU8=Tabelas!$F$14,AU8=Tabelas!$F$15),AU21*AU31*AU27*Tabelas!$H$5,AU21*AU31*AU27*Tabelas!$H$9))</f>
        <v>0</v>
      </c>
      <c r="AW31" s="48">
        <f>IF(AW26&gt;=500000,400,IF(AW26&lt;100001,0,AW26/1000-SUM(AW28:AW30)))</f>
        <v>0</v>
      </c>
      <c r="AX31" s="70">
        <f>IF(AW10=Tabelas!$F$23,IF(OR(AW8=Tabelas!$F$14,AW8=Tabelas!$F$15),AW21*AW31*(AW27+Tabelas!$C$39)*Tabelas!$H$5,AW21*AW31*(AW27+Tabelas!$C$39)*Tabelas!$H$9),IF(OR(AW8=Tabelas!$F$14,AW8=Tabelas!$F$15),AW21*AW31*AW27*Tabelas!$H$5,AW21*AW31*AW27*Tabelas!$H$9))</f>
        <v>0</v>
      </c>
      <c r="AY31" s="48">
        <f>IF(AY26&gt;=500000,400,IF(AY26&lt;100001,0,AY26/1000-SUM(AY28:AY30)))</f>
        <v>0</v>
      </c>
      <c r="AZ31" s="70">
        <f>IF(AY10=Tabelas!$F$23,IF(OR(AY8=Tabelas!$F$14,AY8=Tabelas!$F$15),AY21*AY31*(AY27+Tabelas!$C$39)*Tabelas!$H$5,AY21*AY31*(AY27+Tabelas!$C$39)*Tabelas!$H$9),IF(OR(AY8=Tabelas!$F$14,AY8=Tabelas!$F$15),AY21*AY31*AY27*Tabelas!$H$5,AY21*AY31*AY27*Tabelas!$H$9))</f>
        <v>0</v>
      </c>
      <c r="BA31" s="48">
        <f>IF(BA26&gt;=500000,400,IF(BA26&lt;100001,0,BA26/1000-SUM(BA28:BA30)))</f>
        <v>0</v>
      </c>
      <c r="BB31" s="70">
        <f>IF(BA10=Tabelas!$F$23,IF(OR(BA8=Tabelas!$F$14,BA8=Tabelas!$F$15),BA21*BA31*(BA27+Tabelas!$C$39)*Tabelas!$H$5,BA21*BA31*(BA27+Tabelas!$C$39)*Tabelas!$H$9),IF(OR(BA8=Tabelas!$F$14,BA8=Tabelas!$F$15),BA21*BA31*BA27*Tabelas!$H$5,BA21*BA31*BA27*Tabelas!$H$9))</f>
        <v>0</v>
      </c>
      <c r="BC31" s="48">
        <f>IF(BC26&gt;=500000,400,IF(BC26&lt;100001,0,BC26/1000-SUM(BC28:BC30)))</f>
        <v>0</v>
      </c>
      <c r="BD31" s="70">
        <f>IF(BC10=Tabelas!$F$23,IF(OR(BC8=Tabelas!$F$14,BC8=Tabelas!$F$15),BC21*BC31*(BC27+Tabelas!$C$39)*Tabelas!$H$5,BC21*BC31*(BC27+Tabelas!$C$39)*Tabelas!$H$9),IF(OR(BC8=Tabelas!$F$14,BC8=Tabelas!$F$15),BC21*BC31*BC27*Tabelas!$H$5,BC21*BC31*BC27*Tabelas!$H$9))</f>
        <v>0</v>
      </c>
      <c r="BE31" s="48">
        <f>IF(BE26&gt;=500000,400,IF(BE26&lt;100001,0,BE26/1000-SUM(BE28:BE30)))</f>
        <v>0</v>
      </c>
      <c r="BF31" s="70">
        <f>IF(BE10=Tabelas!$F$23,IF(OR(BE8=Tabelas!$F$14,BE8=Tabelas!$F$15),BE21*BE31*(BE27+Tabelas!$C$39)*Tabelas!$H$5,BE21*BE31*(BE27+Tabelas!$C$39)*Tabelas!$H$9),IF(OR(BE8=Tabelas!$F$14,BE8=Tabelas!$F$15),BE21*BE31*BE27*Tabelas!$H$5,BE21*BE31*BE27*Tabelas!$H$9))</f>
        <v>0</v>
      </c>
    </row>
    <row r="32" spans="1:58" ht="15.75" thickBot="1" x14ac:dyDescent="0.3">
      <c r="A32" s="446"/>
      <c r="B32" s="8" t="s">
        <v>95</v>
      </c>
      <c r="C32" s="49">
        <f>IF(C26&gt;500000,C26/1000-SUM(C28:C31),0)</f>
        <v>0</v>
      </c>
      <c r="D32" s="71">
        <f>IF(C10=Tabelas!$F$23,IF(OR(C8=Tabelas!$F$14,C8=Tabelas!$F$15),C21*C32*(C27+Tabelas!$C$39)*Tabelas!$H$6,C21*C32*(C27+Tabelas!$C$39)*Tabelas!$H$10),IF(OR(C8=Tabelas!$F$14,C8=Tabelas!$F$15),C21*C32*C27*Tabelas!$H$6,C21*C32*C27*Tabelas!$H$10))</f>
        <v>0</v>
      </c>
      <c r="E32" s="49">
        <f>IF(E26&gt;500000,E26/1000-SUM(E28:E31),0)</f>
        <v>0</v>
      </c>
      <c r="F32" s="71">
        <f>IF(E10=Tabelas!$F$23,IF(OR(E8=Tabelas!$F$14,E8=Tabelas!$F$15),E21*E32*(E27+Tabelas!$C$39)*Tabelas!$H$6,E21*E32*(E27+Tabelas!$C$39)*Tabelas!$H$10),IF(OR(E8=Tabelas!$F$14,E8=Tabelas!$F$15),E21*E32*E27*Tabelas!$H$6,E21*E32*E27*Tabelas!$H$10))</f>
        <v>0</v>
      </c>
      <c r="G32" s="49">
        <f>IF(G26&gt;500000,G26/1000-SUM(G28:G31),0)</f>
        <v>0</v>
      </c>
      <c r="H32" s="71">
        <f>IF(G10=Tabelas!$F$23,IF(OR(G8=Tabelas!$F$14,G8=Tabelas!$F$15),G21*G32*(G27+Tabelas!$C$39)*Tabelas!$H$6,G21*G32*(G27+Tabelas!$C$39)*Tabelas!$H$10),IF(OR(G8=Tabelas!$F$14,G8=Tabelas!$F$15),G21*G32*G27*Tabelas!$H$6,G21*G32*G27*Tabelas!$H$10))</f>
        <v>0</v>
      </c>
      <c r="I32" s="49">
        <f>IF(I26&gt;500000,I26/1000-SUM(I28:I31),0)</f>
        <v>0</v>
      </c>
      <c r="J32" s="71">
        <f>IF(I10=Tabelas!$F$23,IF(OR(I8=Tabelas!$F$14,I8=Tabelas!$F$15),I21*I32*(I27+Tabelas!$C$39)*Tabelas!$H$6,I21*I32*(I27+Tabelas!$C$39)*Tabelas!$H$10),IF(OR(I8=Tabelas!$F$14,I8=Tabelas!$F$15),I21*I32*I27*Tabelas!$H$6,I21*I32*I27*Tabelas!$H$10))</f>
        <v>0</v>
      </c>
      <c r="K32" s="49">
        <f>IF(K26&gt;500000,K26/1000-SUM(K28:K31),0)</f>
        <v>0</v>
      </c>
      <c r="L32" s="71">
        <f>IF(K10=Tabelas!$F$23,IF(OR(K8=Tabelas!$F$14,K8=Tabelas!$F$15),K21*K32*(K27+Tabelas!$C$39)*Tabelas!$H$6,K21*K32*(K27+Tabelas!$C$39)*Tabelas!$H$10),IF(OR(K8=Tabelas!$F$14,K8=Tabelas!$F$15),K21*K32*K27*Tabelas!$H$6,K21*K32*K27*Tabelas!$H$10))</f>
        <v>0</v>
      </c>
      <c r="M32" s="49">
        <f>IF(M26&gt;500000,M26/1000-SUM(M28:M31),0)</f>
        <v>0</v>
      </c>
      <c r="N32" s="71">
        <f>IF(M10=Tabelas!$F$23,IF(OR(M8=Tabelas!$F$14,M8=Tabelas!$F$15),M21*M32*(M27+Tabelas!$C$39)*Tabelas!$H$6,M21*M32*(M27+Tabelas!$C$39)*Tabelas!$H$10),IF(OR(M8=Tabelas!$F$14,M8=Tabelas!$F$15),M21*M32*M27*Tabelas!$H$6,M21*M32*M27*Tabelas!$H$10))</f>
        <v>0</v>
      </c>
      <c r="O32" s="49">
        <f>IF(O26&gt;500000,O26/1000-SUM(O28:O31),0)</f>
        <v>0</v>
      </c>
      <c r="P32" s="71">
        <f>IF(O10=Tabelas!$F$23,IF(OR(O8=Tabelas!$F$14,O8=Tabelas!$F$15),O21*O32*(O27+Tabelas!$C$39)*Tabelas!$H$6,O21*O32*(O27+Tabelas!$C$39)*Tabelas!$H$10),IF(OR(O8=Tabelas!$F$14,O8=Tabelas!$F$15),O21*O32*O27*Tabelas!$H$6,O21*O32*O27*Tabelas!$H$10))</f>
        <v>0</v>
      </c>
      <c r="Q32" s="49">
        <f>IF(Q26&gt;500000,Q26/1000-SUM(Q28:Q31),0)</f>
        <v>0</v>
      </c>
      <c r="R32" s="71">
        <f>IF(Q10=Tabelas!$F$23,IF(OR(Q8=Tabelas!$F$14,Q8=Tabelas!$F$15),Q21*Q32*(Q27+Tabelas!$C$39)*Tabelas!$H$6,Q21*Q32*(Q27+Tabelas!$C$39)*Tabelas!$H$10),IF(OR(Q8=Tabelas!$F$14,Q8=Tabelas!$F$15),Q21*Q32*Q27*Tabelas!$H$6,Q21*Q32*Q27*Tabelas!$H$10))</f>
        <v>0</v>
      </c>
      <c r="S32" s="49">
        <f>IF(S26&gt;500000,S26/1000-SUM(S28:S31),0)</f>
        <v>0</v>
      </c>
      <c r="T32" s="71">
        <f>IF(S10=Tabelas!$F$23,IF(OR(S8=Tabelas!$F$14,S8=Tabelas!$F$15),S21*S32*(S27+Tabelas!$C$39)*Tabelas!$H$6,S21*S32*(S27+Tabelas!$C$39)*Tabelas!$H$10),IF(OR(S8=Tabelas!$F$14,S8=Tabelas!$F$15),S21*S32*S27*Tabelas!$H$6,S21*S32*S27*Tabelas!$H$10))</f>
        <v>0</v>
      </c>
      <c r="U32" s="49">
        <f>IF(U26&gt;500000,U26/1000-SUM(U28:U31),0)</f>
        <v>0</v>
      </c>
      <c r="V32" s="71">
        <f>IF(U10=Tabelas!$F$23,IF(OR(U8=Tabelas!$F$14,U8=Tabelas!$F$15),U21*U32*(U27+Tabelas!$C$39)*Tabelas!$H$6,U21*U32*(U27+Tabelas!$C$39)*Tabelas!$H$10),IF(OR(U8=Tabelas!$F$14,U8=Tabelas!$F$15),U21*U32*U27*Tabelas!$H$6,U21*U32*U27*Tabelas!$H$10))</f>
        <v>0</v>
      </c>
      <c r="W32" s="49">
        <f>IF(W26&gt;500000,W26/1000-SUM(W28:W31),0)</f>
        <v>0</v>
      </c>
      <c r="X32" s="71">
        <f>IF(W10=Tabelas!$F$23,IF(OR(W8=Tabelas!$F$14,W8=Tabelas!$F$15),W21*W32*(W27+Tabelas!$C$39)*Tabelas!$H$6,W21*W32*(W27+Tabelas!$C$39)*Tabelas!$H$10),IF(OR(W8=Tabelas!$F$14,W8=Tabelas!$F$15),W21*W32*W27*Tabelas!$H$6,W21*W32*W27*Tabelas!$H$10))</f>
        <v>0</v>
      </c>
      <c r="Y32" s="49">
        <f>IF(Y26&gt;500000,Y26/1000-SUM(Y28:Y31),0)</f>
        <v>0</v>
      </c>
      <c r="Z32" s="71">
        <f>IF(Y10=Tabelas!$F$23,IF(OR(Y8=Tabelas!$F$14,Y8=Tabelas!$F$15),Y21*Y32*(Y27+Tabelas!$C$39)*Tabelas!$H$6,Y21*Y32*(Y27+Tabelas!$C$39)*Tabelas!$H$10),IF(OR(Y8=Tabelas!$F$14,Y8=Tabelas!$F$15),Y21*Y32*Y27*Tabelas!$H$6,Y21*Y32*Y27*Tabelas!$H$10))</f>
        <v>0</v>
      </c>
      <c r="AA32" s="49">
        <f>IF(AA26&gt;500000,AA26/1000-SUM(AA28:AA31),0)</f>
        <v>0</v>
      </c>
      <c r="AB32" s="71">
        <f>IF(AA10=Tabelas!$F$23,IF(OR(AA8=Tabelas!$F$14,AA8=Tabelas!$F$15),AA21*AA32*(AA27+Tabelas!$C$39)*Tabelas!$H$6,AA21*AA32*(AA27+Tabelas!$C$39)*Tabelas!$H$10),IF(OR(AA8=Tabelas!$F$14,AA8=Tabelas!$F$15),AA21*AA32*AA27*Tabelas!$H$6,AA21*AA32*AA27*Tabelas!$H$10))</f>
        <v>0</v>
      </c>
      <c r="AC32" s="49">
        <f>IF(AC26&gt;500000,AC26/1000-SUM(AC28:AC31),0)</f>
        <v>0</v>
      </c>
      <c r="AD32" s="71">
        <f>IF(AC10=Tabelas!$F$23,IF(OR(AC8=Tabelas!$F$14,AC8=Tabelas!$F$15),AC21*AC32*(AC27+Tabelas!$C$39)*Tabelas!$H$6,AC21*AC32*(AC27+Tabelas!$C$39)*Tabelas!$H$10),IF(OR(AC8=Tabelas!$F$14,AC8=Tabelas!$F$15),AC21*AC32*AC27*Tabelas!$H$6,AC21*AC32*AC27*Tabelas!$H$10))</f>
        <v>0</v>
      </c>
      <c r="AE32" s="49">
        <f>IF(AE26&gt;500000,AE26/1000-SUM(AE28:AE31),0)</f>
        <v>0</v>
      </c>
      <c r="AF32" s="71">
        <f>IF(AE10=Tabelas!$F$23,IF(OR(AE8=Tabelas!$F$14,AE8=Tabelas!$F$15),AE21*AE32*(AE27+Tabelas!$C$39)*Tabelas!$H$6,AE21*AE32*(AE27+Tabelas!$C$39)*Tabelas!$H$10),IF(OR(AE8=Tabelas!$F$14,AE8=Tabelas!$F$15),AE21*AE32*AE27*Tabelas!$H$6,AE21*AE32*AE27*Tabelas!$H$10))</f>
        <v>0</v>
      </c>
      <c r="AG32" s="49">
        <f>IF(AG26&gt;500000,AG26/1000-SUM(AG28:AG31),0)</f>
        <v>0</v>
      </c>
      <c r="AH32" s="71">
        <f>IF(AG10=Tabelas!$F$23,IF(OR(AG8=Tabelas!$F$14,AG8=Tabelas!$F$15),AG21*AG32*(AG27+Tabelas!$C$39)*Tabelas!$H$6,AG21*AG32*(AG27+Tabelas!$C$39)*Tabelas!$H$10),IF(OR(AG8=Tabelas!$F$14,AG8=Tabelas!$F$15),AG21*AG32*AG27*Tabelas!$H$6,AG21*AG32*AG27*Tabelas!$H$10))</f>
        <v>0</v>
      </c>
      <c r="AI32" s="49">
        <f>IF(AI26&gt;500000,AI26/1000-SUM(AI28:AI31),0)</f>
        <v>0</v>
      </c>
      <c r="AJ32" s="71">
        <f>IF(AI10=Tabelas!$F$23,IF(OR(AI8=Tabelas!$F$14,AI8=Tabelas!$F$15),AI21*AI32*(AI27+Tabelas!$C$39)*Tabelas!$H$6,AI21*AI32*(AI27+Tabelas!$C$39)*Tabelas!$H$10),IF(OR(AI8=Tabelas!$F$14,AI8=Tabelas!$F$15),AI21*AI32*AI27*Tabelas!$H$6,AI21*AI32*AI27*Tabelas!$H$10))</f>
        <v>0</v>
      </c>
      <c r="AK32" s="49">
        <f>IF(AK26&gt;500000,AK26/1000-SUM(AK28:AK31),0)</f>
        <v>0</v>
      </c>
      <c r="AL32" s="71">
        <f>IF(AK10=Tabelas!$F$23,IF(OR(AK8=Tabelas!$F$14,AK8=Tabelas!$F$15),AK21*AK32*(AK27+Tabelas!$C$39)*Tabelas!$H$6,AK21*AK32*(AK27+Tabelas!$C$39)*Tabelas!$H$10),IF(OR(AK8=Tabelas!$F$14,AK8=Tabelas!$F$15),AK21*AK32*AK27*Tabelas!$H$6,AK21*AK32*AK27*Tabelas!$H$10))</f>
        <v>0</v>
      </c>
      <c r="AM32" s="49">
        <f>IF(AM26&gt;500000,AM26/1000-SUM(AM28:AM31),0)</f>
        <v>0</v>
      </c>
      <c r="AN32" s="71">
        <f>IF(AM10=Tabelas!$F$23,IF(OR(AM8=Tabelas!$F$14,AM8=Tabelas!$F$15),AM21*AM32*(AM27+Tabelas!$C$39)*Tabelas!$H$6,AM21*AM32*(AM27+Tabelas!$C$39)*Tabelas!$H$10),IF(OR(AM8=Tabelas!$F$14,AM8=Tabelas!$F$15),AM21*AM32*AM27*Tabelas!$H$6,AM21*AM32*AM27*Tabelas!$H$10))</f>
        <v>0</v>
      </c>
      <c r="AO32" s="49">
        <f>IF(AO26&gt;500000,AO26/1000-SUM(AO28:AO31),0)</f>
        <v>0</v>
      </c>
      <c r="AP32" s="71">
        <f>IF(AO10=Tabelas!$F$23,IF(OR(AO8=Tabelas!$F$14,AO8=Tabelas!$F$15),AO21*AO32*(AO27+Tabelas!$C$39)*Tabelas!$H$6,AO21*AO32*(AO27+Tabelas!$C$39)*Tabelas!$H$10),IF(OR(AO8=Tabelas!$F$14,AO8=Tabelas!$F$15),AO21*AO32*AO27*Tabelas!$H$6,AO21*AO32*AO27*Tabelas!$H$10))</f>
        <v>0</v>
      </c>
      <c r="AQ32" s="49">
        <f>IF(AQ26&gt;500000,AQ26/1000-SUM(AQ28:AQ31),0)</f>
        <v>0</v>
      </c>
      <c r="AR32" s="71">
        <f>IF(AQ10=Tabelas!$F$23,IF(OR(AQ8=Tabelas!$F$14,AQ8=Tabelas!$F$15),AQ21*AQ32*(AQ27+Tabelas!$C$39)*Tabelas!$H$6,AQ21*AQ32*(AQ27+Tabelas!$C$39)*Tabelas!$H$10),IF(OR(AQ8=Tabelas!$F$14,AQ8=Tabelas!$F$15),AQ21*AQ32*AQ27*Tabelas!$H$6,AQ21*AQ32*AQ27*Tabelas!$H$10))</f>
        <v>0</v>
      </c>
      <c r="AS32" s="49">
        <f>IF(AS26&gt;500000,AS26/1000-SUM(AS28:AS31),0)</f>
        <v>0</v>
      </c>
      <c r="AT32" s="71">
        <f>IF(AS10=Tabelas!$F$23,IF(OR(AS8=Tabelas!$F$14,AS8=Tabelas!$F$15),AS21*AS32*(AS27+Tabelas!$C$39)*Tabelas!$H$6,AS21*AS32*(AS27+Tabelas!$C$39)*Tabelas!$H$10),IF(OR(AS8=Tabelas!$F$14,AS8=Tabelas!$F$15),AS21*AS32*AS27*Tabelas!$H$6,AS21*AS32*AS27*Tabelas!$H$10))</f>
        <v>0</v>
      </c>
      <c r="AU32" s="49">
        <f>IF(AU26&gt;500000,AU26/1000-SUM(AU28:AU31),0)</f>
        <v>0</v>
      </c>
      <c r="AV32" s="71">
        <f>IF(AU10=Tabelas!$F$23,IF(OR(AU8=Tabelas!$F$14,AU8=Tabelas!$F$15),AU21*AU32*(AU27+Tabelas!$C$39)*Tabelas!$H$6,AU21*AU32*(AU27+Tabelas!$C$39)*Tabelas!$H$10),IF(OR(AU8=Tabelas!$F$14,AU8=Tabelas!$F$15),AU21*AU32*AU27*Tabelas!$H$6,AU21*AU32*AU27*Tabelas!$H$10))</f>
        <v>0</v>
      </c>
      <c r="AW32" s="49">
        <f>IF(AW26&gt;500000,AW26/1000-SUM(AW28:AW31),0)</f>
        <v>0</v>
      </c>
      <c r="AX32" s="71">
        <f>IF(AW10=Tabelas!$F$23,IF(OR(AW8=Tabelas!$F$14,AW8=Tabelas!$F$15),AW21*AW32*(AW27+Tabelas!$C$39)*Tabelas!$H$6,AW21*AW32*(AW27+Tabelas!$C$39)*Tabelas!$H$10),IF(OR(AW8=Tabelas!$F$14,AW8=Tabelas!$F$15),AW21*AW32*AW27*Tabelas!$H$6,AW21*AW32*AW27*Tabelas!$H$10))</f>
        <v>0</v>
      </c>
      <c r="AY32" s="49">
        <f>IF(AY26&gt;500000,AY26/1000-SUM(AY28:AY31),0)</f>
        <v>0</v>
      </c>
      <c r="AZ32" s="71">
        <f>IF(AY10=Tabelas!$F$23,IF(OR(AY8=Tabelas!$F$14,AY8=Tabelas!$F$15),AY21*AY32*(AY27+Tabelas!$C$39)*Tabelas!$H$6,AY21*AY32*(AY27+Tabelas!$C$39)*Tabelas!$H$10),IF(OR(AY8=Tabelas!$F$14,AY8=Tabelas!$F$15),AY21*AY32*AY27*Tabelas!$H$6,AY21*AY32*AY27*Tabelas!$H$10))</f>
        <v>0</v>
      </c>
      <c r="BA32" s="49">
        <f>IF(BA26&gt;500000,BA26/1000-SUM(BA28:BA31),0)</f>
        <v>0</v>
      </c>
      <c r="BB32" s="71">
        <f>IF(BA10=Tabelas!$F$23,IF(OR(BA8=Tabelas!$F$14,BA8=Tabelas!$F$15),BA21*BA32*(BA27+Tabelas!$C$39)*Tabelas!$H$6,BA21*BA32*(BA27+Tabelas!$C$39)*Tabelas!$H$10),IF(OR(BA8=Tabelas!$F$14,BA8=Tabelas!$F$15),BA21*BA32*BA27*Tabelas!$H$6,BA21*BA32*BA27*Tabelas!$H$10))</f>
        <v>0</v>
      </c>
      <c r="BC32" s="49">
        <f>IF(BC26&gt;500000,BC26/1000-SUM(BC28:BC31),0)</f>
        <v>0</v>
      </c>
      <c r="BD32" s="71">
        <f>IF(BC10=Tabelas!$F$23,IF(OR(BC8=Tabelas!$F$14,BC8=Tabelas!$F$15),BC21*BC32*(BC27+Tabelas!$C$39)*Tabelas!$H$6,BC21*BC32*(BC27+Tabelas!$C$39)*Tabelas!$H$10),IF(OR(BC8=Tabelas!$F$14,BC8=Tabelas!$F$15),BC21*BC32*BC27*Tabelas!$H$6,BC21*BC32*BC27*Tabelas!$H$10))</f>
        <v>0</v>
      </c>
      <c r="BE32" s="49">
        <f>IF(BE26&gt;500000,BE26/1000-SUM(BE28:BE31),0)</f>
        <v>0</v>
      </c>
      <c r="BF32" s="71">
        <f>IF(BE10=Tabelas!$F$23,IF(OR(BE8=Tabelas!$F$14,BE8=Tabelas!$F$15),BE21*BE32*(BE27+Tabelas!$C$39)*Tabelas!$H$6,BE21*BE32*(BE27+Tabelas!$C$39)*Tabelas!$H$10),IF(OR(BE8=Tabelas!$F$14,BE8=Tabelas!$F$15),BE21*BE32*BE27*Tabelas!$H$6,BE21*BE32*BE27*Tabelas!$H$10))</f>
        <v>0</v>
      </c>
    </row>
    <row r="33" spans="1:58" ht="15" customHeight="1" x14ac:dyDescent="0.25">
      <c r="A33" s="497" t="s">
        <v>106</v>
      </c>
      <c r="B33" s="47" t="s">
        <v>89</v>
      </c>
      <c r="C33" s="469">
        <f>C11*C4</f>
        <v>43650</v>
      </c>
      <c r="D33" s="470"/>
      <c r="E33" s="469">
        <f>E11*E4</f>
        <v>0</v>
      </c>
      <c r="F33" s="470"/>
      <c r="G33" s="469">
        <f>G11*G4</f>
        <v>0</v>
      </c>
      <c r="H33" s="470"/>
      <c r="I33" s="469">
        <f>I11*I4</f>
        <v>0</v>
      </c>
      <c r="J33" s="470"/>
      <c r="K33" s="469">
        <f>K11*K4</f>
        <v>0</v>
      </c>
      <c r="L33" s="470"/>
      <c r="M33" s="469">
        <f>M11*M4</f>
        <v>0</v>
      </c>
      <c r="N33" s="470"/>
      <c r="O33" s="469">
        <f>O11*O4</f>
        <v>0</v>
      </c>
      <c r="P33" s="470"/>
      <c r="Q33" s="469">
        <f>Q11*Q4</f>
        <v>0</v>
      </c>
      <c r="R33" s="470"/>
      <c r="S33" s="469">
        <f>S11*S4</f>
        <v>0</v>
      </c>
      <c r="T33" s="470"/>
      <c r="U33" s="469">
        <f>U11*U4</f>
        <v>0</v>
      </c>
      <c r="V33" s="470"/>
      <c r="W33" s="469">
        <f>W11*W4</f>
        <v>0</v>
      </c>
      <c r="X33" s="470"/>
      <c r="Y33" s="469">
        <f>Y11*Y4</f>
        <v>0</v>
      </c>
      <c r="Z33" s="470"/>
      <c r="AA33" s="469">
        <f>AA11*AA4</f>
        <v>0</v>
      </c>
      <c r="AB33" s="470"/>
      <c r="AC33" s="469">
        <f>AC11*AC4</f>
        <v>0</v>
      </c>
      <c r="AD33" s="470"/>
      <c r="AE33" s="469">
        <f>AE11*AE4</f>
        <v>0</v>
      </c>
      <c r="AF33" s="470"/>
      <c r="AG33" s="469">
        <f>AG11*AG4</f>
        <v>23280</v>
      </c>
      <c r="AH33" s="470"/>
      <c r="AI33" s="469">
        <f>AI11*AI4</f>
        <v>0</v>
      </c>
      <c r="AJ33" s="470"/>
      <c r="AK33" s="469">
        <f>AK11*AK4</f>
        <v>0</v>
      </c>
      <c r="AL33" s="470"/>
      <c r="AM33" s="469">
        <f>AM11*AM4</f>
        <v>0</v>
      </c>
      <c r="AN33" s="470"/>
      <c r="AO33" s="469">
        <f>AO11*AO4</f>
        <v>291000</v>
      </c>
      <c r="AP33" s="470"/>
      <c r="AQ33" s="469">
        <f>AQ11*AQ4</f>
        <v>0</v>
      </c>
      <c r="AR33" s="470"/>
      <c r="AS33" s="469">
        <f>AS11*AS4</f>
        <v>0</v>
      </c>
      <c r="AT33" s="470"/>
      <c r="AU33" s="469">
        <f>AU11*AU4</f>
        <v>0</v>
      </c>
      <c r="AV33" s="470"/>
      <c r="AW33" s="469">
        <f>AW11*AW4</f>
        <v>0</v>
      </c>
      <c r="AX33" s="470"/>
      <c r="AY33" s="469">
        <f>AY11*AY4</f>
        <v>0</v>
      </c>
      <c r="AZ33" s="470"/>
      <c r="BA33" s="469">
        <f>BA11*BA4</f>
        <v>0</v>
      </c>
      <c r="BB33" s="470"/>
      <c r="BC33" s="469">
        <f>BC11*BC4</f>
        <v>0</v>
      </c>
      <c r="BD33" s="470"/>
      <c r="BE33" s="469">
        <f>BE11*BE4</f>
        <v>0</v>
      </c>
      <c r="BF33" s="470"/>
    </row>
    <row r="34" spans="1:58" x14ac:dyDescent="0.25">
      <c r="A34" s="445"/>
      <c r="B34" s="48" t="s">
        <v>90</v>
      </c>
      <c r="C34" s="471">
        <f>IF(C8=Tabelas!$B$4,0,IF(OR(C14=Tabelas!$F$14,C14=Tabelas!$F$15),VLOOKUP(C15,matrizpapel,2,0),VLOOKUP(C15,matrizpapel,3,0)))</f>
        <v>1</v>
      </c>
      <c r="D34" s="472"/>
      <c r="E34" s="471">
        <f>IF(E8=Tabelas!$B$4,0,IF(OR(E14=Tabelas!$F$14,E14=Tabelas!$F$15),VLOOKUP(E15,matrizpapel,2,0),VLOOKUP(E15,matrizpapel,3,0)))</f>
        <v>1</v>
      </c>
      <c r="F34" s="472"/>
      <c r="G34" s="471">
        <f>IF(G8=Tabelas!$B$4,0,IF(OR(G14=Tabelas!$F$14,G14=Tabelas!$F$15),VLOOKUP(G15,matrizpapel,2,0),VLOOKUP(G15,matrizpapel,3,0)))</f>
        <v>1</v>
      </c>
      <c r="H34" s="472"/>
      <c r="I34" s="471">
        <f>IF(I8=Tabelas!$B$4,0,IF(OR(I14=Tabelas!$F$14,I14=Tabelas!$F$15),VLOOKUP(I15,matrizpapel,2,0),VLOOKUP(I15,matrizpapel,3,0)))</f>
        <v>1</v>
      </c>
      <c r="J34" s="472"/>
      <c r="K34" s="471">
        <f>IF(K8=Tabelas!$B$4,0,IF(OR(K14=Tabelas!$F$14,K14=Tabelas!$F$15),VLOOKUP(K15,matrizpapel,2,0),VLOOKUP(K15,matrizpapel,3,0)))</f>
        <v>1</v>
      </c>
      <c r="L34" s="472"/>
      <c r="M34" s="471">
        <f>IF(M8=Tabelas!$B$4,0,IF(OR(M14=Tabelas!$F$14,M14=Tabelas!$F$15),VLOOKUP(M15,matrizpapel,2,0),VLOOKUP(M15,matrizpapel,3,0)))</f>
        <v>1</v>
      </c>
      <c r="N34" s="472"/>
      <c r="O34" s="471">
        <f>IF(O8=Tabelas!$B$4,0,IF(OR(O14=Tabelas!$F$14,O14=Tabelas!$F$15),VLOOKUP(O15,matrizpapel,2,0),VLOOKUP(O15,matrizpapel,3,0)))</f>
        <v>1</v>
      </c>
      <c r="P34" s="472"/>
      <c r="Q34" s="471">
        <f>IF(Q8=Tabelas!$B$4,0,IF(OR(Q14=Tabelas!$F$14,Q14=Tabelas!$F$15),VLOOKUP(Q15,matrizpapel,2,0),VLOOKUP(Q15,matrizpapel,3,0)))</f>
        <v>1</v>
      </c>
      <c r="R34" s="472"/>
      <c r="S34" s="471">
        <f>IF(S8=Tabelas!$B$4,0,IF(OR(S14=Tabelas!$F$14,S14=Tabelas!$F$15),VLOOKUP(S15,matrizpapel,2,0),VLOOKUP(S15,matrizpapel,3,0)))</f>
        <v>1</v>
      </c>
      <c r="T34" s="472"/>
      <c r="U34" s="471">
        <f>IF(U8=Tabelas!$B$4,0,IF(OR(U14=Tabelas!$F$14,U14=Tabelas!$F$15),VLOOKUP(U15,matrizpapel,2,0),VLOOKUP(U15,matrizpapel,3,0)))</f>
        <v>1</v>
      </c>
      <c r="V34" s="472"/>
      <c r="W34" s="471">
        <f>IF(W8=Tabelas!$B$4,0,IF(OR(W14=Tabelas!$F$14,W14=Tabelas!$F$15),VLOOKUP(W15,matrizpapel,2,0),VLOOKUP(W15,matrizpapel,3,0)))</f>
        <v>1</v>
      </c>
      <c r="X34" s="472"/>
      <c r="Y34" s="471">
        <f>IF(Y8=Tabelas!$B$4,0,IF(OR(Y14=Tabelas!$F$14,Y14=Tabelas!$F$15),VLOOKUP(Y15,matrizpapel,2,0),VLOOKUP(Y15,matrizpapel,3,0)))</f>
        <v>1</v>
      </c>
      <c r="Z34" s="472"/>
      <c r="AA34" s="471">
        <f>IF(AA8=Tabelas!$B$4,0,IF(OR(AA14=Tabelas!$F$14,AA14=Tabelas!$F$15),VLOOKUP(AA15,matrizpapel,2,0),VLOOKUP(AA15,matrizpapel,3,0)))</f>
        <v>1</v>
      </c>
      <c r="AB34" s="472"/>
      <c r="AC34" s="471">
        <f>IF(AC8=Tabelas!$B$4,0,IF(OR(AC14=Tabelas!$F$14,AC14=Tabelas!$F$15),VLOOKUP(AC15,matrizpapel,2,0),VLOOKUP(AC15,matrizpapel,3,0)))</f>
        <v>1</v>
      </c>
      <c r="AD34" s="472"/>
      <c r="AE34" s="471">
        <f>IF(AE8=Tabelas!$B$4,0,IF(OR(AE14=Tabelas!$F$14,AE14=Tabelas!$F$15),VLOOKUP(AE15,matrizpapel,2,0),VLOOKUP(AE15,matrizpapel,3,0)))</f>
        <v>1</v>
      </c>
      <c r="AF34" s="472"/>
      <c r="AG34" s="471">
        <f>IF(AG8=Tabelas!$B$4,0,IF(OR(AG14=Tabelas!$F$14,AG14=Tabelas!$F$15),VLOOKUP(AG15,matrizpapel,2,0),VLOOKUP(AG15,matrizpapel,3,0)))</f>
        <v>1</v>
      </c>
      <c r="AH34" s="472"/>
      <c r="AI34" s="471">
        <f>IF(AI8=Tabelas!$B$4,0,IF(OR(AI14=Tabelas!$F$14,AI14=Tabelas!$F$15),VLOOKUP(AI15,matrizpapel,2,0),VLOOKUP(AI15,matrizpapel,3,0)))</f>
        <v>1</v>
      </c>
      <c r="AJ34" s="472"/>
      <c r="AK34" s="471">
        <f>IF(AK8=Tabelas!$B$4,0,IF(OR(AK14=Tabelas!$F$14,AK14=Tabelas!$F$15),VLOOKUP(AK15,matrizpapel,2,0),VLOOKUP(AK15,matrizpapel,3,0)))</f>
        <v>1</v>
      </c>
      <c r="AL34" s="472"/>
      <c r="AM34" s="471">
        <f>IF(AM8=Tabelas!$B$4,0,IF(OR(AM14=Tabelas!$F$14,AM14=Tabelas!$F$15),VLOOKUP(AM15,matrizpapel,2,0),VLOOKUP(AM15,matrizpapel,3,0)))</f>
        <v>1</v>
      </c>
      <c r="AN34" s="472"/>
      <c r="AO34" s="471">
        <f>IF(AO8=Tabelas!$B$4,0,IF(OR(AO14=Tabelas!$F$14,AO14=Tabelas!$F$15),VLOOKUP(AO15,matrizpapel,2,0),VLOOKUP(AO15,matrizpapel,3,0)))</f>
        <v>1</v>
      </c>
      <c r="AP34" s="472"/>
      <c r="AQ34" s="471">
        <f>IF(AQ8=Tabelas!$B$4,0,IF(OR(AQ14=Tabelas!$F$14,AQ14=Tabelas!$F$15),VLOOKUP(AQ15,matrizpapel,2,0),VLOOKUP(AQ15,matrizpapel,3,0)))</f>
        <v>1</v>
      </c>
      <c r="AR34" s="472"/>
      <c r="AS34" s="471">
        <f>IF(AS8=Tabelas!$B$4,0,IF(OR(AS14=Tabelas!$F$14,AS14=Tabelas!$F$15),VLOOKUP(AS15,matrizpapel,2,0),VLOOKUP(AS15,matrizpapel,3,0)))</f>
        <v>1</v>
      </c>
      <c r="AT34" s="472"/>
      <c r="AU34" s="471">
        <f>IF(AU8=Tabelas!$B$4,0,IF(OR(AU14=Tabelas!$F$14,AU14=Tabelas!$F$15),VLOOKUP(AU15,matrizpapel,2,0),VLOOKUP(AU15,matrizpapel,3,0)))</f>
        <v>1</v>
      </c>
      <c r="AV34" s="472"/>
      <c r="AW34" s="471">
        <f>IF(AW8=Tabelas!$B$4,0,IF(OR(AW14=Tabelas!$F$14,AW14=Tabelas!$F$15),VLOOKUP(AW15,matrizpapel,2,0),VLOOKUP(AW15,matrizpapel,3,0)))</f>
        <v>1</v>
      </c>
      <c r="AX34" s="472"/>
      <c r="AY34" s="471">
        <f>IF(AY8=Tabelas!$B$4,0,IF(OR(AY14=Tabelas!$F$14,AY14=Tabelas!$F$15),VLOOKUP(AY15,matrizpapel,2,0),VLOOKUP(AY15,matrizpapel,3,0)))</f>
        <v>1</v>
      </c>
      <c r="AZ34" s="472"/>
      <c r="BA34" s="471">
        <f>IF(BA8=Tabelas!$B$4,0,IF(OR(BA14=Tabelas!$F$14,BA14=Tabelas!$F$15),VLOOKUP(BA15,matrizpapel,2,0),VLOOKUP(BA15,matrizpapel,3,0)))</f>
        <v>1</v>
      </c>
      <c r="BB34" s="472"/>
      <c r="BC34" s="471">
        <f>IF(BC8=Tabelas!$B$4,0,IF(OR(BC14=Tabelas!$F$14,BC14=Tabelas!$F$15),VLOOKUP(BC15,matrizpapel,2,0),VLOOKUP(BC15,matrizpapel,3,0)))</f>
        <v>1</v>
      </c>
      <c r="BD34" s="472"/>
      <c r="BE34" s="471">
        <f>IF(BE8=Tabelas!$B$4,0,IF(OR(BE14=Tabelas!$F$14,BE14=Tabelas!$F$15),VLOOKUP(BE15,matrizpapel,2,0),VLOOKUP(BE15,matrizpapel,3,0)))</f>
        <v>1</v>
      </c>
      <c r="BF34" s="472"/>
    </row>
    <row r="35" spans="1:58" x14ac:dyDescent="0.25">
      <c r="A35" s="445"/>
      <c r="B35" s="6" t="s">
        <v>91</v>
      </c>
      <c r="C35" s="48">
        <f>IF(C33&gt;1000,1,C33/1000)</f>
        <v>1</v>
      </c>
      <c r="D35" s="70">
        <f>C23*C35*C34</f>
        <v>123.25521885521884</v>
      </c>
      <c r="E35" s="48">
        <f>IF(E33&gt;1000,1,E33/1000)</f>
        <v>0</v>
      </c>
      <c r="F35" s="70">
        <f>E23*E35*E34</f>
        <v>0</v>
      </c>
      <c r="G35" s="48">
        <f>IF(G33&gt;1000,1,G33/1000)</f>
        <v>0</v>
      </c>
      <c r="H35" s="70">
        <f>G23*G35*G34</f>
        <v>0</v>
      </c>
      <c r="I35" s="48">
        <f>IF(I33&gt;1000,1,I33/1000)</f>
        <v>0</v>
      </c>
      <c r="J35" s="70">
        <f>I23*I35*I34</f>
        <v>0</v>
      </c>
      <c r="K35" s="48">
        <f>IF(K33&gt;1000,1,K33/1000)</f>
        <v>0</v>
      </c>
      <c r="L35" s="70">
        <f>K23*K35*K34</f>
        <v>0</v>
      </c>
      <c r="M35" s="48">
        <f>IF(M33&gt;1000,1,M33/1000)</f>
        <v>0</v>
      </c>
      <c r="N35" s="70">
        <f>M23*M35*M34</f>
        <v>0</v>
      </c>
      <c r="O35" s="48">
        <f>IF(O33&gt;1000,1,O33/1000)</f>
        <v>0</v>
      </c>
      <c r="P35" s="70">
        <f>O23*O35*O34</f>
        <v>0</v>
      </c>
      <c r="Q35" s="48">
        <f>IF(Q33&gt;1000,1,Q33/1000)</f>
        <v>0</v>
      </c>
      <c r="R35" s="70">
        <f>Q23*Q35*Q34</f>
        <v>0</v>
      </c>
      <c r="S35" s="48">
        <f>IF(S33&gt;1000,1,S33/1000)</f>
        <v>0</v>
      </c>
      <c r="T35" s="70">
        <f>S23*S35*S34</f>
        <v>0</v>
      </c>
      <c r="U35" s="48">
        <f>IF(U33&gt;1000,1,U33/1000)</f>
        <v>0</v>
      </c>
      <c r="V35" s="70">
        <f>U23*U35*U34</f>
        <v>0</v>
      </c>
      <c r="W35" s="48">
        <f>IF(W33&gt;1000,1,W33/1000)</f>
        <v>0</v>
      </c>
      <c r="X35" s="70">
        <f>W23*W35*W34</f>
        <v>0</v>
      </c>
      <c r="Y35" s="48">
        <f>IF(Y33&gt;1000,1,Y33/1000)</f>
        <v>0</v>
      </c>
      <c r="Z35" s="70">
        <f>Y23*Y35*Y34</f>
        <v>0</v>
      </c>
      <c r="AA35" s="48">
        <f>IF(AA33&gt;1000,1,AA33/1000)</f>
        <v>0</v>
      </c>
      <c r="AB35" s="70">
        <f>AA23*AA35*AA34</f>
        <v>0</v>
      </c>
      <c r="AC35" s="48">
        <f>IF(AC33&gt;1000,1,AC33/1000)</f>
        <v>0</v>
      </c>
      <c r="AD35" s="70">
        <f>AC23*AC35*AC34</f>
        <v>0</v>
      </c>
      <c r="AE35" s="48">
        <f>IF(AE33&gt;1000,1,AE33/1000)</f>
        <v>0</v>
      </c>
      <c r="AF35" s="70">
        <f>AE23*AE35*AE34</f>
        <v>0</v>
      </c>
      <c r="AG35" s="48">
        <f>IF(AG33&gt;1000,1,AG33/1000)</f>
        <v>1</v>
      </c>
      <c r="AH35" s="70">
        <f>AG23*AG35*AG34</f>
        <v>123.25521885521884</v>
      </c>
      <c r="AI35" s="48">
        <f>IF(AI33&gt;1000,1,AI33/1000)</f>
        <v>0</v>
      </c>
      <c r="AJ35" s="70">
        <f>AI23*AI35*AI34</f>
        <v>0</v>
      </c>
      <c r="AK35" s="48">
        <f>IF(AK33&gt;1000,1,AK33/1000)</f>
        <v>0</v>
      </c>
      <c r="AL35" s="70">
        <f>AK23*AK35*AK34</f>
        <v>0</v>
      </c>
      <c r="AM35" s="48">
        <f>IF(AM33&gt;1000,1,AM33/1000)</f>
        <v>0</v>
      </c>
      <c r="AN35" s="70">
        <f>AM23*AM35*AM34</f>
        <v>0</v>
      </c>
      <c r="AO35" s="48">
        <f>IF(AO33&gt;1000,1,AO33/1000)</f>
        <v>1</v>
      </c>
      <c r="AP35" s="70">
        <f>AO23*AO35*AO34</f>
        <v>123.25521885521884</v>
      </c>
      <c r="AQ35" s="48">
        <f>IF(AQ33&gt;1000,1,AQ33/1000)</f>
        <v>0</v>
      </c>
      <c r="AR35" s="70">
        <f>AQ23*AQ35*AQ34</f>
        <v>0</v>
      </c>
      <c r="AS35" s="48">
        <f>IF(AS33&gt;1000,1,AS33/1000)</f>
        <v>0</v>
      </c>
      <c r="AT35" s="70">
        <f>AS23*AS35*AS34</f>
        <v>0</v>
      </c>
      <c r="AU35" s="48">
        <f>IF(AU33&gt;1000,1,AU33/1000)</f>
        <v>0</v>
      </c>
      <c r="AV35" s="70">
        <f>AU23*AU35*AU34</f>
        <v>0</v>
      </c>
      <c r="AW35" s="48">
        <f>IF(AW33&gt;1000,1,AW33/1000)</f>
        <v>0</v>
      </c>
      <c r="AX35" s="70">
        <f>AW23*AW35*AW34</f>
        <v>0</v>
      </c>
      <c r="AY35" s="48">
        <f>IF(AY33&gt;1000,1,AY33/1000)</f>
        <v>0</v>
      </c>
      <c r="AZ35" s="70">
        <f>AY23*AY35*AY34</f>
        <v>0</v>
      </c>
      <c r="BA35" s="48">
        <f>IF(BA33&gt;1000,1,BA33/1000)</f>
        <v>0</v>
      </c>
      <c r="BB35" s="70">
        <f>BA23*BA35*BA34</f>
        <v>0</v>
      </c>
      <c r="BC35" s="48">
        <f>IF(BC33&gt;1000,1,BC33/1000)</f>
        <v>0</v>
      </c>
      <c r="BD35" s="70">
        <f>BC23*BC35*BC34</f>
        <v>0</v>
      </c>
      <c r="BE35" s="48">
        <f>IF(BE33&gt;1000,1,BE33/1000)</f>
        <v>0</v>
      </c>
      <c r="BF35" s="70">
        <f>BE23*BE35*BE34</f>
        <v>0</v>
      </c>
    </row>
    <row r="36" spans="1:58" x14ac:dyDescent="0.25">
      <c r="A36" s="445"/>
      <c r="B36" s="6" t="s">
        <v>92</v>
      </c>
      <c r="C36" s="48">
        <f>IF(C33&gt;=30000,29,IF(C33&lt;1001,0,C33/1000-C35))</f>
        <v>29</v>
      </c>
      <c r="D36" s="70">
        <f>IF(OR(C14=Tabelas!$F$14,C14=Tabelas!$F$15),C23*C36*C34*Tabelas!$H$3,C23*C36*C34*Tabelas!$H$7)</f>
        <v>2430.5929158249155</v>
      </c>
      <c r="E36" s="48">
        <f>IF(E33&gt;=30000,29,IF(E33&lt;1001,0,E33/1000-E35))</f>
        <v>0</v>
      </c>
      <c r="F36" s="70">
        <f>IF(OR(E14=Tabelas!$F$14,E14=Tabelas!$F$15),E23*E36*E34*Tabelas!$H$3,E23*E36*E34*Tabelas!$H$7)</f>
        <v>0</v>
      </c>
      <c r="G36" s="48">
        <f>IF(G33&gt;=30000,29,IF(G33&lt;1001,0,G33/1000-G35))</f>
        <v>0</v>
      </c>
      <c r="H36" s="70">
        <f>IF(OR(G14=Tabelas!$F$14,G14=Tabelas!$F$15),G23*G36*G34*Tabelas!$H$3,G23*G36*G34*Tabelas!$H$7)</f>
        <v>0</v>
      </c>
      <c r="I36" s="48">
        <f>IF(I33&gt;=30000,29,IF(I33&lt;1001,0,I33/1000-I35))</f>
        <v>0</v>
      </c>
      <c r="J36" s="70">
        <f>IF(OR(I14=Tabelas!$F$14,I14=Tabelas!$F$15),I23*I36*I34*Tabelas!$H$3,I23*I36*I34*Tabelas!$H$7)</f>
        <v>0</v>
      </c>
      <c r="K36" s="48">
        <f>IF(K33&gt;=30000,29,IF(K33&lt;1001,0,K33/1000-K35))</f>
        <v>0</v>
      </c>
      <c r="L36" s="70">
        <f>IF(OR(K14=Tabelas!$F$14,K14=Tabelas!$F$15),K23*K36*K34*Tabelas!$H$3,K23*K36*K34*Tabelas!$H$7)</f>
        <v>0</v>
      </c>
      <c r="M36" s="48">
        <f>IF(M33&gt;=30000,29,IF(M33&lt;1001,0,M33/1000-M35))</f>
        <v>0</v>
      </c>
      <c r="N36" s="70">
        <f>IF(OR(M14=Tabelas!$F$14,M14=Tabelas!$F$15),M23*M36*M34*Tabelas!$H$3,M23*M36*M34*Tabelas!$H$7)</f>
        <v>0</v>
      </c>
      <c r="O36" s="48">
        <f>IF(O33&gt;=30000,29,IF(O33&lt;1001,0,O33/1000-O35))</f>
        <v>0</v>
      </c>
      <c r="P36" s="70">
        <f>IF(OR(O14=Tabelas!$F$14,O14=Tabelas!$F$15),O23*O36*O34*Tabelas!$H$3,O23*O36*O34*Tabelas!$H$7)</f>
        <v>0</v>
      </c>
      <c r="Q36" s="48">
        <f>IF(Q33&gt;=30000,29,IF(Q33&lt;1001,0,Q33/1000-Q35))</f>
        <v>0</v>
      </c>
      <c r="R36" s="70">
        <f>IF(OR(Q14=Tabelas!$F$14,Q14=Tabelas!$F$15),Q23*Q36*Q34*Tabelas!$H$3,Q23*Q36*Q34*Tabelas!$H$7)</f>
        <v>0</v>
      </c>
      <c r="S36" s="48">
        <f>IF(S33&gt;=30000,29,IF(S33&lt;1001,0,S33/1000-S35))</f>
        <v>0</v>
      </c>
      <c r="T36" s="70">
        <f>IF(OR(S14=Tabelas!$F$14,S14=Tabelas!$F$15),S23*S36*S34*Tabelas!$H$3,S23*S36*S34*Tabelas!$H$7)</f>
        <v>0</v>
      </c>
      <c r="U36" s="48">
        <f>IF(U33&gt;=30000,29,IF(U33&lt;1001,0,U33/1000-U35))</f>
        <v>0</v>
      </c>
      <c r="V36" s="70">
        <f>IF(OR(U14=Tabelas!$F$14,U14=Tabelas!$F$15),U23*U36*U34*Tabelas!$H$3,U23*U36*U34*Tabelas!$H$7)</f>
        <v>0</v>
      </c>
      <c r="W36" s="48">
        <f>IF(W33&gt;=30000,29,IF(W33&lt;1001,0,W33/1000-W35))</f>
        <v>0</v>
      </c>
      <c r="X36" s="70">
        <f>IF(OR(W14=Tabelas!$F$14,W14=Tabelas!$F$15),W23*W36*W34*Tabelas!$H$3,W23*W36*W34*Tabelas!$H$7)</f>
        <v>0</v>
      </c>
      <c r="Y36" s="48">
        <f>IF(Y33&gt;=30000,29,IF(Y33&lt;1001,0,Y33/1000-Y35))</f>
        <v>0</v>
      </c>
      <c r="Z36" s="70">
        <f>IF(OR(Y14=Tabelas!$F$14,Y14=Tabelas!$F$15),Y23*Y36*Y34*Tabelas!$H$3,Y23*Y36*Y34*Tabelas!$H$7)</f>
        <v>0</v>
      </c>
      <c r="AA36" s="48">
        <f>IF(AA33&gt;=30000,29,IF(AA33&lt;1001,0,AA33/1000-AA35))</f>
        <v>0</v>
      </c>
      <c r="AB36" s="70">
        <f>IF(OR(AA14=Tabelas!$F$14,AA14=Tabelas!$F$15),AA23*AA36*AA34*Tabelas!$H$3,AA23*AA36*AA34*Tabelas!$H$7)</f>
        <v>0</v>
      </c>
      <c r="AC36" s="48">
        <f>IF(AC33&gt;=30000,29,IF(AC33&lt;1001,0,AC33/1000-AC35))</f>
        <v>0</v>
      </c>
      <c r="AD36" s="70">
        <f>IF(OR(AC14=Tabelas!$F$14,AC14=Tabelas!$F$15),AC23*AC36*AC34*Tabelas!$H$3,AC23*AC36*AC34*Tabelas!$H$7)</f>
        <v>0</v>
      </c>
      <c r="AE36" s="48">
        <f>IF(AE33&gt;=30000,29,IF(AE33&lt;1001,0,AE33/1000-AE35))</f>
        <v>0</v>
      </c>
      <c r="AF36" s="70">
        <f>IF(OR(AE14=Tabelas!$F$14,AE14=Tabelas!$F$15),AE23*AE36*AE34*Tabelas!$H$3,AE23*AE36*AE34*Tabelas!$H$7)</f>
        <v>0</v>
      </c>
      <c r="AG36" s="48">
        <f>IF(AG33&gt;=30000,29,IF(AG33&lt;1001,0,AG33/1000-AG35))</f>
        <v>22.28</v>
      </c>
      <c r="AH36" s="70">
        <f>IF(OR(AG14=Tabelas!$F$14,AG14=Tabelas!$F$15),AG23*AG36*AG34*Tabelas!$H$3,AG23*AG36*AG34*Tabelas!$H$7)</f>
        <v>1867.3658677441078</v>
      </c>
      <c r="AI36" s="48">
        <f>IF(AI33&gt;=30000,29,IF(AI33&lt;1001,0,AI33/1000-AI35))</f>
        <v>0</v>
      </c>
      <c r="AJ36" s="70">
        <f>IF(OR(AI14=Tabelas!$F$14,AI14=Tabelas!$F$15),AI23*AI36*AI34*Tabelas!$H$3,AI23*AI36*AI34*Tabelas!$H$7)</f>
        <v>0</v>
      </c>
      <c r="AK36" s="48">
        <f>IF(AK33&gt;=30000,29,IF(AK33&lt;1001,0,AK33/1000-AK35))</f>
        <v>0</v>
      </c>
      <c r="AL36" s="70">
        <f>IF(OR(AK14=Tabelas!$F$14,AK14=Tabelas!$F$15),AK23*AK36*AK34*Tabelas!$H$3,AK23*AK36*AK34*Tabelas!$H$7)</f>
        <v>0</v>
      </c>
      <c r="AM36" s="48">
        <f>IF(AM33&gt;=30000,29,IF(AM33&lt;1001,0,AM33/1000-AM35))</f>
        <v>0</v>
      </c>
      <c r="AN36" s="70">
        <f>IF(OR(AM14=Tabelas!$F$14,AM14=Tabelas!$F$15),AM23*AM36*AM34*Tabelas!$H$3,AM23*AM36*AM34*Tabelas!$H$7)</f>
        <v>0</v>
      </c>
      <c r="AO36" s="48">
        <f>IF(AO33&gt;=30000,29,IF(AO33&lt;1001,0,AO33/1000-AO35))</f>
        <v>29</v>
      </c>
      <c r="AP36" s="70">
        <f>IF(OR(AO14=Tabelas!$F$14,AO14=Tabelas!$F$15),AO23*AO36*AO34*Tabelas!$H$3,AO23*AO36*AO34*Tabelas!$H$7)</f>
        <v>2430.5929158249155</v>
      </c>
      <c r="AQ36" s="48">
        <f>IF(AQ33&gt;=30000,29,IF(AQ33&lt;1001,0,AQ33/1000-AQ35))</f>
        <v>0</v>
      </c>
      <c r="AR36" s="70">
        <f>IF(OR(AQ14=Tabelas!$F$14,AQ14=Tabelas!$F$15),AQ23*AQ36*AQ34*Tabelas!$H$3,AQ23*AQ36*AQ34*Tabelas!$H$7)</f>
        <v>0</v>
      </c>
      <c r="AS36" s="48">
        <f>IF(AS33&gt;=30000,29,IF(AS33&lt;1001,0,AS33/1000-AS35))</f>
        <v>0</v>
      </c>
      <c r="AT36" s="70">
        <f>IF(OR(AS14=Tabelas!$F$14,AS14=Tabelas!$F$15),AS23*AS36*AS34*Tabelas!$H$3,AS23*AS36*AS34*Tabelas!$H$7)</f>
        <v>0</v>
      </c>
      <c r="AU36" s="48">
        <f>IF(AU33&gt;=30000,29,IF(AU33&lt;1001,0,AU33/1000-AU35))</f>
        <v>0</v>
      </c>
      <c r="AV36" s="70">
        <f>IF(OR(AU14=Tabelas!$F$14,AU14=Tabelas!$F$15),AU23*AU36*AU34*Tabelas!$H$3,AU23*AU36*AU34*Tabelas!$H$7)</f>
        <v>0</v>
      </c>
      <c r="AW36" s="48">
        <f>IF(AW33&gt;=30000,29,IF(AW33&lt;1001,0,AW33/1000-AW35))</f>
        <v>0</v>
      </c>
      <c r="AX36" s="70">
        <f>IF(OR(AW14=Tabelas!$F$14,AW14=Tabelas!$F$15),AW23*AW36*AW34*Tabelas!$H$3,AW23*AW36*AW34*Tabelas!$H$7)</f>
        <v>0</v>
      </c>
      <c r="AY36" s="48">
        <f>IF(AY33&gt;=30000,29,IF(AY33&lt;1001,0,AY33/1000-AY35))</f>
        <v>0</v>
      </c>
      <c r="AZ36" s="70">
        <f>IF(OR(AY14=Tabelas!$F$14,AY14=Tabelas!$F$15),AY23*AY36*AY34*Tabelas!$H$3,AY23*AY36*AY34*Tabelas!$H$7)</f>
        <v>0</v>
      </c>
      <c r="BA36" s="48">
        <f>IF(BA33&gt;=30000,29,IF(BA33&lt;1001,0,BA33/1000-BA35))</f>
        <v>0</v>
      </c>
      <c r="BB36" s="70">
        <f>IF(OR(BA14=Tabelas!$F$14,BA14=Tabelas!$F$15),BA23*BA36*BA34*Tabelas!$H$3,BA23*BA36*BA34*Tabelas!$H$7)</f>
        <v>0</v>
      </c>
      <c r="BC36" s="48">
        <f>IF(BC33&gt;=30000,29,IF(BC33&lt;1001,0,BC33/1000-BC35))</f>
        <v>0</v>
      </c>
      <c r="BD36" s="70">
        <f>IF(OR(BC14=Tabelas!$F$14,BC14=Tabelas!$F$15),BC23*BC36*BC34*Tabelas!$H$3,BC23*BC36*BC34*Tabelas!$H$7)</f>
        <v>0</v>
      </c>
      <c r="BE36" s="48">
        <f>IF(BE33&gt;=30000,29,IF(BE33&lt;1001,0,BE33/1000-BE35))</f>
        <v>0</v>
      </c>
      <c r="BF36" s="70">
        <f>IF(OR(BE14=Tabelas!$F$14,BE14=Tabelas!$F$15),BE23*BE36*BE34*Tabelas!$H$3,BE23*BE36*BE34*Tabelas!$H$7)</f>
        <v>0</v>
      </c>
    </row>
    <row r="37" spans="1:58" x14ac:dyDescent="0.25">
      <c r="A37" s="445"/>
      <c r="B37" s="7" t="s">
        <v>93</v>
      </c>
      <c r="C37" s="48">
        <f>IF(C33&gt;=100000,70,IF(C33&lt;30001,0,C33/1000-SUM(C35:C36)))</f>
        <v>13.649999999999999</v>
      </c>
      <c r="D37" s="70">
        <f>IF(OR(C14=Tabelas!$F$14,C14=Tabelas!$F$15),C23*C37*C34*Tabelas!$H$4,C23*C37*C34*Tabelas!$H$8)</f>
        <v>908.51421818181814</v>
      </c>
      <c r="E37" s="48">
        <f>IF(E33&gt;=100000,70,IF(E33&lt;30001,0,E33/1000-SUM(E35:E36)))</f>
        <v>0</v>
      </c>
      <c r="F37" s="70">
        <f>IF(OR(E14=Tabelas!$F$14,E14=Tabelas!$F$15),E23*E37*E34*Tabelas!$H$4,E23*E37*E34*Tabelas!$H$8)</f>
        <v>0</v>
      </c>
      <c r="G37" s="48">
        <f>IF(G33&gt;=100000,70,IF(G33&lt;30001,0,G33/1000-SUM(G35:G36)))</f>
        <v>0</v>
      </c>
      <c r="H37" s="70">
        <f>IF(OR(G14=Tabelas!$F$14,G14=Tabelas!$F$15),G23*G37*G34*Tabelas!$H$4,G23*G37*G34*Tabelas!$H$8)</f>
        <v>0</v>
      </c>
      <c r="I37" s="48">
        <f>IF(I33&gt;=100000,70,IF(I33&lt;30001,0,I33/1000-SUM(I35:I36)))</f>
        <v>0</v>
      </c>
      <c r="J37" s="70">
        <f>IF(OR(I14=Tabelas!$F$14,I14=Tabelas!$F$15),I23*I37*I34*Tabelas!$H$4,I23*I37*I34*Tabelas!$H$8)</f>
        <v>0</v>
      </c>
      <c r="K37" s="48">
        <f>IF(K33&gt;=100000,70,IF(K33&lt;30001,0,K33/1000-SUM(K35:K36)))</f>
        <v>0</v>
      </c>
      <c r="L37" s="70">
        <f>IF(OR(K14=Tabelas!$F$14,K14=Tabelas!$F$15),K23*K37*K34*Tabelas!$H$4,K23*K37*K34*Tabelas!$H$8)</f>
        <v>0</v>
      </c>
      <c r="M37" s="48">
        <f>IF(M33&gt;=100000,70,IF(M33&lt;30001,0,M33/1000-SUM(M35:M36)))</f>
        <v>0</v>
      </c>
      <c r="N37" s="70">
        <f>IF(OR(M14=Tabelas!$F$14,M14=Tabelas!$F$15),M23*M37*M34*Tabelas!$H$4,M23*M37*M34*Tabelas!$H$8)</f>
        <v>0</v>
      </c>
      <c r="O37" s="48">
        <f>IF(O33&gt;=100000,70,IF(O33&lt;30001,0,O33/1000-SUM(O35:O36)))</f>
        <v>0</v>
      </c>
      <c r="P37" s="70">
        <f>IF(OR(O14=Tabelas!$F$14,O14=Tabelas!$F$15),O23*O37*O34*Tabelas!$H$4,O23*O37*O34*Tabelas!$H$8)</f>
        <v>0</v>
      </c>
      <c r="Q37" s="48">
        <f>IF(Q33&gt;=100000,70,IF(Q33&lt;30001,0,Q33/1000-SUM(Q35:Q36)))</f>
        <v>0</v>
      </c>
      <c r="R37" s="70">
        <f>IF(OR(Q14=Tabelas!$F$14,Q14=Tabelas!$F$15),Q23*Q37*Q34*Tabelas!$H$4,Q23*Q37*Q34*Tabelas!$H$8)</f>
        <v>0</v>
      </c>
      <c r="S37" s="48">
        <f>IF(S33&gt;=100000,70,IF(S33&lt;30001,0,S33/1000-SUM(S35:S36)))</f>
        <v>0</v>
      </c>
      <c r="T37" s="70">
        <f>IF(OR(S14=Tabelas!$F$14,S14=Tabelas!$F$15),S23*S37*S34*Tabelas!$H$4,S23*S37*S34*Tabelas!$H$8)</f>
        <v>0</v>
      </c>
      <c r="U37" s="48">
        <f>IF(U33&gt;=100000,70,IF(U33&lt;30001,0,U33/1000-SUM(U35:U36)))</f>
        <v>0</v>
      </c>
      <c r="V37" s="70">
        <f>IF(OR(U14=Tabelas!$F$14,U14=Tabelas!$F$15),U23*U37*U34*Tabelas!$H$4,U23*U37*U34*Tabelas!$H$8)</f>
        <v>0</v>
      </c>
      <c r="W37" s="48">
        <f>IF(W33&gt;=100000,70,IF(W33&lt;30001,0,W33/1000-SUM(W35:W36)))</f>
        <v>0</v>
      </c>
      <c r="X37" s="70">
        <f>IF(OR(W14=Tabelas!$F$14,W14=Tabelas!$F$15),W23*W37*W34*Tabelas!$H$4,W23*W37*W34*Tabelas!$H$8)</f>
        <v>0</v>
      </c>
      <c r="Y37" s="48">
        <f>IF(Y33&gt;=100000,70,IF(Y33&lt;30001,0,Y33/1000-SUM(Y35:Y36)))</f>
        <v>0</v>
      </c>
      <c r="Z37" s="70">
        <f>IF(OR(Y14=Tabelas!$F$14,Y14=Tabelas!$F$15),Y23*Y37*Y34*Tabelas!$H$4,Y23*Y37*Y34*Tabelas!$H$8)</f>
        <v>0</v>
      </c>
      <c r="AA37" s="48">
        <f>IF(AA33&gt;=100000,70,IF(AA33&lt;30001,0,AA33/1000-SUM(AA35:AA36)))</f>
        <v>0</v>
      </c>
      <c r="AB37" s="70">
        <f>IF(OR(AA14=Tabelas!$F$14,AA14=Tabelas!$F$15),AA23*AA37*AA34*Tabelas!$H$4,AA23*AA37*AA34*Tabelas!$H$8)</f>
        <v>0</v>
      </c>
      <c r="AC37" s="48">
        <f>IF(AC33&gt;=100000,70,IF(AC33&lt;30001,0,AC33/1000-SUM(AC35:AC36)))</f>
        <v>0</v>
      </c>
      <c r="AD37" s="70">
        <f>IF(OR(AC14=Tabelas!$F$14,AC14=Tabelas!$F$15),AC23*AC37*AC34*Tabelas!$H$4,AC23*AC37*AC34*Tabelas!$H$8)</f>
        <v>0</v>
      </c>
      <c r="AE37" s="48">
        <f>IF(AE33&gt;=100000,70,IF(AE33&lt;30001,0,AE33/1000-SUM(AE35:AE36)))</f>
        <v>0</v>
      </c>
      <c r="AF37" s="70">
        <f>IF(OR(AE14=Tabelas!$F$14,AE14=Tabelas!$F$15),AE23*AE37*AE34*Tabelas!$H$4,AE23*AE37*AE34*Tabelas!$H$8)</f>
        <v>0</v>
      </c>
      <c r="AG37" s="48">
        <f>IF(AG33&gt;=100000,70,IF(AG33&lt;30001,0,AG33/1000-SUM(AG35:AG36)))</f>
        <v>0</v>
      </c>
      <c r="AH37" s="70">
        <f>IF(OR(AG14=Tabelas!$F$14,AG14=Tabelas!$F$15),AG23*AG37*AG34*Tabelas!$H$4,AG23*AG37*AG34*Tabelas!$H$8)</f>
        <v>0</v>
      </c>
      <c r="AI37" s="48">
        <f>IF(AI33&gt;=100000,70,IF(AI33&lt;30001,0,AI33/1000-SUM(AI35:AI36)))</f>
        <v>0</v>
      </c>
      <c r="AJ37" s="70">
        <f>IF(OR(AI14=Tabelas!$F$14,AI14=Tabelas!$F$15),AI23*AI37*AI34*Tabelas!$H$4,AI23*AI37*AI34*Tabelas!$H$8)</f>
        <v>0</v>
      </c>
      <c r="AK37" s="48">
        <f>IF(AK33&gt;=100000,70,IF(AK33&lt;30001,0,AK33/1000-SUM(AK35:AK36)))</f>
        <v>0</v>
      </c>
      <c r="AL37" s="70">
        <f>IF(OR(AK14=Tabelas!$F$14,AK14=Tabelas!$F$15),AK23*AK37*AK34*Tabelas!$H$4,AK23*AK37*AK34*Tabelas!$H$8)</f>
        <v>0</v>
      </c>
      <c r="AM37" s="48">
        <f>IF(AM33&gt;=100000,70,IF(AM33&lt;30001,0,AM33/1000-SUM(AM35:AM36)))</f>
        <v>0</v>
      </c>
      <c r="AN37" s="70">
        <f>IF(OR(AM14=Tabelas!$F$14,AM14=Tabelas!$F$15),AM23*AM37*AM34*Tabelas!$H$4,AM23*AM37*AM34*Tabelas!$H$8)</f>
        <v>0</v>
      </c>
      <c r="AO37" s="48">
        <f>IF(AO33&gt;=100000,70,IF(AO33&lt;30001,0,AO33/1000-SUM(AO35:AO36)))</f>
        <v>70</v>
      </c>
      <c r="AP37" s="70">
        <f>IF(OR(AO14=Tabelas!$F$14,AO14=Tabelas!$F$15),AO23*AO37*AO34*Tabelas!$H$4,AO23*AO37*AO34*Tabelas!$H$8)</f>
        <v>4659.0472727272727</v>
      </c>
      <c r="AQ37" s="48">
        <f>IF(AQ33&gt;=100000,70,IF(AQ33&lt;30001,0,AQ33/1000-SUM(AQ35:AQ36)))</f>
        <v>0</v>
      </c>
      <c r="AR37" s="70">
        <f>IF(OR(AQ14=Tabelas!$F$14,AQ14=Tabelas!$F$15),AQ23*AQ37*AQ34*Tabelas!$H$4,AQ23*AQ37*AQ34*Tabelas!$H$8)</f>
        <v>0</v>
      </c>
      <c r="AS37" s="48">
        <f>IF(AS33&gt;=100000,70,IF(AS33&lt;30001,0,AS33/1000-SUM(AS35:AS36)))</f>
        <v>0</v>
      </c>
      <c r="AT37" s="70">
        <f>IF(OR(AS14=Tabelas!$F$14,AS14=Tabelas!$F$15),AS23*AS37*AS34*Tabelas!$H$4,AS23*AS37*AS34*Tabelas!$H$8)</f>
        <v>0</v>
      </c>
      <c r="AU37" s="48">
        <f>IF(AU33&gt;=100000,70,IF(AU33&lt;30001,0,AU33/1000-SUM(AU35:AU36)))</f>
        <v>0</v>
      </c>
      <c r="AV37" s="70">
        <f>IF(OR(AU14=Tabelas!$F$14,AU14=Tabelas!$F$15),AU23*AU37*AU34*Tabelas!$H$4,AU23*AU37*AU34*Tabelas!$H$8)</f>
        <v>0</v>
      </c>
      <c r="AW37" s="48">
        <f>IF(AW33&gt;=100000,70,IF(AW33&lt;30001,0,AW33/1000-SUM(AW35:AW36)))</f>
        <v>0</v>
      </c>
      <c r="AX37" s="70">
        <f>IF(OR(AW14=Tabelas!$F$14,AW14=Tabelas!$F$15),AW23*AW37*AW34*Tabelas!$H$4,AW23*AW37*AW34*Tabelas!$H$8)</f>
        <v>0</v>
      </c>
      <c r="AY37" s="48">
        <f>IF(AY33&gt;=100000,70,IF(AY33&lt;30001,0,AY33/1000-SUM(AY35:AY36)))</f>
        <v>0</v>
      </c>
      <c r="AZ37" s="70">
        <f>IF(OR(AY14=Tabelas!$F$14,AY14=Tabelas!$F$15),AY23*AY37*AY34*Tabelas!$H$4,AY23*AY37*AY34*Tabelas!$H$8)</f>
        <v>0</v>
      </c>
      <c r="BA37" s="48">
        <f>IF(BA33&gt;=100000,70,IF(BA33&lt;30001,0,BA33/1000-SUM(BA35:BA36)))</f>
        <v>0</v>
      </c>
      <c r="BB37" s="70">
        <f>IF(OR(BA14=Tabelas!$F$14,BA14=Tabelas!$F$15),BA23*BA37*BA34*Tabelas!$H$4,BA23*BA37*BA34*Tabelas!$H$8)</f>
        <v>0</v>
      </c>
      <c r="BC37" s="48">
        <f>IF(BC33&gt;=100000,70,IF(BC33&lt;30001,0,BC33/1000-SUM(BC35:BC36)))</f>
        <v>0</v>
      </c>
      <c r="BD37" s="70">
        <f>IF(OR(BC14=Tabelas!$F$14,BC14=Tabelas!$F$15),BC23*BC37*BC34*Tabelas!$H$4,BC23*BC37*BC34*Tabelas!$H$8)</f>
        <v>0</v>
      </c>
      <c r="BE37" s="48">
        <f>IF(BE33&gt;=100000,70,IF(BE33&lt;30001,0,BE33/1000-SUM(BE35:BE36)))</f>
        <v>0</v>
      </c>
      <c r="BF37" s="70">
        <f>IF(OR(BE14=Tabelas!$F$14,BE14=Tabelas!$F$15),BE23*BE37*BE34*Tabelas!$H$4,BE23*BE37*BE34*Tabelas!$H$8)</f>
        <v>0</v>
      </c>
    </row>
    <row r="38" spans="1:58" x14ac:dyDescent="0.25">
      <c r="A38" s="445"/>
      <c r="B38" s="7" t="s">
        <v>94</v>
      </c>
      <c r="C38" s="48">
        <f>IF(C33&gt;=500000,400,IF(C33&lt;100001,0,C33/1000-SUM(C35:C37)))</f>
        <v>0</v>
      </c>
      <c r="D38" s="70">
        <f>IF(OR(C14=Tabelas!$F$14,C14=Tabelas!$F$15),C23*C38*C34*Tabelas!$H$5,C23*C38*C34*Tabelas!$H$9)</f>
        <v>0</v>
      </c>
      <c r="E38" s="48">
        <f>IF(E33&gt;=500000,400,IF(E33&lt;100001,0,E33/1000-SUM(E35:E37)))</f>
        <v>0</v>
      </c>
      <c r="F38" s="70">
        <f>IF(OR(E14=Tabelas!$F$14,E14=Tabelas!$F$15),E23*E38*E34*Tabelas!$H$5,E23*E38*E34*Tabelas!$H$9)</f>
        <v>0</v>
      </c>
      <c r="G38" s="48">
        <f>IF(G33&gt;=500000,400,IF(G33&lt;100001,0,G33/1000-SUM(G35:G37)))</f>
        <v>0</v>
      </c>
      <c r="H38" s="70">
        <f>IF(OR(G14=Tabelas!$F$14,G14=Tabelas!$F$15),G23*G38*G34*Tabelas!$H$5,G23*G38*G34*Tabelas!$H$9)</f>
        <v>0</v>
      </c>
      <c r="I38" s="48">
        <f>IF(I33&gt;=500000,400,IF(I33&lt;100001,0,I33/1000-SUM(I35:I37)))</f>
        <v>0</v>
      </c>
      <c r="J38" s="70">
        <f>IF(OR(I14=Tabelas!$F$14,I14=Tabelas!$F$15),I23*I38*I34*Tabelas!$H$5,I23*I38*I34*Tabelas!$H$9)</f>
        <v>0</v>
      </c>
      <c r="K38" s="48">
        <f>IF(K33&gt;=500000,400,IF(K33&lt;100001,0,K33/1000-SUM(K35:K37)))</f>
        <v>0</v>
      </c>
      <c r="L38" s="70">
        <f>IF(OR(K14=Tabelas!$F$14,K14=Tabelas!$F$15),K23*K38*K34*Tabelas!$H$5,K23*K38*K34*Tabelas!$H$9)</f>
        <v>0</v>
      </c>
      <c r="M38" s="48">
        <f>IF(M33&gt;=500000,400,IF(M33&lt;100001,0,M33/1000-SUM(M35:M37)))</f>
        <v>0</v>
      </c>
      <c r="N38" s="70">
        <f>IF(OR(M14=Tabelas!$F$14,M14=Tabelas!$F$15),M23*M38*M34*Tabelas!$H$5,M23*M38*M34*Tabelas!$H$9)</f>
        <v>0</v>
      </c>
      <c r="O38" s="48">
        <f>IF(O33&gt;=500000,400,IF(O33&lt;100001,0,O33/1000-SUM(O35:O37)))</f>
        <v>0</v>
      </c>
      <c r="P38" s="70">
        <f>IF(OR(O14=Tabelas!$F$14,O14=Tabelas!$F$15),O23*O38*O34*Tabelas!$H$5,O23*O38*O34*Tabelas!$H$9)</f>
        <v>0</v>
      </c>
      <c r="Q38" s="48">
        <f>IF(Q33&gt;=500000,400,IF(Q33&lt;100001,0,Q33/1000-SUM(Q35:Q37)))</f>
        <v>0</v>
      </c>
      <c r="R38" s="70">
        <f>IF(OR(Q14=Tabelas!$F$14,Q14=Tabelas!$F$15),Q23*Q38*Q34*Tabelas!$H$5,Q23*Q38*Q34*Tabelas!$H$9)</f>
        <v>0</v>
      </c>
      <c r="S38" s="48">
        <f>IF(S33&gt;=500000,400,IF(S33&lt;100001,0,S33/1000-SUM(S35:S37)))</f>
        <v>0</v>
      </c>
      <c r="T38" s="70">
        <f>IF(OR(S14=Tabelas!$F$14,S14=Tabelas!$F$15),S23*S38*S34*Tabelas!$H$5,S23*S38*S34*Tabelas!$H$9)</f>
        <v>0</v>
      </c>
      <c r="U38" s="48">
        <f>IF(U33&gt;=500000,400,IF(U33&lt;100001,0,U33/1000-SUM(U35:U37)))</f>
        <v>0</v>
      </c>
      <c r="V38" s="70">
        <f>IF(OR(U14=Tabelas!$F$14,U14=Tabelas!$F$15),U23*U38*U34*Tabelas!$H$5,U23*U38*U34*Tabelas!$H$9)</f>
        <v>0</v>
      </c>
      <c r="W38" s="48">
        <f>IF(W33&gt;=500000,400,IF(W33&lt;100001,0,W33/1000-SUM(W35:W37)))</f>
        <v>0</v>
      </c>
      <c r="X38" s="70">
        <f>IF(OR(W14=Tabelas!$F$14,W14=Tabelas!$F$15),W23*W38*W34*Tabelas!$H$5,W23*W38*W34*Tabelas!$H$9)</f>
        <v>0</v>
      </c>
      <c r="Y38" s="48">
        <f>IF(Y33&gt;=500000,400,IF(Y33&lt;100001,0,Y33/1000-SUM(Y35:Y37)))</f>
        <v>0</v>
      </c>
      <c r="Z38" s="70">
        <f>IF(OR(Y14=Tabelas!$F$14,Y14=Tabelas!$F$15),Y23*Y38*Y34*Tabelas!$H$5,Y23*Y38*Y34*Tabelas!$H$9)</f>
        <v>0</v>
      </c>
      <c r="AA38" s="48">
        <f>IF(AA33&gt;=500000,400,IF(AA33&lt;100001,0,AA33/1000-SUM(AA35:AA37)))</f>
        <v>0</v>
      </c>
      <c r="AB38" s="70">
        <f>IF(OR(AA14=Tabelas!$F$14,AA14=Tabelas!$F$15),AA23*AA38*AA34*Tabelas!$H$5,AA23*AA38*AA34*Tabelas!$H$9)</f>
        <v>0</v>
      </c>
      <c r="AC38" s="48">
        <f>IF(AC33&gt;=500000,400,IF(AC33&lt;100001,0,AC33/1000-SUM(AC35:AC37)))</f>
        <v>0</v>
      </c>
      <c r="AD38" s="70">
        <f>IF(OR(AC14=Tabelas!$F$14,AC14=Tabelas!$F$15),AC23*AC38*AC34*Tabelas!$H$5,AC23*AC38*AC34*Tabelas!$H$9)</f>
        <v>0</v>
      </c>
      <c r="AE38" s="48">
        <f>IF(AE33&gt;=500000,400,IF(AE33&lt;100001,0,AE33/1000-SUM(AE35:AE37)))</f>
        <v>0</v>
      </c>
      <c r="AF38" s="70">
        <f>IF(OR(AE14=Tabelas!$F$14,AE14=Tabelas!$F$15),AE23*AE38*AE34*Tabelas!$H$5,AE23*AE38*AE34*Tabelas!$H$9)</f>
        <v>0</v>
      </c>
      <c r="AG38" s="48">
        <f>IF(AG33&gt;=500000,400,IF(AG33&lt;100001,0,AG33/1000-SUM(AG35:AG37)))</f>
        <v>0</v>
      </c>
      <c r="AH38" s="70">
        <f>IF(OR(AG14=Tabelas!$F$14,AG14=Tabelas!$F$15),AG23*AG38*AG34*Tabelas!$H$5,AG23*AG38*AG34*Tabelas!$H$9)</f>
        <v>0</v>
      </c>
      <c r="AI38" s="48">
        <f>IF(AI33&gt;=500000,400,IF(AI33&lt;100001,0,AI33/1000-SUM(AI35:AI37)))</f>
        <v>0</v>
      </c>
      <c r="AJ38" s="70">
        <f>IF(OR(AI14=Tabelas!$F$14,AI14=Tabelas!$F$15),AI23*AI38*AI34*Tabelas!$H$5,AI23*AI38*AI34*Tabelas!$H$9)</f>
        <v>0</v>
      </c>
      <c r="AK38" s="48">
        <f>IF(AK33&gt;=500000,400,IF(AK33&lt;100001,0,AK33/1000-SUM(AK35:AK37)))</f>
        <v>0</v>
      </c>
      <c r="AL38" s="70">
        <f>IF(OR(AK14=Tabelas!$F$14,AK14=Tabelas!$F$15),AK23*AK38*AK34*Tabelas!$H$5,AK23*AK38*AK34*Tabelas!$H$9)</f>
        <v>0</v>
      </c>
      <c r="AM38" s="48">
        <f>IF(AM33&gt;=500000,400,IF(AM33&lt;100001,0,AM33/1000-SUM(AM35:AM37)))</f>
        <v>0</v>
      </c>
      <c r="AN38" s="70">
        <f>IF(OR(AM14=Tabelas!$F$14,AM14=Tabelas!$F$15),AM23*AM38*AM34*Tabelas!$H$5,AM23*AM38*AM34*Tabelas!$H$9)</f>
        <v>0</v>
      </c>
      <c r="AO38" s="48">
        <f>IF(AO33&gt;=500000,400,IF(AO33&lt;100001,0,AO33/1000-SUM(AO35:AO37)))</f>
        <v>191</v>
      </c>
      <c r="AP38" s="70">
        <f>IF(OR(AO14=Tabelas!$F$14,AO14=Tabelas!$F$15),AO23*AO38*AO34*Tabelas!$H$5,AO23*AO38*AO34*Tabelas!$H$9)</f>
        <v>6827.1065723905713</v>
      </c>
      <c r="AQ38" s="48">
        <f>IF(AQ33&gt;=500000,400,IF(AQ33&lt;100001,0,AQ33/1000-SUM(AQ35:AQ37)))</f>
        <v>0</v>
      </c>
      <c r="AR38" s="70">
        <f>IF(OR(AQ14=Tabelas!$F$14,AQ14=Tabelas!$F$15),AQ23*AQ38*AQ34*Tabelas!$H$5,AQ23*AQ38*AQ34*Tabelas!$H$9)</f>
        <v>0</v>
      </c>
      <c r="AS38" s="48">
        <f>IF(AS33&gt;=500000,400,IF(AS33&lt;100001,0,AS33/1000-SUM(AS35:AS37)))</f>
        <v>0</v>
      </c>
      <c r="AT38" s="70">
        <f>IF(OR(AS14=Tabelas!$F$14,AS14=Tabelas!$F$15),AS23*AS38*AS34*Tabelas!$H$5,AS23*AS38*AS34*Tabelas!$H$9)</f>
        <v>0</v>
      </c>
      <c r="AU38" s="48">
        <f>IF(AU33&gt;=500000,400,IF(AU33&lt;100001,0,AU33/1000-SUM(AU35:AU37)))</f>
        <v>0</v>
      </c>
      <c r="AV38" s="70">
        <f>IF(OR(AU14=Tabelas!$F$14,AU14=Tabelas!$F$15),AU23*AU38*AU34*Tabelas!$H$5,AU23*AU38*AU34*Tabelas!$H$9)</f>
        <v>0</v>
      </c>
      <c r="AW38" s="48">
        <f>IF(AW33&gt;=500000,400,IF(AW33&lt;100001,0,AW33/1000-SUM(AW35:AW37)))</f>
        <v>0</v>
      </c>
      <c r="AX38" s="70">
        <f>IF(OR(AW14=Tabelas!$F$14,AW14=Tabelas!$F$15),AW23*AW38*AW34*Tabelas!$H$5,AW23*AW38*AW34*Tabelas!$H$9)</f>
        <v>0</v>
      </c>
      <c r="AY38" s="48">
        <f>IF(AY33&gt;=500000,400,IF(AY33&lt;100001,0,AY33/1000-SUM(AY35:AY37)))</f>
        <v>0</v>
      </c>
      <c r="AZ38" s="70">
        <f>IF(OR(AY14=Tabelas!$F$14,AY14=Tabelas!$F$15),AY23*AY38*AY34*Tabelas!$H$5,AY23*AY38*AY34*Tabelas!$H$9)</f>
        <v>0</v>
      </c>
      <c r="BA38" s="48">
        <f>IF(BA33&gt;=500000,400,IF(BA33&lt;100001,0,BA33/1000-SUM(BA35:BA37)))</f>
        <v>0</v>
      </c>
      <c r="BB38" s="70">
        <f>IF(OR(BA14=Tabelas!$F$14,BA14=Tabelas!$F$15),BA23*BA38*BA34*Tabelas!$H$5,BA23*BA38*BA34*Tabelas!$H$9)</f>
        <v>0</v>
      </c>
      <c r="BC38" s="48">
        <f>IF(BC33&gt;=500000,400,IF(BC33&lt;100001,0,BC33/1000-SUM(BC35:BC37)))</f>
        <v>0</v>
      </c>
      <c r="BD38" s="70">
        <f>IF(OR(BC14=Tabelas!$F$14,BC14=Tabelas!$F$15),BC23*BC38*BC34*Tabelas!$H$5,BC23*BC38*BC34*Tabelas!$H$9)</f>
        <v>0</v>
      </c>
      <c r="BE38" s="48">
        <f>IF(BE33&gt;=500000,400,IF(BE33&lt;100001,0,BE33/1000-SUM(BE35:BE37)))</f>
        <v>0</v>
      </c>
      <c r="BF38" s="70">
        <f>IF(OR(BE14=Tabelas!$F$14,BE14=Tabelas!$F$15),BE23*BE38*BE34*Tabelas!$H$5,BE23*BE38*BE34*Tabelas!$H$9)</f>
        <v>0</v>
      </c>
    </row>
    <row r="39" spans="1:58" ht="15.75" thickBot="1" x14ac:dyDescent="0.3">
      <c r="A39" s="446"/>
      <c r="B39" s="8" t="s">
        <v>95</v>
      </c>
      <c r="C39" s="49">
        <f>IF(C33&gt;500000,C33/1000-SUM(C35:C38),0)</f>
        <v>0</v>
      </c>
      <c r="D39" s="71">
        <f>IF(OR(C14=Tabelas!$F$14,C14=Tabelas!$F$15),C23*C39*C34*Tabelas!$H$6,C23*C39*C34*Tabelas!$H$10)</f>
        <v>0</v>
      </c>
      <c r="E39" s="49">
        <f>IF(E33&gt;500000,E33/1000-SUM(E35:E38),0)</f>
        <v>0</v>
      </c>
      <c r="F39" s="71">
        <f>IF(OR(E14=Tabelas!$F$14,E14=Tabelas!$F$15),E23*E39*E34*Tabelas!$H$6,E23*E39*E34*Tabelas!$H$10)</f>
        <v>0</v>
      </c>
      <c r="G39" s="49">
        <f>IF(G33&gt;500000,G33/1000-SUM(G35:G38),0)</f>
        <v>0</v>
      </c>
      <c r="H39" s="71">
        <f>IF(OR(G14=Tabelas!$F$14,G14=Tabelas!$F$15),G23*G39*G34*Tabelas!$H$6,G23*G39*G34*Tabelas!$H$10)</f>
        <v>0</v>
      </c>
      <c r="I39" s="49">
        <f>IF(I33&gt;500000,I33/1000-SUM(I35:I38),0)</f>
        <v>0</v>
      </c>
      <c r="J39" s="71">
        <f>IF(OR(I14=Tabelas!$F$14,I14=Tabelas!$F$15),I23*I39*I34*Tabelas!$H$6,I23*I39*I34*Tabelas!$H$10)</f>
        <v>0</v>
      </c>
      <c r="K39" s="49">
        <f>IF(K33&gt;500000,K33/1000-SUM(K35:K38),0)</f>
        <v>0</v>
      </c>
      <c r="L39" s="71">
        <f>IF(OR(K14=Tabelas!$F$14,K14=Tabelas!$F$15),K23*K39*K34*Tabelas!$H$6,K23*K39*K34*Tabelas!$H$10)</f>
        <v>0</v>
      </c>
      <c r="M39" s="49">
        <f>IF(M33&gt;500000,M33/1000-SUM(M35:M38),0)</f>
        <v>0</v>
      </c>
      <c r="N39" s="71">
        <f>IF(OR(M14=Tabelas!$F$14,M14=Tabelas!$F$15),M23*M39*M34*Tabelas!$H$6,M23*M39*M34*Tabelas!$H$10)</f>
        <v>0</v>
      </c>
      <c r="O39" s="49">
        <f>IF(O33&gt;500000,O33/1000-SUM(O35:O38),0)</f>
        <v>0</v>
      </c>
      <c r="P39" s="71">
        <f>IF(OR(O14=Tabelas!$F$14,O14=Tabelas!$F$15),O23*O39*O34*Tabelas!$H$6,O23*O39*O34*Tabelas!$H$10)</f>
        <v>0</v>
      </c>
      <c r="Q39" s="49">
        <f>IF(Q33&gt;500000,Q33/1000-SUM(Q35:Q38),0)</f>
        <v>0</v>
      </c>
      <c r="R39" s="71">
        <f>IF(OR(Q14=Tabelas!$F$14,Q14=Tabelas!$F$15),Q23*Q39*Q34*Tabelas!$H$6,Q23*Q39*Q34*Tabelas!$H$10)</f>
        <v>0</v>
      </c>
      <c r="S39" s="49">
        <f>IF(S33&gt;500000,S33/1000-SUM(S35:S38),0)</f>
        <v>0</v>
      </c>
      <c r="T39" s="71">
        <f>IF(OR(S14=Tabelas!$F$14,S14=Tabelas!$F$15),S23*S39*S34*Tabelas!$H$6,S23*S39*S34*Tabelas!$H$10)</f>
        <v>0</v>
      </c>
      <c r="U39" s="49">
        <f>IF(U33&gt;500000,U33/1000-SUM(U35:U38),0)</f>
        <v>0</v>
      </c>
      <c r="V39" s="71">
        <f>IF(OR(U14=Tabelas!$F$14,U14=Tabelas!$F$15),U23*U39*U34*Tabelas!$H$6,U23*U39*U34*Tabelas!$H$10)</f>
        <v>0</v>
      </c>
      <c r="W39" s="49">
        <f>IF(W33&gt;500000,W33/1000-SUM(W35:W38),0)</f>
        <v>0</v>
      </c>
      <c r="X39" s="71">
        <f>IF(OR(W14=Tabelas!$F$14,W14=Tabelas!$F$15),W23*W39*W34*Tabelas!$H$6,W23*W39*W34*Tabelas!$H$10)</f>
        <v>0</v>
      </c>
      <c r="Y39" s="49">
        <f>IF(Y33&gt;500000,Y33/1000-SUM(Y35:Y38),0)</f>
        <v>0</v>
      </c>
      <c r="Z39" s="71">
        <f>IF(OR(Y14=Tabelas!$F$14,Y14=Tabelas!$F$15),Y23*Y39*Y34*Tabelas!$H$6,Y23*Y39*Y34*Tabelas!$H$10)</f>
        <v>0</v>
      </c>
      <c r="AA39" s="49">
        <f>IF(AA33&gt;500000,AA33/1000-SUM(AA35:AA38),0)</f>
        <v>0</v>
      </c>
      <c r="AB39" s="71">
        <f>IF(OR(AA14=Tabelas!$F$14,AA14=Tabelas!$F$15),AA23*AA39*AA34*Tabelas!$H$6,AA23*AA39*AA34*Tabelas!$H$10)</f>
        <v>0</v>
      </c>
      <c r="AC39" s="49">
        <f>IF(AC33&gt;500000,AC33/1000-SUM(AC35:AC38),0)</f>
        <v>0</v>
      </c>
      <c r="AD39" s="71">
        <f>IF(OR(AC14=Tabelas!$F$14,AC14=Tabelas!$F$15),AC23*AC39*AC34*Tabelas!$H$6,AC23*AC39*AC34*Tabelas!$H$10)</f>
        <v>0</v>
      </c>
      <c r="AE39" s="49">
        <f>IF(AE33&gt;500000,AE33/1000-SUM(AE35:AE38),0)</f>
        <v>0</v>
      </c>
      <c r="AF39" s="71">
        <f>IF(OR(AE14=Tabelas!$F$14,AE14=Tabelas!$F$15),AE23*AE39*AE34*Tabelas!$H$6,AE23*AE39*AE34*Tabelas!$H$10)</f>
        <v>0</v>
      </c>
      <c r="AG39" s="49">
        <f>IF(AG33&gt;500000,AG33/1000-SUM(AG35:AG38),0)</f>
        <v>0</v>
      </c>
      <c r="AH39" s="71">
        <f>IF(OR(AG14=Tabelas!$F$14,AG14=Tabelas!$F$15),AG23*AG39*AG34*Tabelas!$H$6,AG23*AG39*AG34*Tabelas!$H$10)</f>
        <v>0</v>
      </c>
      <c r="AI39" s="49">
        <f>IF(AI33&gt;500000,AI33/1000-SUM(AI35:AI38),0)</f>
        <v>0</v>
      </c>
      <c r="AJ39" s="71">
        <f>IF(OR(AI14=Tabelas!$F$14,AI14=Tabelas!$F$15),AI23*AI39*AI34*Tabelas!$H$6,AI23*AI39*AI34*Tabelas!$H$10)</f>
        <v>0</v>
      </c>
      <c r="AK39" s="49">
        <f>IF(AK33&gt;500000,AK33/1000-SUM(AK35:AK38),0)</f>
        <v>0</v>
      </c>
      <c r="AL39" s="71">
        <f>IF(OR(AK14=Tabelas!$F$14,AK14=Tabelas!$F$15),AK23*AK39*AK34*Tabelas!$H$6,AK23*AK39*AK34*Tabelas!$H$10)</f>
        <v>0</v>
      </c>
      <c r="AM39" s="49">
        <f>IF(AM33&gt;500000,AM33/1000-SUM(AM35:AM38),0)</f>
        <v>0</v>
      </c>
      <c r="AN39" s="71">
        <f>IF(OR(AM14=Tabelas!$F$14,AM14=Tabelas!$F$15),AM23*AM39*AM34*Tabelas!$H$6,AM23*AM39*AM34*Tabelas!$H$10)</f>
        <v>0</v>
      </c>
      <c r="AO39" s="49">
        <f>IF(AO33&gt;500000,AO33/1000-SUM(AO35:AO38),0)</f>
        <v>0</v>
      </c>
      <c r="AP39" s="71">
        <f>IF(OR(AO14=Tabelas!$F$14,AO14=Tabelas!$F$15),AO23*AO39*AO34*Tabelas!$H$6,AO23*AO39*AO34*Tabelas!$H$10)</f>
        <v>0</v>
      </c>
      <c r="AQ39" s="49">
        <f>IF(AQ33&gt;500000,AQ33/1000-SUM(AQ35:AQ38),0)</f>
        <v>0</v>
      </c>
      <c r="AR39" s="71">
        <f>IF(OR(AQ14=Tabelas!$F$14,AQ14=Tabelas!$F$15),AQ23*AQ39*AQ34*Tabelas!$H$6,AQ23*AQ39*AQ34*Tabelas!$H$10)</f>
        <v>0</v>
      </c>
      <c r="AS39" s="49">
        <f>IF(AS33&gt;500000,AS33/1000-SUM(AS35:AS38),0)</f>
        <v>0</v>
      </c>
      <c r="AT39" s="71">
        <f>IF(OR(AS14=Tabelas!$F$14,AS14=Tabelas!$F$15),AS23*AS39*AS34*Tabelas!$H$6,AS23*AS39*AS34*Tabelas!$H$10)</f>
        <v>0</v>
      </c>
      <c r="AU39" s="49">
        <f>IF(AU33&gt;500000,AU33/1000-SUM(AU35:AU38),0)</f>
        <v>0</v>
      </c>
      <c r="AV39" s="71">
        <f>IF(OR(AU14=Tabelas!$F$14,AU14=Tabelas!$F$15),AU23*AU39*AU34*Tabelas!$H$6,AU23*AU39*AU34*Tabelas!$H$10)</f>
        <v>0</v>
      </c>
      <c r="AW39" s="49">
        <f>IF(AW33&gt;500000,AW33/1000-SUM(AW35:AW38),0)</f>
        <v>0</v>
      </c>
      <c r="AX39" s="71">
        <f>IF(OR(AW14=Tabelas!$F$14,AW14=Tabelas!$F$15),AW23*AW39*AW34*Tabelas!$H$6,AW23*AW39*AW34*Tabelas!$H$10)</f>
        <v>0</v>
      </c>
      <c r="AY39" s="49">
        <f>IF(AY33&gt;500000,AY33/1000-SUM(AY35:AY38),0)</f>
        <v>0</v>
      </c>
      <c r="AZ39" s="71">
        <f>IF(OR(AY14=Tabelas!$F$14,AY14=Tabelas!$F$15),AY23*AY39*AY34*Tabelas!$H$6,AY23*AY39*AY34*Tabelas!$H$10)</f>
        <v>0</v>
      </c>
      <c r="BA39" s="49">
        <f>IF(BA33&gt;500000,BA33/1000-SUM(BA35:BA38),0)</f>
        <v>0</v>
      </c>
      <c r="BB39" s="71">
        <f>IF(OR(BA14=Tabelas!$F$14,BA14=Tabelas!$F$15),BA23*BA39*BA34*Tabelas!$H$6,BA23*BA39*BA34*Tabelas!$H$10)</f>
        <v>0</v>
      </c>
      <c r="BC39" s="49">
        <f>IF(BC33&gt;500000,BC33/1000-SUM(BC35:BC38),0)</f>
        <v>0</v>
      </c>
      <c r="BD39" s="71">
        <f>IF(OR(BC14=Tabelas!$F$14,BC14=Tabelas!$F$15),BC23*BC39*BC34*Tabelas!$H$6,BC23*BC39*BC34*Tabelas!$H$10)</f>
        <v>0</v>
      </c>
      <c r="BE39" s="49">
        <f>IF(BE33&gt;500000,BE33/1000-SUM(BE35:BE38),0)</f>
        <v>0</v>
      </c>
      <c r="BF39" s="71">
        <f>IF(OR(BE14=Tabelas!$F$14,BE14=Tabelas!$F$15),BE23*BE39*BE34*Tabelas!$H$6,BE23*BE39*BE34*Tabelas!$H$10)</f>
        <v>0</v>
      </c>
    </row>
    <row r="40" spans="1:58" ht="15.75" thickBot="1" x14ac:dyDescent="0.3">
      <c r="A40" s="222"/>
      <c r="B40" s="229"/>
      <c r="C40" s="121"/>
      <c r="D40" s="249"/>
      <c r="E40" s="121"/>
      <c r="F40" s="249"/>
      <c r="G40" s="121"/>
      <c r="H40" s="249"/>
      <c r="I40" s="121"/>
      <c r="J40" s="249"/>
      <c r="K40" s="121"/>
      <c r="L40" s="249"/>
      <c r="M40" s="121"/>
      <c r="N40" s="249"/>
      <c r="O40" s="121"/>
      <c r="P40" s="249"/>
      <c r="Q40" s="121"/>
      <c r="R40" s="249"/>
      <c r="S40" s="121"/>
      <c r="T40" s="249"/>
      <c r="U40" s="121"/>
      <c r="V40" s="249"/>
      <c r="W40" s="121"/>
      <c r="X40" s="249"/>
      <c r="Y40" s="121"/>
      <c r="Z40" s="249"/>
      <c r="AA40" s="121"/>
      <c r="AB40" s="249"/>
      <c r="AC40" s="121"/>
      <c r="AD40" s="249"/>
      <c r="AE40" s="121"/>
      <c r="AF40" s="249"/>
      <c r="AG40" s="121"/>
      <c r="AH40" s="249"/>
      <c r="AI40" s="121"/>
      <c r="AJ40" s="249"/>
      <c r="AK40" s="121"/>
      <c r="AL40" s="249"/>
      <c r="AM40" s="121"/>
      <c r="AN40" s="249"/>
      <c r="AO40" s="121"/>
      <c r="AP40" s="249"/>
      <c r="AQ40" s="121"/>
      <c r="AR40" s="249"/>
      <c r="AS40" s="121"/>
      <c r="AT40" s="249"/>
      <c r="AU40" s="121"/>
      <c r="AV40" s="249"/>
      <c r="AW40" s="121"/>
      <c r="AX40" s="249"/>
      <c r="AY40" s="121"/>
      <c r="AZ40" s="249"/>
      <c r="BA40" s="121"/>
      <c r="BB40" s="249"/>
      <c r="BC40" s="121"/>
      <c r="BD40" s="249"/>
      <c r="BE40" s="121"/>
      <c r="BF40" s="249"/>
    </row>
    <row r="41" spans="1:58" ht="15" customHeight="1" x14ac:dyDescent="0.25">
      <c r="A41" s="493" t="s">
        <v>161</v>
      </c>
      <c r="B41" s="67" t="s">
        <v>153</v>
      </c>
      <c r="C41" s="473">
        <f>Tabelas!$G$37</f>
        <v>1.89</v>
      </c>
      <c r="D41" s="474"/>
      <c r="E41" s="473">
        <f>Tabelas!$G$37</f>
        <v>1.89</v>
      </c>
      <c r="F41" s="474"/>
      <c r="G41" s="473">
        <f>Tabelas!$G$37</f>
        <v>1.89</v>
      </c>
      <c r="H41" s="474"/>
      <c r="I41" s="473">
        <f>Tabelas!$G$37</f>
        <v>1.89</v>
      </c>
      <c r="J41" s="474"/>
      <c r="K41" s="473">
        <f>Tabelas!$G$37</f>
        <v>1.89</v>
      </c>
      <c r="L41" s="474"/>
      <c r="M41" s="473">
        <f>Tabelas!$G$37</f>
        <v>1.89</v>
      </c>
      <c r="N41" s="474"/>
      <c r="O41" s="473">
        <f>Tabelas!$G$37</f>
        <v>1.89</v>
      </c>
      <c r="P41" s="474"/>
      <c r="Q41" s="473">
        <f>Tabelas!$G$37</f>
        <v>1.89</v>
      </c>
      <c r="R41" s="474"/>
      <c r="S41" s="473">
        <f>Tabelas!$G$37</f>
        <v>1.89</v>
      </c>
      <c r="T41" s="474"/>
      <c r="U41" s="473">
        <f>Tabelas!$G$37</f>
        <v>1.89</v>
      </c>
      <c r="V41" s="474"/>
      <c r="W41" s="473">
        <f>Tabelas!$G$37</f>
        <v>1.89</v>
      </c>
      <c r="X41" s="474"/>
      <c r="Y41" s="473">
        <f>Tabelas!$G$37</f>
        <v>1.89</v>
      </c>
      <c r="Z41" s="474"/>
      <c r="AA41" s="473">
        <f>Tabelas!$G$37</f>
        <v>1.89</v>
      </c>
      <c r="AB41" s="474"/>
      <c r="AC41" s="473">
        <f>Tabelas!$G$37</f>
        <v>1.89</v>
      </c>
      <c r="AD41" s="474"/>
      <c r="AE41" s="473">
        <f>Tabelas!$G$37</f>
        <v>1.89</v>
      </c>
      <c r="AF41" s="474"/>
      <c r="AG41" s="473">
        <f>Tabelas!$G$37</f>
        <v>1.89</v>
      </c>
      <c r="AH41" s="474"/>
      <c r="AI41" s="473">
        <f>Tabelas!$G$37</f>
        <v>1.89</v>
      </c>
      <c r="AJ41" s="474"/>
      <c r="AK41" s="473">
        <f>Tabelas!$G$37</f>
        <v>1.89</v>
      </c>
      <c r="AL41" s="474"/>
      <c r="AM41" s="473">
        <f>Tabelas!$G$37</f>
        <v>1.89</v>
      </c>
      <c r="AN41" s="474"/>
      <c r="AO41" s="473">
        <f>Tabelas!$G$37</f>
        <v>1.89</v>
      </c>
      <c r="AP41" s="474"/>
      <c r="AQ41" s="473">
        <f>Tabelas!$G$37</f>
        <v>1.89</v>
      </c>
      <c r="AR41" s="474"/>
      <c r="AS41" s="473">
        <f>Tabelas!$G$37</f>
        <v>1.89</v>
      </c>
      <c r="AT41" s="474"/>
      <c r="AU41" s="473">
        <f>Tabelas!$G$37</f>
        <v>1.89</v>
      </c>
      <c r="AV41" s="474"/>
      <c r="AW41" s="473">
        <f>Tabelas!$G$37</f>
        <v>1.89</v>
      </c>
      <c r="AX41" s="474"/>
      <c r="AY41" s="473">
        <f>Tabelas!$G$37</f>
        <v>1.89</v>
      </c>
      <c r="AZ41" s="474"/>
      <c r="BA41" s="473">
        <f>Tabelas!$G$37</f>
        <v>1.89</v>
      </c>
      <c r="BB41" s="474"/>
      <c r="BC41" s="473">
        <f>Tabelas!$G$37</f>
        <v>1.89</v>
      </c>
      <c r="BD41" s="474"/>
      <c r="BE41" s="473">
        <f>Tabelas!$G$37</f>
        <v>1.89</v>
      </c>
      <c r="BF41" s="474"/>
    </row>
    <row r="42" spans="1:58" x14ac:dyDescent="0.25">
      <c r="A42" s="494"/>
      <c r="B42" s="68" t="s">
        <v>155</v>
      </c>
      <c r="C42" s="475">
        <f>C21*C41/1000</f>
        <v>0.2329523636363636</v>
      </c>
      <c r="D42" s="476"/>
      <c r="E42" s="475">
        <f>E21*E41/1000</f>
        <v>0.2329523636363636</v>
      </c>
      <c r="F42" s="476"/>
      <c r="G42" s="475">
        <f>G21*G41/1000</f>
        <v>0.2329523636363636</v>
      </c>
      <c r="H42" s="476"/>
      <c r="I42" s="475">
        <f>I21*I41/1000</f>
        <v>0.2329523636363636</v>
      </c>
      <c r="J42" s="476"/>
      <c r="K42" s="475">
        <f>K21*K41/1000</f>
        <v>0.2329523636363636</v>
      </c>
      <c r="L42" s="476"/>
      <c r="M42" s="475">
        <f>M21*M41/1000</f>
        <v>0.2329523636363636</v>
      </c>
      <c r="N42" s="476"/>
      <c r="O42" s="475">
        <f>O21*O41/1000</f>
        <v>0.2329523636363636</v>
      </c>
      <c r="P42" s="476"/>
      <c r="Q42" s="475">
        <f>Q21*Q41/1000</f>
        <v>0.2329523636363636</v>
      </c>
      <c r="R42" s="476"/>
      <c r="S42" s="475">
        <f>S21*S41/1000</f>
        <v>0.2329523636363636</v>
      </c>
      <c r="T42" s="476"/>
      <c r="U42" s="475">
        <f>U21*U41/1000</f>
        <v>0.2329523636363636</v>
      </c>
      <c r="V42" s="476"/>
      <c r="W42" s="475">
        <f>W21*W41/1000</f>
        <v>0.2329523636363636</v>
      </c>
      <c r="X42" s="476"/>
      <c r="Y42" s="475">
        <f>Y21*Y41/1000</f>
        <v>0.2329523636363636</v>
      </c>
      <c r="Z42" s="476"/>
      <c r="AA42" s="475">
        <f>AA21*AA41/1000</f>
        <v>0.2329523636363636</v>
      </c>
      <c r="AB42" s="476"/>
      <c r="AC42" s="475">
        <f>AC21*AC41/1000</f>
        <v>0.2329523636363636</v>
      </c>
      <c r="AD42" s="476"/>
      <c r="AE42" s="475">
        <f>AE21*AE41/1000</f>
        <v>0.2329523636363636</v>
      </c>
      <c r="AF42" s="476"/>
      <c r="AG42" s="475">
        <f>AG21*AG41/1000</f>
        <v>0.2329523636363636</v>
      </c>
      <c r="AH42" s="476"/>
      <c r="AI42" s="475">
        <f>AI21*AI41/1000</f>
        <v>0.2329523636363636</v>
      </c>
      <c r="AJ42" s="476"/>
      <c r="AK42" s="475">
        <f>AK21*AK41/1000</f>
        <v>0.2329523636363636</v>
      </c>
      <c r="AL42" s="476"/>
      <c r="AM42" s="475">
        <f>AM21*AM41/1000</f>
        <v>0.2329523636363636</v>
      </c>
      <c r="AN42" s="476"/>
      <c r="AO42" s="475">
        <f>AO21*AO41/1000</f>
        <v>0.2329523636363636</v>
      </c>
      <c r="AP42" s="476"/>
      <c r="AQ42" s="475">
        <f>AQ21*AQ41/1000</f>
        <v>0.2329523636363636</v>
      </c>
      <c r="AR42" s="476"/>
      <c r="AS42" s="475">
        <f>AS21*AS41/1000</f>
        <v>0.2329523636363636</v>
      </c>
      <c r="AT42" s="476"/>
      <c r="AU42" s="475">
        <f>AU21*AU41/1000</f>
        <v>0.2329523636363636</v>
      </c>
      <c r="AV42" s="476"/>
      <c r="AW42" s="475">
        <f>AW21*AW41/1000</f>
        <v>0.2329523636363636</v>
      </c>
      <c r="AX42" s="476"/>
      <c r="AY42" s="475">
        <f>AY21*AY41/1000</f>
        <v>0.2329523636363636</v>
      </c>
      <c r="AZ42" s="476"/>
      <c r="BA42" s="475">
        <f>BA21*BA41/1000</f>
        <v>0.2329523636363636</v>
      </c>
      <c r="BB42" s="476"/>
      <c r="BC42" s="475">
        <f>BC21*BC41/1000</f>
        <v>0.2329523636363636</v>
      </c>
      <c r="BD42" s="476"/>
      <c r="BE42" s="475">
        <f>BE21*BE41/1000</f>
        <v>0.2329523636363636</v>
      </c>
      <c r="BF42" s="476"/>
    </row>
    <row r="43" spans="1:58" ht="15.75" thickBot="1" x14ac:dyDescent="0.3">
      <c r="A43" s="495"/>
      <c r="B43" s="69" t="s">
        <v>156</v>
      </c>
      <c r="C43" s="477">
        <f>C42*C4*2</f>
        <v>69.885709090909074</v>
      </c>
      <c r="D43" s="478"/>
      <c r="E43" s="477">
        <f>E42*E4*2</f>
        <v>0</v>
      </c>
      <c r="F43" s="478"/>
      <c r="G43" s="477">
        <f>G42*G4*2</f>
        <v>0</v>
      </c>
      <c r="H43" s="478"/>
      <c r="I43" s="477">
        <f>I42*I4*2</f>
        <v>0</v>
      </c>
      <c r="J43" s="478"/>
      <c r="K43" s="477">
        <f>K42*K4*2</f>
        <v>0</v>
      </c>
      <c r="L43" s="478"/>
      <c r="M43" s="477">
        <f>M42*M4*2</f>
        <v>0</v>
      </c>
      <c r="N43" s="478"/>
      <c r="O43" s="477">
        <f>O42*O4*2</f>
        <v>0</v>
      </c>
      <c r="P43" s="478"/>
      <c r="Q43" s="477">
        <f>Q42*Q4*2</f>
        <v>0</v>
      </c>
      <c r="R43" s="478"/>
      <c r="S43" s="477">
        <f>S42*S4*2</f>
        <v>0</v>
      </c>
      <c r="T43" s="478"/>
      <c r="U43" s="477">
        <f>U42*U4*2</f>
        <v>0</v>
      </c>
      <c r="V43" s="478"/>
      <c r="W43" s="477">
        <f>W42*W4*2</f>
        <v>0</v>
      </c>
      <c r="X43" s="478"/>
      <c r="Y43" s="477">
        <f>Y42*Y4*2</f>
        <v>0</v>
      </c>
      <c r="Z43" s="478"/>
      <c r="AA43" s="477">
        <f>AA42*AA4*2</f>
        <v>0</v>
      </c>
      <c r="AB43" s="478"/>
      <c r="AC43" s="477">
        <f>AC42*AC4*2</f>
        <v>0</v>
      </c>
      <c r="AD43" s="478"/>
      <c r="AE43" s="477">
        <f>AE42*AE4*2</f>
        <v>0</v>
      </c>
      <c r="AF43" s="478"/>
      <c r="AG43" s="477">
        <f>AG42*AG4*2</f>
        <v>37.272378181818176</v>
      </c>
      <c r="AH43" s="478"/>
      <c r="AI43" s="477">
        <f>AI42*AI4*2</f>
        <v>0</v>
      </c>
      <c r="AJ43" s="478"/>
      <c r="AK43" s="477">
        <f>AK42*AK4*2</f>
        <v>0</v>
      </c>
      <c r="AL43" s="478"/>
      <c r="AM43" s="477">
        <f>AM42*AM4*2</f>
        <v>0</v>
      </c>
      <c r="AN43" s="478"/>
      <c r="AO43" s="477">
        <f>AO42*AO4*2</f>
        <v>465.9047272727272</v>
      </c>
      <c r="AP43" s="478"/>
      <c r="AQ43" s="477">
        <f>AQ42*AQ4*2</f>
        <v>0</v>
      </c>
      <c r="AR43" s="478"/>
      <c r="AS43" s="477">
        <f>AS42*AS4*2</f>
        <v>0</v>
      </c>
      <c r="AT43" s="478"/>
      <c r="AU43" s="477">
        <f>AU42*AU4*2</f>
        <v>0</v>
      </c>
      <c r="AV43" s="478"/>
      <c r="AW43" s="477">
        <f>AW42*AW4*2</f>
        <v>0</v>
      </c>
      <c r="AX43" s="478"/>
      <c r="AY43" s="477">
        <f>AY42*AY4*2</f>
        <v>0</v>
      </c>
      <c r="AZ43" s="478"/>
      <c r="BA43" s="477">
        <f>BA42*BA4*2</f>
        <v>0</v>
      </c>
      <c r="BB43" s="478"/>
      <c r="BC43" s="477">
        <f>BC42*BC4*2</f>
        <v>0</v>
      </c>
      <c r="BD43" s="478"/>
      <c r="BE43" s="477">
        <f>BE42*BE4*2</f>
        <v>0</v>
      </c>
      <c r="BF43" s="478"/>
    </row>
    <row r="44" spans="1:58" ht="15.75" thickBot="1" x14ac:dyDescent="0.3">
      <c r="A44" s="237"/>
      <c r="B44" s="238"/>
      <c r="C44" s="255"/>
      <c r="D44" s="256"/>
      <c r="E44" s="255"/>
      <c r="F44" s="256"/>
      <c r="G44" s="255"/>
      <c r="H44" s="256"/>
      <c r="I44" s="255"/>
      <c r="J44" s="256"/>
      <c r="K44" s="255"/>
      <c r="L44" s="256"/>
      <c r="M44" s="255"/>
      <c r="N44" s="256"/>
      <c r="O44" s="255"/>
      <c r="P44" s="256"/>
      <c r="Q44" s="255"/>
      <c r="R44" s="256"/>
      <c r="S44" s="255"/>
      <c r="T44" s="256"/>
      <c r="U44" s="255"/>
      <c r="V44" s="256"/>
      <c r="W44" s="255"/>
      <c r="X44" s="256"/>
      <c r="Y44" s="255"/>
      <c r="Z44" s="256"/>
      <c r="AA44" s="255"/>
      <c r="AB44" s="256"/>
      <c r="AC44" s="255"/>
      <c r="AD44" s="256"/>
      <c r="AE44" s="255"/>
      <c r="AF44" s="256"/>
      <c r="AG44" s="255"/>
      <c r="AH44" s="256"/>
      <c r="AI44" s="255"/>
      <c r="AJ44" s="256"/>
      <c r="AK44" s="255"/>
      <c r="AL44" s="256"/>
      <c r="AM44" s="255"/>
      <c r="AN44" s="256"/>
      <c r="AO44" s="255"/>
      <c r="AP44" s="256"/>
      <c r="AQ44" s="255"/>
      <c r="AR44" s="256"/>
      <c r="AS44" s="255"/>
      <c r="AT44" s="256"/>
      <c r="AU44" s="255"/>
      <c r="AV44" s="256"/>
      <c r="AW44" s="255"/>
      <c r="AX44" s="256"/>
      <c r="AY44" s="255"/>
      <c r="AZ44" s="256"/>
      <c r="BA44" s="255"/>
      <c r="BB44" s="256"/>
      <c r="BC44" s="255"/>
      <c r="BD44" s="256"/>
      <c r="BE44" s="255"/>
      <c r="BF44" s="256"/>
    </row>
    <row r="45" spans="1:58" ht="15" customHeight="1" x14ac:dyDescent="0.25">
      <c r="A45" s="493" t="s">
        <v>169</v>
      </c>
      <c r="B45" s="67" t="s">
        <v>153</v>
      </c>
      <c r="C45" s="473">
        <f>Tabelas!$G$35</f>
        <v>7.44</v>
      </c>
      <c r="D45" s="474"/>
      <c r="E45" s="473">
        <f>Tabelas!$G$35</f>
        <v>7.44</v>
      </c>
      <c r="F45" s="474"/>
      <c r="G45" s="473">
        <f>Tabelas!$G$35</f>
        <v>7.44</v>
      </c>
      <c r="H45" s="474"/>
      <c r="I45" s="473">
        <f>Tabelas!$G$35</f>
        <v>7.44</v>
      </c>
      <c r="J45" s="474"/>
      <c r="K45" s="473">
        <f>Tabelas!$G$35</f>
        <v>7.44</v>
      </c>
      <c r="L45" s="474"/>
      <c r="M45" s="473">
        <f>Tabelas!$G$35</f>
        <v>7.44</v>
      </c>
      <c r="N45" s="474"/>
      <c r="O45" s="473">
        <f>Tabelas!$G$35</f>
        <v>7.44</v>
      </c>
      <c r="P45" s="474"/>
      <c r="Q45" s="473">
        <f>Tabelas!$G$35</f>
        <v>7.44</v>
      </c>
      <c r="R45" s="474"/>
      <c r="S45" s="473">
        <f>Tabelas!$G$35</f>
        <v>7.44</v>
      </c>
      <c r="T45" s="474"/>
      <c r="U45" s="473">
        <f>Tabelas!$G$35</f>
        <v>7.44</v>
      </c>
      <c r="V45" s="474"/>
      <c r="W45" s="473">
        <f>Tabelas!$G$35</f>
        <v>7.44</v>
      </c>
      <c r="X45" s="474"/>
      <c r="Y45" s="473">
        <f>Tabelas!$G$35</f>
        <v>7.44</v>
      </c>
      <c r="Z45" s="474"/>
      <c r="AA45" s="473">
        <f>Tabelas!$G$35</f>
        <v>7.44</v>
      </c>
      <c r="AB45" s="474"/>
      <c r="AC45" s="473">
        <f>Tabelas!$G$35</f>
        <v>7.44</v>
      </c>
      <c r="AD45" s="474"/>
      <c r="AE45" s="473">
        <f>Tabelas!$G$35</f>
        <v>7.44</v>
      </c>
      <c r="AF45" s="474"/>
      <c r="AG45" s="473">
        <f>Tabelas!$G$35</f>
        <v>7.44</v>
      </c>
      <c r="AH45" s="474"/>
      <c r="AI45" s="473">
        <f>Tabelas!$G$35</f>
        <v>7.44</v>
      </c>
      <c r="AJ45" s="474"/>
      <c r="AK45" s="473">
        <f>Tabelas!$G$35</f>
        <v>7.44</v>
      </c>
      <c r="AL45" s="474"/>
      <c r="AM45" s="473">
        <f>Tabelas!$G$35</f>
        <v>7.44</v>
      </c>
      <c r="AN45" s="474"/>
      <c r="AO45" s="473">
        <f>Tabelas!$G$35</f>
        <v>7.44</v>
      </c>
      <c r="AP45" s="474"/>
      <c r="AQ45" s="473">
        <f>Tabelas!$G$35</f>
        <v>7.44</v>
      </c>
      <c r="AR45" s="474"/>
      <c r="AS45" s="473">
        <f>Tabelas!$G$35</f>
        <v>7.44</v>
      </c>
      <c r="AT45" s="474"/>
      <c r="AU45" s="473">
        <f>Tabelas!$G$35</f>
        <v>7.44</v>
      </c>
      <c r="AV45" s="474"/>
      <c r="AW45" s="473">
        <f>Tabelas!$G$35</f>
        <v>7.44</v>
      </c>
      <c r="AX45" s="474"/>
      <c r="AY45" s="473">
        <f>Tabelas!$G$35</f>
        <v>7.44</v>
      </c>
      <c r="AZ45" s="474"/>
      <c r="BA45" s="473">
        <f>Tabelas!$G$35</f>
        <v>7.44</v>
      </c>
      <c r="BB45" s="474"/>
      <c r="BC45" s="473">
        <f>Tabelas!$G$35</f>
        <v>7.44</v>
      </c>
      <c r="BD45" s="474"/>
      <c r="BE45" s="473">
        <f>Tabelas!$G$35</f>
        <v>7.44</v>
      </c>
      <c r="BF45" s="474"/>
    </row>
    <row r="46" spans="1:58" x14ac:dyDescent="0.25">
      <c r="A46" s="494"/>
      <c r="B46" s="68" t="s">
        <v>155</v>
      </c>
      <c r="C46" s="475">
        <f>C21*C45/1000</f>
        <v>0.91701882828282832</v>
      </c>
      <c r="D46" s="476"/>
      <c r="E46" s="475">
        <f>E21*E45/1000</f>
        <v>0.91701882828282832</v>
      </c>
      <c r="F46" s="476"/>
      <c r="G46" s="475">
        <f>G21*G45/1000</f>
        <v>0.91701882828282832</v>
      </c>
      <c r="H46" s="476"/>
      <c r="I46" s="475">
        <f>I21*I45/1000</f>
        <v>0.91701882828282832</v>
      </c>
      <c r="J46" s="476"/>
      <c r="K46" s="475">
        <f>K21*K45/1000</f>
        <v>0.91701882828282832</v>
      </c>
      <c r="L46" s="476"/>
      <c r="M46" s="475">
        <f>M21*M45/1000</f>
        <v>0.91701882828282832</v>
      </c>
      <c r="N46" s="476"/>
      <c r="O46" s="475">
        <f>O21*O45/1000</f>
        <v>0.91701882828282832</v>
      </c>
      <c r="P46" s="476"/>
      <c r="Q46" s="475">
        <f>Q21*Q45/1000</f>
        <v>0.91701882828282832</v>
      </c>
      <c r="R46" s="476"/>
      <c r="S46" s="475">
        <f>S21*S45/1000</f>
        <v>0.91701882828282832</v>
      </c>
      <c r="T46" s="476"/>
      <c r="U46" s="475">
        <f>U21*U45/1000</f>
        <v>0.91701882828282832</v>
      </c>
      <c r="V46" s="476"/>
      <c r="W46" s="475">
        <f>W21*W45/1000</f>
        <v>0.91701882828282832</v>
      </c>
      <c r="X46" s="476"/>
      <c r="Y46" s="475">
        <f>Y21*Y45/1000</f>
        <v>0.91701882828282832</v>
      </c>
      <c r="Z46" s="476"/>
      <c r="AA46" s="475">
        <f>AA21*AA45/1000</f>
        <v>0.91701882828282832</v>
      </c>
      <c r="AB46" s="476"/>
      <c r="AC46" s="475">
        <f>AC21*AC45/1000</f>
        <v>0.91701882828282832</v>
      </c>
      <c r="AD46" s="476"/>
      <c r="AE46" s="475">
        <f>AE21*AE45/1000</f>
        <v>0.91701882828282832</v>
      </c>
      <c r="AF46" s="476"/>
      <c r="AG46" s="475">
        <f>AG21*AG45/1000</f>
        <v>0.91701882828282832</v>
      </c>
      <c r="AH46" s="476"/>
      <c r="AI46" s="475">
        <f>AI21*AI45/1000</f>
        <v>0.91701882828282832</v>
      </c>
      <c r="AJ46" s="476"/>
      <c r="AK46" s="475">
        <f>AK21*AK45/1000</f>
        <v>0.91701882828282832</v>
      </c>
      <c r="AL46" s="476"/>
      <c r="AM46" s="475">
        <f>AM21*AM45/1000</f>
        <v>0.91701882828282832</v>
      </c>
      <c r="AN46" s="476"/>
      <c r="AO46" s="475">
        <f>AO21*AO45/1000</f>
        <v>0.91701882828282832</v>
      </c>
      <c r="AP46" s="476"/>
      <c r="AQ46" s="475">
        <f>AQ21*AQ45/1000</f>
        <v>0.91701882828282832</v>
      </c>
      <c r="AR46" s="476"/>
      <c r="AS46" s="475">
        <f>AS21*AS45/1000</f>
        <v>0.91701882828282832</v>
      </c>
      <c r="AT46" s="476"/>
      <c r="AU46" s="475">
        <f>AU21*AU45/1000</f>
        <v>0.91701882828282832</v>
      </c>
      <c r="AV46" s="476"/>
      <c r="AW46" s="475">
        <f>AW21*AW45/1000</f>
        <v>0.91701882828282832</v>
      </c>
      <c r="AX46" s="476"/>
      <c r="AY46" s="475">
        <f>AY21*AY45/1000</f>
        <v>0.91701882828282832</v>
      </c>
      <c r="AZ46" s="476"/>
      <c r="BA46" s="475">
        <f>BA21*BA45/1000</f>
        <v>0.91701882828282832</v>
      </c>
      <c r="BB46" s="476"/>
      <c r="BC46" s="475">
        <f>BC21*BC45/1000</f>
        <v>0.91701882828282832</v>
      </c>
      <c r="BD46" s="476"/>
      <c r="BE46" s="475">
        <f>BE21*BE45/1000</f>
        <v>0.91701882828282832</v>
      </c>
      <c r="BF46" s="476"/>
    </row>
    <row r="47" spans="1:58" ht="15.75" thickBot="1" x14ac:dyDescent="0.3">
      <c r="A47" s="495"/>
      <c r="B47" s="69" t="s">
        <v>156</v>
      </c>
      <c r="C47" s="477">
        <f>C46*C4</f>
        <v>137.55282424242424</v>
      </c>
      <c r="D47" s="478"/>
      <c r="E47" s="477">
        <f>E46*E4</f>
        <v>0</v>
      </c>
      <c r="F47" s="478"/>
      <c r="G47" s="477">
        <f>G46*G4</f>
        <v>0</v>
      </c>
      <c r="H47" s="478"/>
      <c r="I47" s="477">
        <f>I46*I4</f>
        <v>0</v>
      </c>
      <c r="J47" s="478"/>
      <c r="K47" s="477">
        <f>K46*K4</f>
        <v>0</v>
      </c>
      <c r="L47" s="478"/>
      <c r="M47" s="477">
        <f>M46*M4</f>
        <v>0</v>
      </c>
      <c r="N47" s="478"/>
      <c r="O47" s="477">
        <f>O46*O4</f>
        <v>0</v>
      </c>
      <c r="P47" s="478"/>
      <c r="Q47" s="477">
        <f>Q46*Q4</f>
        <v>0</v>
      </c>
      <c r="R47" s="478"/>
      <c r="S47" s="477">
        <f>S46*S4</f>
        <v>0</v>
      </c>
      <c r="T47" s="478"/>
      <c r="U47" s="477">
        <f>U46*U4</f>
        <v>0</v>
      </c>
      <c r="V47" s="478"/>
      <c r="W47" s="477">
        <f>W46*W4</f>
        <v>0</v>
      </c>
      <c r="X47" s="478"/>
      <c r="Y47" s="477">
        <f>Y46*Y4</f>
        <v>0</v>
      </c>
      <c r="Z47" s="478"/>
      <c r="AA47" s="477">
        <f>AA46*AA4</f>
        <v>0</v>
      </c>
      <c r="AB47" s="478"/>
      <c r="AC47" s="477">
        <f>AC46*AC4</f>
        <v>0</v>
      </c>
      <c r="AD47" s="478"/>
      <c r="AE47" s="477">
        <f>AE46*AE4</f>
        <v>0</v>
      </c>
      <c r="AF47" s="478"/>
      <c r="AG47" s="477">
        <f>AG46*AG4</f>
        <v>73.361506262626264</v>
      </c>
      <c r="AH47" s="478"/>
      <c r="AI47" s="477">
        <f>AI46*AI4</f>
        <v>0</v>
      </c>
      <c r="AJ47" s="478"/>
      <c r="AK47" s="477">
        <f>AK46*AK4</f>
        <v>0</v>
      </c>
      <c r="AL47" s="478"/>
      <c r="AM47" s="477">
        <f>AM46*AM4</f>
        <v>0</v>
      </c>
      <c r="AN47" s="478"/>
      <c r="AO47" s="477">
        <f>AO46*AO4</f>
        <v>917.01882828282828</v>
      </c>
      <c r="AP47" s="478"/>
      <c r="AQ47" s="477">
        <f>AQ46*AQ4</f>
        <v>0</v>
      </c>
      <c r="AR47" s="478"/>
      <c r="AS47" s="477">
        <f>AS46*AS4</f>
        <v>0</v>
      </c>
      <c r="AT47" s="478"/>
      <c r="AU47" s="477">
        <f>AU46*AU4</f>
        <v>0</v>
      </c>
      <c r="AV47" s="478"/>
      <c r="AW47" s="477">
        <f>AW46*AW4</f>
        <v>0</v>
      </c>
      <c r="AX47" s="478"/>
      <c r="AY47" s="477">
        <f>AY46*AY4</f>
        <v>0</v>
      </c>
      <c r="AZ47" s="478"/>
      <c r="BA47" s="477">
        <f>BA46*BA4</f>
        <v>0</v>
      </c>
      <c r="BB47" s="478"/>
      <c r="BC47" s="477">
        <f>BC46*BC4</f>
        <v>0</v>
      </c>
      <c r="BD47" s="478"/>
      <c r="BE47" s="477">
        <f>BE46*BE4</f>
        <v>0</v>
      </c>
      <c r="BF47" s="478"/>
    </row>
    <row r="48" spans="1:58" ht="15.75" thickBot="1" x14ac:dyDescent="0.3">
      <c r="A48" s="320" t="s">
        <v>72</v>
      </c>
      <c r="B48" s="502" t="str">
        <f>'REQUISIÇÃO DE SERVIÇOS '!D48</f>
        <v>Encadernação wire-ô, capa em cartão revestido nº 20, laminação fosca</v>
      </c>
      <c r="C48" s="502"/>
      <c r="D48" s="503"/>
      <c r="E48" s="121"/>
      <c r="F48" s="249"/>
      <c r="G48" s="121"/>
      <c r="H48" s="249"/>
      <c r="I48" s="121"/>
      <c r="J48" s="249"/>
      <c r="K48" s="121"/>
      <c r="L48" s="249"/>
      <c r="M48" s="121"/>
      <c r="N48" s="249"/>
      <c r="O48" s="121"/>
      <c r="P48" s="249"/>
      <c r="Q48" s="121"/>
      <c r="R48" s="249"/>
      <c r="S48" s="121"/>
      <c r="T48" s="249"/>
      <c r="U48" s="121"/>
      <c r="V48" s="249"/>
      <c r="W48" s="121"/>
      <c r="X48" s="249"/>
      <c r="Y48" s="121"/>
      <c r="Z48" s="249"/>
      <c r="AA48" s="121"/>
      <c r="AB48" s="249"/>
      <c r="AC48" s="121"/>
      <c r="AD48" s="249"/>
      <c r="AE48" s="121"/>
      <c r="AF48" s="249"/>
      <c r="AG48" s="121"/>
      <c r="AH48" s="249"/>
      <c r="AI48" s="121"/>
      <c r="AJ48" s="249"/>
      <c r="AK48" s="121"/>
      <c r="AL48" s="249"/>
      <c r="AM48" s="121"/>
      <c r="AN48" s="249"/>
      <c r="AO48" s="121"/>
      <c r="AP48" s="249"/>
      <c r="AQ48" s="121"/>
      <c r="AR48" s="249"/>
      <c r="AS48" s="121"/>
      <c r="AT48" s="249"/>
      <c r="AU48" s="121"/>
      <c r="AV48" s="249"/>
      <c r="AW48" s="121"/>
      <c r="AX48" s="249"/>
      <c r="AY48" s="121"/>
      <c r="AZ48" s="249"/>
      <c r="BA48" s="121"/>
      <c r="BB48" s="249"/>
      <c r="BC48" s="121"/>
      <c r="BD48" s="249"/>
      <c r="BE48" s="121"/>
      <c r="BF48" s="249"/>
    </row>
    <row r="49" spans="1:58" x14ac:dyDescent="0.25">
      <c r="A49" s="222"/>
      <c r="B49" s="229"/>
      <c r="C49" s="334" t="s">
        <v>160</v>
      </c>
      <c r="D49" s="335">
        <f>C47+C43</f>
        <v>207.43853333333331</v>
      </c>
      <c r="E49" s="68" t="s">
        <v>160</v>
      </c>
      <c r="F49" s="95">
        <f>E47+E43</f>
        <v>0</v>
      </c>
      <c r="G49" s="68" t="s">
        <v>160</v>
      </c>
      <c r="H49" s="95">
        <f>G47+G43</f>
        <v>0</v>
      </c>
      <c r="I49" s="68" t="s">
        <v>160</v>
      </c>
      <c r="J49" s="95">
        <f>I47+I43</f>
        <v>0</v>
      </c>
      <c r="K49" s="68" t="s">
        <v>160</v>
      </c>
      <c r="L49" s="95">
        <f>K47+K43</f>
        <v>0</v>
      </c>
      <c r="M49" s="68" t="s">
        <v>160</v>
      </c>
      <c r="N49" s="95">
        <f>M47+M43</f>
        <v>0</v>
      </c>
      <c r="O49" s="68" t="s">
        <v>160</v>
      </c>
      <c r="P49" s="95">
        <f>O47+O43</f>
        <v>0</v>
      </c>
      <c r="Q49" s="68" t="s">
        <v>160</v>
      </c>
      <c r="R49" s="95">
        <f>Q47+Q43</f>
        <v>0</v>
      </c>
      <c r="S49" s="68" t="s">
        <v>160</v>
      </c>
      <c r="T49" s="95">
        <f>S47+S43</f>
        <v>0</v>
      </c>
      <c r="U49" s="68" t="s">
        <v>160</v>
      </c>
      <c r="V49" s="95">
        <f>U47+U43</f>
        <v>0</v>
      </c>
      <c r="W49" s="68" t="s">
        <v>160</v>
      </c>
      <c r="X49" s="95">
        <f>W47+W43</f>
        <v>0</v>
      </c>
      <c r="Y49" s="68" t="s">
        <v>160</v>
      </c>
      <c r="Z49" s="95">
        <f>Y47+Y43</f>
        <v>0</v>
      </c>
      <c r="AA49" s="68" t="s">
        <v>160</v>
      </c>
      <c r="AB49" s="95">
        <f>AA47+AA43</f>
        <v>0</v>
      </c>
      <c r="AC49" s="68" t="s">
        <v>160</v>
      </c>
      <c r="AD49" s="95">
        <f>AC47+AC43</f>
        <v>0</v>
      </c>
      <c r="AE49" s="68" t="s">
        <v>160</v>
      </c>
      <c r="AF49" s="95">
        <f>AE47+AE43</f>
        <v>0</v>
      </c>
      <c r="AG49" s="68" t="s">
        <v>160</v>
      </c>
      <c r="AH49" s="95">
        <f>AG47+AG43</f>
        <v>110.63388444444445</v>
      </c>
      <c r="AI49" s="68" t="s">
        <v>160</v>
      </c>
      <c r="AJ49" s="95">
        <f>AI47+AI43</f>
        <v>0</v>
      </c>
      <c r="AK49" s="68" t="s">
        <v>160</v>
      </c>
      <c r="AL49" s="95">
        <f>AK47+AK43</f>
        <v>0</v>
      </c>
      <c r="AM49" s="68" t="s">
        <v>160</v>
      </c>
      <c r="AN49" s="95">
        <f>AM47+AM43</f>
        <v>0</v>
      </c>
      <c r="AO49" s="68" t="s">
        <v>160</v>
      </c>
      <c r="AP49" s="95">
        <f>AO47+AO43</f>
        <v>1382.9235555555556</v>
      </c>
      <c r="AQ49" s="68" t="s">
        <v>160</v>
      </c>
      <c r="AR49" s="95">
        <f>AQ47+AQ43</f>
        <v>0</v>
      </c>
      <c r="AS49" s="68" t="s">
        <v>160</v>
      </c>
      <c r="AT49" s="95">
        <f>AS47+AS43</f>
        <v>0</v>
      </c>
      <c r="AU49" s="68" t="s">
        <v>160</v>
      </c>
      <c r="AV49" s="95">
        <f>AU47+AU43</f>
        <v>0</v>
      </c>
      <c r="AW49" s="68" t="s">
        <v>160</v>
      </c>
      <c r="AX49" s="95">
        <f>AW47+AW43</f>
        <v>0</v>
      </c>
      <c r="AY49" s="68" t="s">
        <v>160</v>
      </c>
      <c r="AZ49" s="95">
        <f>AY47+AY43</f>
        <v>0</v>
      </c>
      <c r="BA49" s="68" t="s">
        <v>160</v>
      </c>
      <c r="BB49" s="95">
        <f>BA47+BA43</f>
        <v>0</v>
      </c>
      <c r="BC49" s="68" t="s">
        <v>160</v>
      </c>
      <c r="BD49" s="95">
        <f>BC47+BC43</f>
        <v>0</v>
      </c>
      <c r="BE49" s="68" t="s">
        <v>160</v>
      </c>
      <c r="BF49" s="95">
        <f>BE47+BE43</f>
        <v>0</v>
      </c>
    </row>
    <row r="50" spans="1:58" x14ac:dyDescent="0.25">
      <c r="A50" s="224"/>
      <c r="B50" s="120"/>
      <c r="C50" s="72" t="s">
        <v>111</v>
      </c>
      <c r="D50" s="73">
        <f>IF(OR(C8=Tabelas!$F$14,C8=Tabelas!$F$16),SUM(D28:D32),SUM(D28:D32)*87.5%)</f>
        <v>2067.1114265925921</v>
      </c>
      <c r="E50" s="72" t="s">
        <v>111</v>
      </c>
      <c r="F50" s="73">
        <f>IF(OR(E8=Tabelas!$F$14,E8=Tabelas!$F$16),SUM(F28:F32),SUM(F28:F32)*87.5%)</f>
        <v>0</v>
      </c>
      <c r="G50" s="72" t="s">
        <v>111</v>
      </c>
      <c r="H50" s="73">
        <f>IF(OR(G8=Tabelas!$F$14,G8=Tabelas!$F$16),SUM(H28:H32),SUM(H28:H32)*87.5%)</f>
        <v>0</v>
      </c>
      <c r="I50" s="72" t="s">
        <v>111</v>
      </c>
      <c r="J50" s="73">
        <f>IF(OR(I8=Tabelas!$F$14,I8=Tabelas!$F$16),SUM(J28:J32),SUM(J28:J32)*87.5%)</f>
        <v>0</v>
      </c>
      <c r="K50" s="72" t="s">
        <v>111</v>
      </c>
      <c r="L50" s="73">
        <f>IF(OR(K8=Tabelas!$F$14,K8=Tabelas!$F$16),SUM(L28:L32),SUM(L28:L32)*87.5%)</f>
        <v>0</v>
      </c>
      <c r="M50" s="72" t="s">
        <v>111</v>
      </c>
      <c r="N50" s="73">
        <f>IF(OR(M8=Tabelas!$F$14,M8=Tabelas!$F$16),SUM(N28:N32),SUM(N28:N32)*87.5%)</f>
        <v>0</v>
      </c>
      <c r="O50" s="72" t="s">
        <v>111</v>
      </c>
      <c r="P50" s="73">
        <f>IF(OR(O8=Tabelas!$F$14,O8=Tabelas!$F$16),SUM(P28:P32),SUM(P28:P32)*87.5%)</f>
        <v>0</v>
      </c>
      <c r="Q50" s="72" t="s">
        <v>111</v>
      </c>
      <c r="R50" s="73">
        <f>IF(OR(Q8=Tabelas!$F$14,Q8=Tabelas!$F$16),SUM(R28:R32),SUM(R28:R32)*87.5%)</f>
        <v>0</v>
      </c>
      <c r="S50" s="72" t="s">
        <v>111</v>
      </c>
      <c r="T50" s="73">
        <f>IF(OR(S8=Tabelas!$F$14,S8=Tabelas!$F$16),SUM(T28:T32),SUM(T28:T32)*87.5%)</f>
        <v>0</v>
      </c>
      <c r="U50" s="72" t="s">
        <v>111</v>
      </c>
      <c r="V50" s="73">
        <f>IF(OR(U8=Tabelas!$F$14,U8=Tabelas!$F$16),SUM(V28:V32),SUM(V28:V32)*87.5%)</f>
        <v>0</v>
      </c>
      <c r="W50" s="72" t="s">
        <v>111</v>
      </c>
      <c r="X50" s="73">
        <f>IF(OR(W8=Tabelas!$F$14,W8=Tabelas!$F$16),SUM(X28:X32),SUM(X28:X32)*87.5%)</f>
        <v>0</v>
      </c>
      <c r="Y50" s="72" t="s">
        <v>111</v>
      </c>
      <c r="Z50" s="73">
        <f>IF(OR(Y8=Tabelas!$F$14,Y8=Tabelas!$F$16),SUM(Z28:Z32),SUM(Z28:Z32)*87.5%)</f>
        <v>0</v>
      </c>
      <c r="AA50" s="72" t="s">
        <v>111</v>
      </c>
      <c r="AB50" s="73">
        <f>IF(OR(AA8=Tabelas!$F$14,AA8=Tabelas!$F$16),SUM(AB28:AB32),SUM(AB28:AB32)*87.5%)</f>
        <v>0</v>
      </c>
      <c r="AC50" s="72" t="s">
        <v>111</v>
      </c>
      <c r="AD50" s="73">
        <f>IF(OR(AC8=Tabelas!$F$14,AC8=Tabelas!$F$16),SUM(AD28:AD32),SUM(AD28:AD32)*87.5%)</f>
        <v>0</v>
      </c>
      <c r="AE50" s="72" t="s">
        <v>111</v>
      </c>
      <c r="AF50" s="73">
        <f>IF(OR(AE8=Tabelas!$F$14,AE8=Tabelas!$F$16),SUM(AF28:AF32),SUM(AF28:AF32)*87.5%)</f>
        <v>0</v>
      </c>
      <c r="AG50" s="72" t="s">
        <v>111</v>
      </c>
      <c r="AH50" s="73">
        <f>IF(OR(AG8=Tabelas!$F$14,AG8=Tabelas!$F$16),SUM(AH28:AH32),SUM(AH28:AH32)*87.5%)</f>
        <v>1207.2851151973064</v>
      </c>
      <c r="AI50" s="72" t="s">
        <v>111</v>
      </c>
      <c r="AJ50" s="73">
        <f>IF(OR(AI8=Tabelas!$F$14,AI8=Tabelas!$F$16),SUM(AJ28:AJ32),SUM(AJ28:AJ32)*87.5%)</f>
        <v>0</v>
      </c>
      <c r="AK50" s="72" t="s">
        <v>111</v>
      </c>
      <c r="AL50" s="73">
        <f>IF(OR(AK8=Tabelas!$F$14,AK8=Tabelas!$F$16),SUM(AL28:AL32),SUM(AL28:AL32)*87.5%)</f>
        <v>0</v>
      </c>
      <c r="AM50" s="72" t="s">
        <v>111</v>
      </c>
      <c r="AN50" s="73">
        <f>IF(OR(AM8=Tabelas!$F$14,AM8=Tabelas!$F$16),SUM(AN28:AN32),SUM(AN28:AN32)*87.5%)</f>
        <v>0</v>
      </c>
      <c r="AO50" s="72" t="s">
        <v>111</v>
      </c>
      <c r="AP50" s="73">
        <f>IF(OR(AO8=Tabelas!$F$14,AO8=Tabelas!$F$16),SUM(AP28:AP32),SUM(AP28:AP32)*87.5%)</f>
        <v>11850.416156161615</v>
      </c>
      <c r="AQ50" s="72" t="s">
        <v>111</v>
      </c>
      <c r="AR50" s="73">
        <f>IF(OR(AQ8=Tabelas!$F$14,AQ8=Tabelas!$F$16),SUM(AR28:AR32),SUM(AR28:AR32)*87.5%)</f>
        <v>0</v>
      </c>
      <c r="AS50" s="72" t="s">
        <v>111</v>
      </c>
      <c r="AT50" s="73">
        <f>IF(OR(AS8=Tabelas!$F$14,AS8=Tabelas!$F$16),SUM(AT28:AT32),SUM(AT28:AT32)*87.5%)</f>
        <v>0</v>
      </c>
      <c r="AU50" s="72" t="s">
        <v>111</v>
      </c>
      <c r="AV50" s="73">
        <f>IF(OR(AU8=Tabelas!$F$14,AU8=Tabelas!$F$16),SUM(AV28:AV32),SUM(AV28:AV32)*87.5%)</f>
        <v>0</v>
      </c>
      <c r="AW50" s="72" t="s">
        <v>111</v>
      </c>
      <c r="AX50" s="73">
        <f>IF(OR(AW8=Tabelas!$F$14,AW8=Tabelas!$F$16),SUM(AX28:AX32),SUM(AX28:AX32)*87.5%)</f>
        <v>0</v>
      </c>
      <c r="AY50" s="72" t="s">
        <v>111</v>
      </c>
      <c r="AZ50" s="73">
        <f>IF(OR(AY8=Tabelas!$F$14,AY8=Tabelas!$F$16),SUM(AZ28:AZ32),SUM(AZ28:AZ32)*87.5%)</f>
        <v>0</v>
      </c>
      <c r="BA50" s="72" t="s">
        <v>111</v>
      </c>
      <c r="BB50" s="73">
        <f>IF(OR(BA8=Tabelas!$F$14,BA8=Tabelas!$F$16),SUM(BB28:BB32),SUM(BB28:BB32)*87.5%)</f>
        <v>0</v>
      </c>
      <c r="BC50" s="72" t="s">
        <v>111</v>
      </c>
      <c r="BD50" s="73">
        <f>IF(OR(BC8=Tabelas!$F$14,BC8=Tabelas!$F$16),SUM(BD28:BD32),SUM(BD28:BD32)*87.5%)</f>
        <v>0</v>
      </c>
      <c r="BE50" s="72" t="s">
        <v>111</v>
      </c>
      <c r="BF50" s="73">
        <f>IF(OR(BE8=Tabelas!$F$14,BE8=Tabelas!$F$16),SUM(BF28:BF32),SUM(BF28:BF32)*87.5%)</f>
        <v>0</v>
      </c>
    </row>
    <row r="51" spans="1:58" x14ac:dyDescent="0.25">
      <c r="A51" s="224"/>
      <c r="B51" s="120"/>
      <c r="C51" s="72" t="s">
        <v>112</v>
      </c>
      <c r="D51" s="73">
        <f>IF(OR(C14=Tabelas!$F$14,C14=Tabelas!$F$16),SUM(D35:D39),SUM(D35:D39)*87.5%)</f>
        <v>3029.5670587542086</v>
      </c>
      <c r="E51" s="72" t="s">
        <v>112</v>
      </c>
      <c r="F51" s="73">
        <f>IF(OR(E14=Tabelas!$F$14,E14=Tabelas!$F$16),SUM(F35:F39),SUM(F35:F39)*87.5%)</f>
        <v>0</v>
      </c>
      <c r="G51" s="72" t="s">
        <v>112</v>
      </c>
      <c r="H51" s="73">
        <f>IF(OR(G14=Tabelas!$F$14,G14=Tabelas!$F$16),SUM(H35:H39),SUM(H35:H39)*87.5%)</f>
        <v>0</v>
      </c>
      <c r="I51" s="72" t="s">
        <v>112</v>
      </c>
      <c r="J51" s="73">
        <f>IF(OR(I14=Tabelas!$F$14,I14=Tabelas!$F$16),SUM(J35:J39),SUM(J35:J39)*87.5%)</f>
        <v>0</v>
      </c>
      <c r="K51" s="72" t="s">
        <v>112</v>
      </c>
      <c r="L51" s="73">
        <f>IF(OR(K14=Tabelas!$F$14,K14=Tabelas!$F$16),SUM(L35:L39),SUM(L35:L39)*87.5%)</f>
        <v>0</v>
      </c>
      <c r="M51" s="72" t="s">
        <v>112</v>
      </c>
      <c r="N51" s="73">
        <f>IF(OR(M14=Tabelas!$F$14,M14=Tabelas!$F$16),SUM(N35:N39),SUM(N35:N39)*87.5%)</f>
        <v>0</v>
      </c>
      <c r="O51" s="72" t="s">
        <v>112</v>
      </c>
      <c r="P51" s="73">
        <f>IF(OR(O14=Tabelas!$F$14,O14=Tabelas!$F$16),SUM(P35:P39),SUM(P35:P39)*87.5%)</f>
        <v>0</v>
      </c>
      <c r="Q51" s="72" t="s">
        <v>112</v>
      </c>
      <c r="R51" s="73">
        <f>IF(OR(Q14=Tabelas!$F$14,Q14=Tabelas!$F$16),SUM(R35:R39),SUM(R35:R39)*87.5%)</f>
        <v>0</v>
      </c>
      <c r="S51" s="72" t="s">
        <v>112</v>
      </c>
      <c r="T51" s="73">
        <f>IF(OR(S14=Tabelas!$F$14,S14=Tabelas!$F$16),SUM(T35:T39),SUM(T35:T39)*87.5%)</f>
        <v>0</v>
      </c>
      <c r="U51" s="72" t="s">
        <v>112</v>
      </c>
      <c r="V51" s="73">
        <f>IF(OR(U14=Tabelas!$F$14,U14=Tabelas!$F$16),SUM(V35:V39),SUM(V35:V39)*87.5%)</f>
        <v>0</v>
      </c>
      <c r="W51" s="72" t="s">
        <v>112</v>
      </c>
      <c r="X51" s="73">
        <f>IF(OR(W14=Tabelas!$F$14,W14=Tabelas!$F$16),SUM(X35:X39),SUM(X35:X39)*87.5%)</f>
        <v>0</v>
      </c>
      <c r="Y51" s="72" t="s">
        <v>112</v>
      </c>
      <c r="Z51" s="73">
        <f>IF(OR(Y14=Tabelas!$F$14,Y14=Tabelas!$F$16),SUM(Z35:Z39),SUM(Z35:Z39)*87.5%)</f>
        <v>0</v>
      </c>
      <c r="AA51" s="72" t="s">
        <v>112</v>
      </c>
      <c r="AB51" s="73">
        <f>IF(OR(AA14=Tabelas!$F$14,AA14=Tabelas!$F$16),SUM(AB35:AB39),SUM(AB35:AB39)*87.5%)</f>
        <v>0</v>
      </c>
      <c r="AC51" s="72" t="s">
        <v>112</v>
      </c>
      <c r="AD51" s="73">
        <f>IF(OR(AC14=Tabelas!$F$14,AC14=Tabelas!$F$16),SUM(AD35:AD39),SUM(AD35:AD39)*87.5%)</f>
        <v>0</v>
      </c>
      <c r="AE51" s="72" t="s">
        <v>112</v>
      </c>
      <c r="AF51" s="73">
        <f>IF(OR(AE14=Tabelas!$F$14,AE14=Tabelas!$F$16),SUM(AF35:AF39),SUM(AF35:AF39)*87.5%)</f>
        <v>0</v>
      </c>
      <c r="AG51" s="72" t="s">
        <v>112</v>
      </c>
      <c r="AH51" s="73">
        <f>IF(OR(AG14=Tabelas!$F$14,AG14=Tabelas!$F$16),SUM(AH35:AH39),SUM(AH35:AH39)*87.5%)</f>
        <v>1741.7934507744108</v>
      </c>
      <c r="AI51" s="72" t="s">
        <v>112</v>
      </c>
      <c r="AJ51" s="73">
        <f>IF(OR(AI14=Tabelas!$F$14,AI14=Tabelas!$F$16),SUM(AJ35:AJ39),SUM(AJ35:AJ39)*87.5%)</f>
        <v>0</v>
      </c>
      <c r="AK51" s="72" t="s">
        <v>112</v>
      </c>
      <c r="AL51" s="73">
        <f>IF(OR(AK14=Tabelas!$F$14,AK14=Tabelas!$F$16),SUM(AL35:AL39),SUM(AL35:AL39)*87.5%)</f>
        <v>0</v>
      </c>
      <c r="AM51" s="72" t="s">
        <v>112</v>
      </c>
      <c r="AN51" s="73">
        <f>IF(OR(AM14=Tabelas!$F$14,AM14=Tabelas!$F$16),SUM(AN35:AN39),SUM(AN35:AN39)*87.5%)</f>
        <v>0</v>
      </c>
      <c r="AO51" s="72" t="s">
        <v>112</v>
      </c>
      <c r="AP51" s="73">
        <f>IF(OR(AO14=Tabelas!$F$14,AO14=Tabelas!$F$16),SUM(AP35:AP39),SUM(AP35:AP39)*87.5%)</f>
        <v>12285.001732323231</v>
      </c>
      <c r="AQ51" s="72" t="s">
        <v>112</v>
      </c>
      <c r="AR51" s="73">
        <f>IF(OR(AQ14=Tabelas!$F$14,AQ14=Tabelas!$F$16),SUM(AR35:AR39),SUM(AR35:AR39)*87.5%)</f>
        <v>0</v>
      </c>
      <c r="AS51" s="72" t="s">
        <v>112</v>
      </c>
      <c r="AT51" s="73">
        <f>IF(OR(AS14=Tabelas!$F$14,AS14=Tabelas!$F$16),SUM(AT35:AT39),SUM(AT35:AT39)*87.5%)</f>
        <v>0</v>
      </c>
      <c r="AU51" s="72" t="s">
        <v>112</v>
      </c>
      <c r="AV51" s="73">
        <f>IF(OR(AU14=Tabelas!$F$14,AU14=Tabelas!$F$16),SUM(AV35:AV39),SUM(AV35:AV39)*87.5%)</f>
        <v>0</v>
      </c>
      <c r="AW51" s="72" t="s">
        <v>112</v>
      </c>
      <c r="AX51" s="73">
        <f>IF(OR(AW14=Tabelas!$F$14,AW14=Tabelas!$F$16),SUM(AX35:AX39),SUM(AX35:AX39)*87.5%)</f>
        <v>0</v>
      </c>
      <c r="AY51" s="72" t="s">
        <v>112</v>
      </c>
      <c r="AZ51" s="73">
        <f>IF(OR(AY14=Tabelas!$F$14,AY14=Tabelas!$F$16),SUM(AZ35:AZ39),SUM(AZ35:AZ39)*87.5%)</f>
        <v>0</v>
      </c>
      <c r="BA51" s="72" t="s">
        <v>112</v>
      </c>
      <c r="BB51" s="73">
        <f>IF(OR(BA14=Tabelas!$F$14,BA14=Tabelas!$F$16),SUM(BB35:BB39),SUM(BB35:BB39)*87.5%)</f>
        <v>0</v>
      </c>
      <c r="BC51" s="72" t="s">
        <v>112</v>
      </c>
      <c r="BD51" s="73">
        <f>IF(OR(BC14=Tabelas!$F$14,BC14=Tabelas!$F$16),SUM(BD35:BD39),SUM(BD35:BD39)*87.5%)</f>
        <v>0</v>
      </c>
      <c r="BE51" s="72" t="s">
        <v>112</v>
      </c>
      <c r="BF51" s="73">
        <f>IF(OR(BE14=Tabelas!$F$14,BE14=Tabelas!$F$16),SUM(BF35:BF39),SUM(BF35:BF39)*87.5%)</f>
        <v>0</v>
      </c>
    </row>
    <row r="52" spans="1:58" x14ac:dyDescent="0.25">
      <c r="A52" s="224"/>
      <c r="B52" s="120"/>
      <c r="C52" s="51" t="s">
        <v>96</v>
      </c>
      <c r="D52" s="74">
        <f>D49+D50+D51</f>
        <v>5304.1170186801337</v>
      </c>
      <c r="E52" s="51" t="s">
        <v>96</v>
      </c>
      <c r="F52" s="74">
        <f>F49+F50+F51</f>
        <v>0</v>
      </c>
      <c r="G52" s="51" t="s">
        <v>96</v>
      </c>
      <c r="H52" s="74">
        <f>H49+H50+H51</f>
        <v>0</v>
      </c>
      <c r="I52" s="51" t="s">
        <v>96</v>
      </c>
      <c r="J52" s="74">
        <f>J49+J50+J51</f>
        <v>0</v>
      </c>
      <c r="K52" s="51" t="s">
        <v>96</v>
      </c>
      <c r="L52" s="74">
        <f>L49+L50+L51</f>
        <v>0</v>
      </c>
      <c r="M52" s="51" t="s">
        <v>96</v>
      </c>
      <c r="N52" s="74">
        <f>N49+N50+N51</f>
        <v>0</v>
      </c>
      <c r="O52" s="51" t="s">
        <v>96</v>
      </c>
      <c r="P52" s="74">
        <f>P49+P50+P51</f>
        <v>0</v>
      </c>
      <c r="Q52" s="51" t="s">
        <v>96</v>
      </c>
      <c r="R52" s="74">
        <f>R49+R50+R51</f>
        <v>0</v>
      </c>
      <c r="S52" s="51" t="s">
        <v>96</v>
      </c>
      <c r="T52" s="74">
        <f>T49+T50+T51</f>
        <v>0</v>
      </c>
      <c r="U52" s="51" t="s">
        <v>96</v>
      </c>
      <c r="V52" s="74">
        <f>V49+V50+V51</f>
        <v>0</v>
      </c>
      <c r="W52" s="51" t="s">
        <v>96</v>
      </c>
      <c r="X52" s="74">
        <f>X49+X50+X51</f>
        <v>0</v>
      </c>
      <c r="Y52" s="51" t="s">
        <v>96</v>
      </c>
      <c r="Z52" s="74">
        <f>Z49+Z50+Z51</f>
        <v>0</v>
      </c>
      <c r="AA52" s="51" t="s">
        <v>96</v>
      </c>
      <c r="AB52" s="74">
        <f>AB49+AB50+AB51</f>
        <v>0</v>
      </c>
      <c r="AC52" s="51" t="s">
        <v>96</v>
      </c>
      <c r="AD52" s="74">
        <f>AD49+AD50+AD51</f>
        <v>0</v>
      </c>
      <c r="AE52" s="51" t="s">
        <v>96</v>
      </c>
      <c r="AF52" s="74">
        <f>AF49+AF50+AF51</f>
        <v>0</v>
      </c>
      <c r="AG52" s="51" t="s">
        <v>96</v>
      </c>
      <c r="AH52" s="74">
        <f>AH49+AH50+AH51</f>
        <v>3059.7124504161616</v>
      </c>
      <c r="AI52" s="51" t="s">
        <v>96</v>
      </c>
      <c r="AJ52" s="74">
        <f>AJ49+AJ50+AJ51</f>
        <v>0</v>
      </c>
      <c r="AK52" s="51" t="s">
        <v>96</v>
      </c>
      <c r="AL52" s="74">
        <f>AL49+AL50+AL51</f>
        <v>0</v>
      </c>
      <c r="AM52" s="51" t="s">
        <v>96</v>
      </c>
      <c r="AN52" s="74">
        <f>AN49+AN50+AN51</f>
        <v>0</v>
      </c>
      <c r="AO52" s="51" t="s">
        <v>96</v>
      </c>
      <c r="AP52" s="74">
        <f>AP49+AP50+AP51</f>
        <v>25518.341444040401</v>
      </c>
      <c r="AQ52" s="51" t="s">
        <v>96</v>
      </c>
      <c r="AR52" s="74">
        <f>AR49+AR50+AR51</f>
        <v>0</v>
      </c>
      <c r="AS52" s="51" t="s">
        <v>96</v>
      </c>
      <c r="AT52" s="74">
        <f>AT49+AT50+AT51</f>
        <v>0</v>
      </c>
      <c r="AU52" s="51" t="s">
        <v>96</v>
      </c>
      <c r="AV52" s="74">
        <f>AV49+AV50+AV51</f>
        <v>0</v>
      </c>
      <c r="AW52" s="51" t="s">
        <v>96</v>
      </c>
      <c r="AX52" s="74">
        <f>AX49+AX50+AX51</f>
        <v>0</v>
      </c>
      <c r="AY52" s="51" t="s">
        <v>96</v>
      </c>
      <c r="AZ52" s="74">
        <f>AZ49+AZ50+AZ51</f>
        <v>0</v>
      </c>
      <c r="BA52" s="51" t="s">
        <v>96</v>
      </c>
      <c r="BB52" s="74">
        <f>BB49+BB50+BB51</f>
        <v>0</v>
      </c>
      <c r="BC52" s="51" t="s">
        <v>96</v>
      </c>
      <c r="BD52" s="74">
        <f>BD49+BD50+BD51</f>
        <v>0</v>
      </c>
      <c r="BE52" s="51" t="s">
        <v>96</v>
      </c>
      <c r="BF52" s="74">
        <f>BF49+BF50+BF51</f>
        <v>0</v>
      </c>
    </row>
    <row r="53" spans="1:58" x14ac:dyDescent="0.25">
      <c r="A53" s="224"/>
      <c r="B53" s="120"/>
      <c r="C53" s="51" t="s">
        <v>97</v>
      </c>
      <c r="D53" s="79">
        <f>D52/C4</f>
        <v>35.360780124534223</v>
      </c>
      <c r="E53" s="51" t="s">
        <v>97</v>
      </c>
      <c r="F53" s="79" t="e">
        <f>F52/E4</f>
        <v>#DIV/0!</v>
      </c>
      <c r="G53" s="51" t="s">
        <v>97</v>
      </c>
      <c r="H53" s="79" t="e">
        <f>H52/G4</f>
        <v>#DIV/0!</v>
      </c>
      <c r="I53" s="51" t="s">
        <v>97</v>
      </c>
      <c r="J53" s="79" t="e">
        <f>J52/I4</f>
        <v>#DIV/0!</v>
      </c>
      <c r="K53" s="51" t="s">
        <v>97</v>
      </c>
      <c r="L53" s="79" t="e">
        <f>L52/K4</f>
        <v>#DIV/0!</v>
      </c>
      <c r="M53" s="51" t="s">
        <v>97</v>
      </c>
      <c r="N53" s="79" t="e">
        <f>N52/M4</f>
        <v>#DIV/0!</v>
      </c>
      <c r="O53" s="51" t="s">
        <v>97</v>
      </c>
      <c r="P53" s="79" t="e">
        <f>P52/O4</f>
        <v>#DIV/0!</v>
      </c>
      <c r="Q53" s="51" t="s">
        <v>97</v>
      </c>
      <c r="R53" s="79" t="e">
        <f>R52/Q4</f>
        <v>#DIV/0!</v>
      </c>
      <c r="S53" s="51" t="s">
        <v>97</v>
      </c>
      <c r="T53" s="79" t="e">
        <f>T52/S4</f>
        <v>#DIV/0!</v>
      </c>
      <c r="U53" s="51" t="s">
        <v>97</v>
      </c>
      <c r="V53" s="79" t="e">
        <f>V52/U4</f>
        <v>#DIV/0!</v>
      </c>
      <c r="W53" s="51" t="s">
        <v>97</v>
      </c>
      <c r="X53" s="79" t="e">
        <f>X52/W4</f>
        <v>#DIV/0!</v>
      </c>
      <c r="Y53" s="51" t="s">
        <v>97</v>
      </c>
      <c r="Z53" s="79" t="e">
        <f>Z52/Y4</f>
        <v>#DIV/0!</v>
      </c>
      <c r="AA53" s="51" t="s">
        <v>97</v>
      </c>
      <c r="AB53" s="79" t="e">
        <f>AB52/AA4</f>
        <v>#DIV/0!</v>
      </c>
      <c r="AC53" s="51" t="s">
        <v>97</v>
      </c>
      <c r="AD53" s="79" t="e">
        <f>AD52/AC4</f>
        <v>#DIV/0!</v>
      </c>
      <c r="AE53" s="51" t="s">
        <v>97</v>
      </c>
      <c r="AF53" s="79" t="e">
        <f>AF52/AE4</f>
        <v>#DIV/0!</v>
      </c>
      <c r="AG53" s="51" t="s">
        <v>97</v>
      </c>
      <c r="AH53" s="79">
        <f>AH52/AG4</f>
        <v>38.24640563020202</v>
      </c>
      <c r="AI53" s="51" t="s">
        <v>97</v>
      </c>
      <c r="AJ53" s="79" t="e">
        <f>AJ52/AI4</f>
        <v>#DIV/0!</v>
      </c>
      <c r="AK53" s="51" t="s">
        <v>97</v>
      </c>
      <c r="AL53" s="79" t="e">
        <f>AL52/AK4</f>
        <v>#DIV/0!</v>
      </c>
      <c r="AM53" s="51" t="s">
        <v>97</v>
      </c>
      <c r="AN53" s="79" t="e">
        <f>AN52/AM4</f>
        <v>#DIV/0!</v>
      </c>
      <c r="AO53" s="51" t="s">
        <v>97</v>
      </c>
      <c r="AP53" s="79">
        <f>AP52/AO4</f>
        <v>25.518341444040402</v>
      </c>
      <c r="AQ53" s="51" t="s">
        <v>97</v>
      </c>
      <c r="AR53" s="79" t="e">
        <f>AR52/AQ4</f>
        <v>#DIV/0!</v>
      </c>
      <c r="AS53" s="51" t="s">
        <v>97</v>
      </c>
      <c r="AT53" s="79" t="e">
        <f>AT52/AS4</f>
        <v>#DIV/0!</v>
      </c>
      <c r="AU53" s="51" t="s">
        <v>97</v>
      </c>
      <c r="AV53" s="79" t="e">
        <f>AV52/AU4</f>
        <v>#DIV/0!</v>
      </c>
      <c r="AW53" s="51" t="s">
        <v>97</v>
      </c>
      <c r="AX53" s="79" t="e">
        <f>AX52/AW4</f>
        <v>#DIV/0!</v>
      </c>
      <c r="AY53" s="51" t="s">
        <v>97</v>
      </c>
      <c r="AZ53" s="79" t="e">
        <f>AZ52/AY4</f>
        <v>#DIV/0!</v>
      </c>
      <c r="BA53" s="51" t="s">
        <v>97</v>
      </c>
      <c r="BB53" s="79" t="e">
        <f>BB52/BA4</f>
        <v>#DIV/0!</v>
      </c>
      <c r="BC53" s="51" t="s">
        <v>97</v>
      </c>
      <c r="BD53" s="79" t="e">
        <f>BD52/BC4</f>
        <v>#DIV/0!</v>
      </c>
      <c r="BE53" s="51" t="s">
        <v>97</v>
      </c>
      <c r="BF53" s="79" t="e">
        <f>BF52/BE4</f>
        <v>#DIV/0!</v>
      </c>
    </row>
    <row r="54" spans="1:58" ht="15.75" thickBot="1" x14ac:dyDescent="0.3">
      <c r="A54" s="224"/>
      <c r="B54" s="12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row>
    <row r="55" spans="1:58" x14ac:dyDescent="0.25">
      <c r="A55" s="224"/>
      <c r="B55" s="120"/>
      <c r="C55" s="428" t="s">
        <v>98</v>
      </c>
      <c r="D55" s="429"/>
      <c r="E55" s="428" t="s">
        <v>98</v>
      </c>
      <c r="F55" s="429"/>
      <c r="G55" s="428" t="s">
        <v>98</v>
      </c>
      <c r="H55" s="429"/>
      <c r="I55" s="428" t="s">
        <v>98</v>
      </c>
      <c r="J55" s="429"/>
      <c r="K55" s="428" t="s">
        <v>98</v>
      </c>
      <c r="L55" s="429"/>
      <c r="M55" s="428" t="s">
        <v>98</v>
      </c>
      <c r="N55" s="429"/>
      <c r="O55" s="428" t="s">
        <v>98</v>
      </c>
      <c r="P55" s="429"/>
      <c r="Q55" s="428" t="s">
        <v>98</v>
      </c>
      <c r="R55" s="429"/>
      <c r="S55" s="428" t="s">
        <v>98</v>
      </c>
      <c r="T55" s="429"/>
      <c r="U55" s="428" t="s">
        <v>98</v>
      </c>
      <c r="V55" s="429"/>
      <c r="W55" s="428" t="s">
        <v>98</v>
      </c>
      <c r="X55" s="429"/>
      <c r="Y55" s="428" t="s">
        <v>98</v>
      </c>
      <c r="Z55" s="429"/>
      <c r="AA55" s="428" t="s">
        <v>98</v>
      </c>
      <c r="AB55" s="429"/>
      <c r="AC55" s="428" t="s">
        <v>98</v>
      </c>
      <c r="AD55" s="429"/>
      <c r="AE55" s="428" t="s">
        <v>98</v>
      </c>
      <c r="AF55" s="429"/>
      <c r="AG55" s="428" t="s">
        <v>98</v>
      </c>
      <c r="AH55" s="429"/>
      <c r="AI55" s="428" t="s">
        <v>98</v>
      </c>
      <c r="AJ55" s="429"/>
      <c r="AK55" s="428" t="s">
        <v>98</v>
      </c>
      <c r="AL55" s="429"/>
      <c r="AM55" s="428" t="s">
        <v>98</v>
      </c>
      <c r="AN55" s="429"/>
      <c r="AO55" s="428" t="s">
        <v>98</v>
      </c>
      <c r="AP55" s="429"/>
      <c r="AQ55" s="428" t="s">
        <v>98</v>
      </c>
      <c r="AR55" s="429"/>
      <c r="AS55" s="428" t="s">
        <v>98</v>
      </c>
      <c r="AT55" s="429"/>
      <c r="AU55" s="428" t="s">
        <v>98</v>
      </c>
      <c r="AV55" s="429"/>
      <c r="AW55" s="428" t="s">
        <v>98</v>
      </c>
      <c r="AX55" s="429"/>
      <c r="AY55" s="428" t="s">
        <v>98</v>
      </c>
      <c r="AZ55" s="429"/>
      <c r="BA55" s="428" t="s">
        <v>98</v>
      </c>
      <c r="BB55" s="429"/>
      <c r="BC55" s="428" t="s">
        <v>98</v>
      </c>
      <c r="BD55" s="429"/>
      <c r="BE55" s="428" t="s">
        <v>98</v>
      </c>
      <c r="BF55" s="429"/>
    </row>
    <row r="56" spans="1:58" x14ac:dyDescent="0.25">
      <c r="A56" s="224"/>
      <c r="B56" s="120"/>
      <c r="C56" s="54" t="s">
        <v>99</v>
      </c>
      <c r="D56" s="55">
        <f>D57*C4</f>
        <v>5304</v>
      </c>
      <c r="E56" s="54" t="s">
        <v>99</v>
      </c>
      <c r="F56" s="55" t="e">
        <f>F57*E4</f>
        <v>#DIV/0!</v>
      </c>
      <c r="G56" s="54" t="s">
        <v>99</v>
      </c>
      <c r="H56" s="55" t="e">
        <f>H57*G4</f>
        <v>#DIV/0!</v>
      </c>
      <c r="I56" s="54" t="s">
        <v>99</v>
      </c>
      <c r="J56" s="55" t="e">
        <f>J57*I4</f>
        <v>#DIV/0!</v>
      </c>
      <c r="K56" s="54" t="s">
        <v>99</v>
      </c>
      <c r="L56" s="55" t="e">
        <f>L57*K4</f>
        <v>#DIV/0!</v>
      </c>
      <c r="M56" s="54" t="s">
        <v>99</v>
      </c>
      <c r="N56" s="55" t="e">
        <f>N57*M4</f>
        <v>#DIV/0!</v>
      </c>
      <c r="O56" s="54" t="s">
        <v>99</v>
      </c>
      <c r="P56" s="55" t="e">
        <f>P57*O4</f>
        <v>#DIV/0!</v>
      </c>
      <c r="Q56" s="54" t="s">
        <v>99</v>
      </c>
      <c r="R56" s="55" t="e">
        <f>R57*Q4</f>
        <v>#DIV/0!</v>
      </c>
      <c r="S56" s="54" t="s">
        <v>99</v>
      </c>
      <c r="T56" s="55" t="e">
        <f>T57*S4</f>
        <v>#DIV/0!</v>
      </c>
      <c r="U56" s="54" t="s">
        <v>99</v>
      </c>
      <c r="V56" s="55" t="e">
        <f>V57*U4</f>
        <v>#DIV/0!</v>
      </c>
      <c r="W56" s="54" t="s">
        <v>99</v>
      </c>
      <c r="X56" s="55" t="e">
        <f>X57*W4</f>
        <v>#DIV/0!</v>
      </c>
      <c r="Y56" s="54" t="s">
        <v>99</v>
      </c>
      <c r="Z56" s="55" t="e">
        <f>Z57*Y4</f>
        <v>#DIV/0!</v>
      </c>
      <c r="AA56" s="54" t="s">
        <v>99</v>
      </c>
      <c r="AB56" s="55" t="e">
        <f>AB57*AA4</f>
        <v>#DIV/0!</v>
      </c>
      <c r="AC56" s="54" t="s">
        <v>99</v>
      </c>
      <c r="AD56" s="55" t="e">
        <f>AD57*AC4</f>
        <v>#DIV/0!</v>
      </c>
      <c r="AE56" s="54" t="s">
        <v>99</v>
      </c>
      <c r="AF56" s="55" t="e">
        <f>AF57*AE4</f>
        <v>#DIV/0!</v>
      </c>
      <c r="AG56" s="54" t="s">
        <v>99</v>
      </c>
      <c r="AH56" s="55">
        <f>AH57*AG4</f>
        <v>3060</v>
      </c>
      <c r="AI56" s="54" t="s">
        <v>99</v>
      </c>
      <c r="AJ56" s="55" t="e">
        <f>AJ57*AI4</f>
        <v>#DIV/0!</v>
      </c>
      <c r="AK56" s="54" t="s">
        <v>99</v>
      </c>
      <c r="AL56" s="55" t="e">
        <f>AL57*AK4</f>
        <v>#DIV/0!</v>
      </c>
      <c r="AM56" s="54" t="s">
        <v>99</v>
      </c>
      <c r="AN56" s="55" t="e">
        <f>AN57*AM4</f>
        <v>#DIV/0!</v>
      </c>
      <c r="AO56" s="54" t="s">
        <v>99</v>
      </c>
      <c r="AP56" s="55">
        <f>AP57*AO4</f>
        <v>25520</v>
      </c>
      <c r="AQ56" s="54" t="s">
        <v>99</v>
      </c>
      <c r="AR56" s="55" t="e">
        <f>AR57*AQ4</f>
        <v>#DIV/0!</v>
      </c>
      <c r="AS56" s="54" t="s">
        <v>99</v>
      </c>
      <c r="AT56" s="55" t="e">
        <f>AT57*AS4</f>
        <v>#DIV/0!</v>
      </c>
      <c r="AU56" s="54" t="s">
        <v>99</v>
      </c>
      <c r="AV56" s="55" t="e">
        <f>AV57*AU4</f>
        <v>#DIV/0!</v>
      </c>
      <c r="AW56" s="54" t="s">
        <v>99</v>
      </c>
      <c r="AX56" s="55" t="e">
        <f>AX57*AW4</f>
        <v>#DIV/0!</v>
      </c>
      <c r="AY56" s="54" t="s">
        <v>99</v>
      </c>
      <c r="AZ56" s="55" t="e">
        <f>AZ57*AY4</f>
        <v>#DIV/0!</v>
      </c>
      <c r="BA56" s="54" t="s">
        <v>99</v>
      </c>
      <c r="BB56" s="55" t="e">
        <f>BB57*BA4</f>
        <v>#DIV/0!</v>
      </c>
      <c r="BC56" s="54" t="s">
        <v>99</v>
      </c>
      <c r="BD56" s="55" t="e">
        <f>BD57*BC4</f>
        <v>#DIV/0!</v>
      </c>
      <c r="BE56" s="54" t="s">
        <v>99</v>
      </c>
      <c r="BF56" s="55" t="e">
        <f>BF57*BE4</f>
        <v>#DIV/0!</v>
      </c>
    </row>
    <row r="57" spans="1:58" ht="15.75" thickBot="1" x14ac:dyDescent="0.3">
      <c r="A57" s="224"/>
      <c r="B57" s="120"/>
      <c r="C57" s="56" t="s">
        <v>97</v>
      </c>
      <c r="D57" s="57">
        <f>ROUND(D53,2)</f>
        <v>35.36</v>
      </c>
      <c r="E57" s="56" t="s">
        <v>97</v>
      </c>
      <c r="F57" s="57" t="e">
        <f>ROUND(F53,2)</f>
        <v>#DIV/0!</v>
      </c>
      <c r="G57" s="56" t="s">
        <v>97</v>
      </c>
      <c r="H57" s="57" t="e">
        <f>ROUND(H53,2)</f>
        <v>#DIV/0!</v>
      </c>
      <c r="I57" s="56" t="s">
        <v>97</v>
      </c>
      <c r="J57" s="57" t="e">
        <f>ROUND(J53,2)</f>
        <v>#DIV/0!</v>
      </c>
      <c r="K57" s="56" t="s">
        <v>97</v>
      </c>
      <c r="L57" s="57" t="e">
        <f>ROUND(L53,2)</f>
        <v>#DIV/0!</v>
      </c>
      <c r="M57" s="56" t="s">
        <v>97</v>
      </c>
      <c r="N57" s="57" t="e">
        <f>ROUND(N53,2)</f>
        <v>#DIV/0!</v>
      </c>
      <c r="O57" s="56" t="s">
        <v>97</v>
      </c>
      <c r="P57" s="57" t="e">
        <f>ROUND(P53,2)</f>
        <v>#DIV/0!</v>
      </c>
      <c r="Q57" s="56" t="s">
        <v>97</v>
      </c>
      <c r="R57" s="57" t="e">
        <f>ROUND(R53,2)</f>
        <v>#DIV/0!</v>
      </c>
      <c r="S57" s="56" t="s">
        <v>97</v>
      </c>
      <c r="T57" s="57" t="e">
        <f>ROUND(T53,2)</f>
        <v>#DIV/0!</v>
      </c>
      <c r="U57" s="56" t="s">
        <v>97</v>
      </c>
      <c r="V57" s="57" t="e">
        <f>ROUND(V53,2)</f>
        <v>#DIV/0!</v>
      </c>
      <c r="W57" s="56" t="s">
        <v>97</v>
      </c>
      <c r="X57" s="57" t="e">
        <f>ROUND(X53,2)</f>
        <v>#DIV/0!</v>
      </c>
      <c r="Y57" s="56" t="s">
        <v>97</v>
      </c>
      <c r="Z57" s="57" t="e">
        <f>ROUND(Z53,2)</f>
        <v>#DIV/0!</v>
      </c>
      <c r="AA57" s="56" t="s">
        <v>97</v>
      </c>
      <c r="AB57" s="57" t="e">
        <f>ROUND(AB53,2)</f>
        <v>#DIV/0!</v>
      </c>
      <c r="AC57" s="56" t="s">
        <v>97</v>
      </c>
      <c r="AD57" s="57" t="e">
        <f>ROUND(AD53,2)</f>
        <v>#DIV/0!</v>
      </c>
      <c r="AE57" s="56" t="s">
        <v>97</v>
      </c>
      <c r="AF57" s="57" t="e">
        <f>ROUND(AF53,2)</f>
        <v>#DIV/0!</v>
      </c>
      <c r="AG57" s="56" t="s">
        <v>97</v>
      </c>
      <c r="AH57" s="57">
        <f>ROUND(AH53,2)</f>
        <v>38.25</v>
      </c>
      <c r="AI57" s="56" t="s">
        <v>97</v>
      </c>
      <c r="AJ57" s="57" t="e">
        <f>ROUND(AJ53,2)</f>
        <v>#DIV/0!</v>
      </c>
      <c r="AK57" s="56" t="s">
        <v>97</v>
      </c>
      <c r="AL57" s="57" t="e">
        <f>ROUND(AL53,2)</f>
        <v>#DIV/0!</v>
      </c>
      <c r="AM57" s="56" t="s">
        <v>97</v>
      </c>
      <c r="AN57" s="57" t="e">
        <f>ROUND(AN53,2)</f>
        <v>#DIV/0!</v>
      </c>
      <c r="AO57" s="56" t="s">
        <v>97</v>
      </c>
      <c r="AP57" s="57">
        <f>ROUND(AP53,2)</f>
        <v>25.52</v>
      </c>
      <c r="AQ57" s="56" t="s">
        <v>97</v>
      </c>
      <c r="AR57" s="57" t="e">
        <f>ROUND(AR53,2)</f>
        <v>#DIV/0!</v>
      </c>
      <c r="AS57" s="56" t="s">
        <v>97</v>
      </c>
      <c r="AT57" s="57" t="e">
        <f>ROUND(AT53,2)</f>
        <v>#DIV/0!</v>
      </c>
      <c r="AU57" s="56" t="s">
        <v>97</v>
      </c>
      <c r="AV57" s="57" t="e">
        <f>ROUND(AV53,2)</f>
        <v>#DIV/0!</v>
      </c>
      <c r="AW57" s="56" t="s">
        <v>97</v>
      </c>
      <c r="AX57" s="57" t="e">
        <f>ROUND(AX53,2)</f>
        <v>#DIV/0!</v>
      </c>
      <c r="AY57" s="56" t="s">
        <v>97</v>
      </c>
      <c r="AZ57" s="57" t="e">
        <f>ROUND(AZ53,2)</f>
        <v>#DIV/0!</v>
      </c>
      <c r="BA57" s="56" t="s">
        <v>97</v>
      </c>
      <c r="BB57" s="57" t="e">
        <f>ROUND(BB53,2)</f>
        <v>#DIV/0!</v>
      </c>
      <c r="BC57" s="56" t="s">
        <v>97</v>
      </c>
      <c r="BD57" s="57" t="e">
        <f>ROUND(BD53,2)</f>
        <v>#DIV/0!</v>
      </c>
      <c r="BE57" s="56" t="s">
        <v>97</v>
      </c>
      <c r="BF57" s="57" t="e">
        <f>ROUND(BF53,2)</f>
        <v>#DIV/0!</v>
      </c>
    </row>
  </sheetData>
  <sheetProtection password="D886" sheet="1" objects="1" scenarios="1"/>
  <mergeCells count="795">
    <mergeCell ref="AI47:AJ47"/>
    <mergeCell ref="AK47:AL47"/>
    <mergeCell ref="AM47:AN47"/>
    <mergeCell ref="AO47:AP47"/>
    <mergeCell ref="AQ47:AR47"/>
    <mergeCell ref="AS47:AT47"/>
    <mergeCell ref="AU47:AV47"/>
    <mergeCell ref="AW47:AX47"/>
    <mergeCell ref="AI55:AJ55"/>
    <mergeCell ref="AK55:AL55"/>
    <mergeCell ref="AM55:AN55"/>
    <mergeCell ref="AO55:AP55"/>
    <mergeCell ref="AQ55:AR55"/>
    <mergeCell ref="AS55:AT55"/>
    <mergeCell ref="AU55:AV55"/>
    <mergeCell ref="AW55:AX55"/>
    <mergeCell ref="AI45:AJ45"/>
    <mergeCell ref="AK45:AL45"/>
    <mergeCell ref="AM45:AN45"/>
    <mergeCell ref="AO45:AP45"/>
    <mergeCell ref="AQ45:AR45"/>
    <mergeCell ref="AS45:AT45"/>
    <mergeCell ref="AU45:AV45"/>
    <mergeCell ref="AW45:AX45"/>
    <mergeCell ref="AI46:AJ46"/>
    <mergeCell ref="AK46:AL46"/>
    <mergeCell ref="AM46:AN46"/>
    <mergeCell ref="AO46:AP46"/>
    <mergeCell ref="AQ46:AR46"/>
    <mergeCell ref="AS46:AT46"/>
    <mergeCell ref="AU46:AV46"/>
    <mergeCell ref="AW46:AX46"/>
    <mergeCell ref="AI42:AJ42"/>
    <mergeCell ref="AK42:AL42"/>
    <mergeCell ref="AM42:AN42"/>
    <mergeCell ref="AO42:AP42"/>
    <mergeCell ref="AQ42:AR42"/>
    <mergeCell ref="AS42:AT42"/>
    <mergeCell ref="AU42:AV42"/>
    <mergeCell ref="AW42:AX42"/>
    <mergeCell ref="AI43:AJ43"/>
    <mergeCell ref="AK43:AL43"/>
    <mergeCell ref="AM43:AN43"/>
    <mergeCell ref="AO43:AP43"/>
    <mergeCell ref="AQ43:AR43"/>
    <mergeCell ref="AS43:AT43"/>
    <mergeCell ref="AU43:AV43"/>
    <mergeCell ref="AW43:AX43"/>
    <mergeCell ref="AI34:AJ34"/>
    <mergeCell ref="AK34:AL34"/>
    <mergeCell ref="AM34:AN34"/>
    <mergeCell ref="AO34:AP34"/>
    <mergeCell ref="AQ34:AR34"/>
    <mergeCell ref="AS34:AT34"/>
    <mergeCell ref="AU34:AV34"/>
    <mergeCell ref="AW34:AX34"/>
    <mergeCell ref="AI41:AJ41"/>
    <mergeCell ref="AK41:AL41"/>
    <mergeCell ref="AM41:AN41"/>
    <mergeCell ref="AO41:AP41"/>
    <mergeCell ref="AQ41:AR41"/>
    <mergeCell ref="AS41:AT41"/>
    <mergeCell ref="AU41:AV41"/>
    <mergeCell ref="AW41:AX41"/>
    <mergeCell ref="AI27:AJ27"/>
    <mergeCell ref="AK27:AL27"/>
    <mergeCell ref="AM27:AN27"/>
    <mergeCell ref="AO27:AP27"/>
    <mergeCell ref="AQ27:AR27"/>
    <mergeCell ref="AS27:AT27"/>
    <mergeCell ref="AU27:AV27"/>
    <mergeCell ref="AW27:AX27"/>
    <mergeCell ref="AI33:AJ33"/>
    <mergeCell ref="AK33:AL33"/>
    <mergeCell ref="AM33:AN33"/>
    <mergeCell ref="AO33:AP33"/>
    <mergeCell ref="AQ33:AR33"/>
    <mergeCell ref="AS33:AT33"/>
    <mergeCell ref="AU33:AV33"/>
    <mergeCell ref="AW33:AX33"/>
    <mergeCell ref="AI23:AJ23"/>
    <mergeCell ref="AK23:AL23"/>
    <mergeCell ref="AM23:AN23"/>
    <mergeCell ref="AO23:AP23"/>
    <mergeCell ref="AQ23:AR23"/>
    <mergeCell ref="AS23:AT23"/>
    <mergeCell ref="AU23:AV23"/>
    <mergeCell ref="AW23:AX23"/>
    <mergeCell ref="AI26:AJ26"/>
    <mergeCell ref="AK26:AL26"/>
    <mergeCell ref="AM26:AN26"/>
    <mergeCell ref="AO26:AP26"/>
    <mergeCell ref="AQ26:AR26"/>
    <mergeCell ref="AS26:AT26"/>
    <mergeCell ref="AU26:AV26"/>
    <mergeCell ref="AW26:AX26"/>
    <mergeCell ref="AI21:AJ21"/>
    <mergeCell ref="AK21:AL21"/>
    <mergeCell ref="AM21:AN21"/>
    <mergeCell ref="AO21:AP21"/>
    <mergeCell ref="AQ21:AR21"/>
    <mergeCell ref="AS21:AT21"/>
    <mergeCell ref="AU21:AV21"/>
    <mergeCell ref="AW21:AX21"/>
    <mergeCell ref="AI22:AJ22"/>
    <mergeCell ref="AK22:AL22"/>
    <mergeCell ref="AM22:AN22"/>
    <mergeCell ref="AO22:AP22"/>
    <mergeCell ref="AQ22:AR22"/>
    <mergeCell ref="AS22:AT22"/>
    <mergeCell ref="AU22:AV22"/>
    <mergeCell ref="AW22:AX22"/>
    <mergeCell ref="AI18:AJ18"/>
    <mergeCell ref="AK18:AL18"/>
    <mergeCell ref="AM18:AN18"/>
    <mergeCell ref="AO18:AP18"/>
    <mergeCell ref="AQ18:AR18"/>
    <mergeCell ref="AS18:AT18"/>
    <mergeCell ref="AU18:AV18"/>
    <mergeCell ref="AW18:AX18"/>
    <mergeCell ref="AI20:AJ20"/>
    <mergeCell ref="AK20:AL20"/>
    <mergeCell ref="AM20:AN20"/>
    <mergeCell ref="AO20:AP20"/>
    <mergeCell ref="AQ20:AR20"/>
    <mergeCell ref="AS20:AT20"/>
    <mergeCell ref="AU20:AV20"/>
    <mergeCell ref="AW20:AX20"/>
    <mergeCell ref="AI15:AJ15"/>
    <mergeCell ref="AK15:AL15"/>
    <mergeCell ref="AM15:AN15"/>
    <mergeCell ref="AO15:AP15"/>
    <mergeCell ref="AQ15:AR15"/>
    <mergeCell ref="AS15:AT15"/>
    <mergeCell ref="AU15:AV15"/>
    <mergeCell ref="AW15:AX15"/>
    <mergeCell ref="AI17:AJ17"/>
    <mergeCell ref="AK17:AL17"/>
    <mergeCell ref="AM17:AN17"/>
    <mergeCell ref="AO17:AP17"/>
    <mergeCell ref="AQ17:AR17"/>
    <mergeCell ref="AS17:AT17"/>
    <mergeCell ref="AU17:AV17"/>
    <mergeCell ref="AW17:AX17"/>
    <mergeCell ref="AI13:AJ13"/>
    <mergeCell ref="AK13:AL13"/>
    <mergeCell ref="AM13:AN13"/>
    <mergeCell ref="AO13:AP13"/>
    <mergeCell ref="AQ13:AR13"/>
    <mergeCell ref="AS13:AT13"/>
    <mergeCell ref="AU13:AV13"/>
    <mergeCell ref="AW13:AX13"/>
    <mergeCell ref="AI14:AJ14"/>
    <mergeCell ref="AK14:AL14"/>
    <mergeCell ref="AM14:AN14"/>
    <mergeCell ref="AO14:AP14"/>
    <mergeCell ref="AQ14:AR14"/>
    <mergeCell ref="AS14:AT14"/>
    <mergeCell ref="AU14:AV14"/>
    <mergeCell ref="AW14:AX14"/>
    <mergeCell ref="AI11:AJ11"/>
    <mergeCell ref="AK11:AL11"/>
    <mergeCell ref="AM11:AN11"/>
    <mergeCell ref="AO11:AP11"/>
    <mergeCell ref="AQ11:AR11"/>
    <mergeCell ref="AS11:AT11"/>
    <mergeCell ref="AU11:AV11"/>
    <mergeCell ref="AW11:AX11"/>
    <mergeCell ref="AI12:AJ12"/>
    <mergeCell ref="AK12:AL12"/>
    <mergeCell ref="AM12:AN12"/>
    <mergeCell ref="AO12:AP12"/>
    <mergeCell ref="AQ12:AR12"/>
    <mergeCell ref="AS12:AT12"/>
    <mergeCell ref="AU12:AV12"/>
    <mergeCell ref="AW12:AX12"/>
    <mergeCell ref="AI8:AJ8"/>
    <mergeCell ref="AK8:AL8"/>
    <mergeCell ref="AM8:AN8"/>
    <mergeCell ref="AO8:AP8"/>
    <mergeCell ref="AQ8:AR8"/>
    <mergeCell ref="AS8:AT8"/>
    <mergeCell ref="AU8:AV8"/>
    <mergeCell ref="AW8:AX8"/>
    <mergeCell ref="AI9:AJ9"/>
    <mergeCell ref="AK9:AL9"/>
    <mergeCell ref="AM9:AN9"/>
    <mergeCell ref="AO9:AP9"/>
    <mergeCell ref="AQ9:AR9"/>
    <mergeCell ref="AS9:AT9"/>
    <mergeCell ref="AU9:AV9"/>
    <mergeCell ref="AW9:AX9"/>
    <mergeCell ref="AI6:AJ6"/>
    <mergeCell ref="AK6:AL6"/>
    <mergeCell ref="AM6:AN6"/>
    <mergeCell ref="AO6:AP6"/>
    <mergeCell ref="AQ6:AR6"/>
    <mergeCell ref="AS6:AT6"/>
    <mergeCell ref="AU6:AV6"/>
    <mergeCell ref="AW6:AX6"/>
    <mergeCell ref="AI7:AJ7"/>
    <mergeCell ref="AK7:AL7"/>
    <mergeCell ref="AM7:AN7"/>
    <mergeCell ref="AO7:AP7"/>
    <mergeCell ref="AQ7:AR7"/>
    <mergeCell ref="AS7:AT7"/>
    <mergeCell ref="AU7:AV7"/>
    <mergeCell ref="AW7:AX7"/>
    <mergeCell ref="AI4:AJ4"/>
    <mergeCell ref="AK4:AL4"/>
    <mergeCell ref="AM4:AN4"/>
    <mergeCell ref="AO4:AP4"/>
    <mergeCell ref="AQ4:AR4"/>
    <mergeCell ref="AS4:AT4"/>
    <mergeCell ref="AU4:AV4"/>
    <mergeCell ref="AW4:AX4"/>
    <mergeCell ref="AI5:AJ5"/>
    <mergeCell ref="AK5:AL5"/>
    <mergeCell ref="AM5:AN5"/>
    <mergeCell ref="AO5:AP5"/>
    <mergeCell ref="AQ5:AR5"/>
    <mergeCell ref="AS5:AT5"/>
    <mergeCell ref="AU5:AV5"/>
    <mergeCell ref="AW5:AX5"/>
    <mergeCell ref="C55:D55"/>
    <mergeCell ref="A26:A32"/>
    <mergeCell ref="C26:D26"/>
    <mergeCell ref="C27:D27"/>
    <mergeCell ref="A33:A39"/>
    <mergeCell ref="C33:D33"/>
    <mergeCell ref="C34:D34"/>
    <mergeCell ref="A41:A43"/>
    <mergeCell ref="C41:D41"/>
    <mergeCell ref="C42:D42"/>
    <mergeCell ref="C43:D43"/>
    <mergeCell ref="A45:A47"/>
    <mergeCell ref="C45:D45"/>
    <mergeCell ref="C46:D46"/>
    <mergeCell ref="C47:D47"/>
    <mergeCell ref="B48:D48"/>
    <mergeCell ref="A22:A23"/>
    <mergeCell ref="C22:D22"/>
    <mergeCell ref="C23:D23"/>
    <mergeCell ref="A11:A15"/>
    <mergeCell ref="C11:D11"/>
    <mergeCell ref="C12:D12"/>
    <mergeCell ref="C13:D13"/>
    <mergeCell ref="C14:D14"/>
    <mergeCell ref="C15:D15"/>
    <mergeCell ref="C17:D17"/>
    <mergeCell ref="C18:D18"/>
    <mergeCell ref="A20:A21"/>
    <mergeCell ref="C20:D20"/>
    <mergeCell ref="C21:D21"/>
    <mergeCell ref="E4:F4"/>
    <mergeCell ref="E5:F5"/>
    <mergeCell ref="E6:F6"/>
    <mergeCell ref="E7:F7"/>
    <mergeCell ref="E8:F8"/>
    <mergeCell ref="B1:C1"/>
    <mergeCell ref="B2:D2"/>
    <mergeCell ref="C4:D4"/>
    <mergeCell ref="A5:A10"/>
    <mergeCell ref="C5:D5"/>
    <mergeCell ref="C6:D6"/>
    <mergeCell ref="C7:D7"/>
    <mergeCell ref="C8:D8"/>
    <mergeCell ref="C9:D9"/>
    <mergeCell ref="E27:F27"/>
    <mergeCell ref="E33:F33"/>
    <mergeCell ref="E15:F15"/>
    <mergeCell ref="E17:F17"/>
    <mergeCell ref="E18:F18"/>
    <mergeCell ref="E20:F20"/>
    <mergeCell ref="E21:F21"/>
    <mergeCell ref="E9:F9"/>
    <mergeCell ref="E11:F11"/>
    <mergeCell ref="E12:F12"/>
    <mergeCell ref="E13:F13"/>
    <mergeCell ref="E14:F14"/>
    <mergeCell ref="E46:F46"/>
    <mergeCell ref="E47:F47"/>
    <mergeCell ref="E55:F55"/>
    <mergeCell ref="G4:H4"/>
    <mergeCell ref="G5:H5"/>
    <mergeCell ref="G6:H6"/>
    <mergeCell ref="G7:H7"/>
    <mergeCell ref="G8:H8"/>
    <mergeCell ref="G9:H9"/>
    <mergeCell ref="G11:H11"/>
    <mergeCell ref="G12:H12"/>
    <mergeCell ref="G13:H13"/>
    <mergeCell ref="G14:H14"/>
    <mergeCell ref="G15:H15"/>
    <mergeCell ref="G17:H17"/>
    <mergeCell ref="G18:H18"/>
    <mergeCell ref="E34:F34"/>
    <mergeCell ref="E41:F41"/>
    <mergeCell ref="E42:F42"/>
    <mergeCell ref="E43:F43"/>
    <mergeCell ref="E45:F45"/>
    <mergeCell ref="E22:F22"/>
    <mergeCell ref="E23:F23"/>
    <mergeCell ref="E26:F26"/>
    <mergeCell ref="G55:H55"/>
    <mergeCell ref="G27:H27"/>
    <mergeCell ref="G33:H33"/>
    <mergeCell ref="G34:H34"/>
    <mergeCell ref="G41:H41"/>
    <mergeCell ref="G42:H42"/>
    <mergeCell ref="G20:H20"/>
    <mergeCell ref="G21:H21"/>
    <mergeCell ref="G22:H22"/>
    <mergeCell ref="G23:H23"/>
    <mergeCell ref="G26:H26"/>
    <mergeCell ref="I4:J4"/>
    <mergeCell ref="I5:J5"/>
    <mergeCell ref="I6:J6"/>
    <mergeCell ref="I7:J7"/>
    <mergeCell ref="I8:J8"/>
    <mergeCell ref="G43:H43"/>
    <mergeCell ref="G45:H45"/>
    <mergeCell ref="G46:H46"/>
    <mergeCell ref="G47:H47"/>
    <mergeCell ref="I27:J27"/>
    <mergeCell ref="I33:J33"/>
    <mergeCell ref="I15:J15"/>
    <mergeCell ref="I17:J17"/>
    <mergeCell ref="I18:J18"/>
    <mergeCell ref="I20:J20"/>
    <mergeCell ref="I21:J21"/>
    <mergeCell ref="I9:J9"/>
    <mergeCell ref="I11:J11"/>
    <mergeCell ref="I12:J12"/>
    <mergeCell ref="I13:J13"/>
    <mergeCell ref="I14:J14"/>
    <mergeCell ref="I46:J46"/>
    <mergeCell ref="I47:J47"/>
    <mergeCell ref="I55:J55"/>
    <mergeCell ref="K4:L4"/>
    <mergeCell ref="K5:L5"/>
    <mergeCell ref="K6:L6"/>
    <mergeCell ref="K7:L7"/>
    <mergeCell ref="K8:L8"/>
    <mergeCell ref="K9:L9"/>
    <mergeCell ref="K11:L11"/>
    <mergeCell ref="K12:L12"/>
    <mergeCell ref="K13:L13"/>
    <mergeCell ref="K14:L14"/>
    <mergeCell ref="K15:L15"/>
    <mergeCell ref="K17:L17"/>
    <mergeCell ref="K18:L18"/>
    <mergeCell ref="I34:J34"/>
    <mergeCell ref="I41:J41"/>
    <mergeCell ref="I42:J42"/>
    <mergeCell ref="I43:J43"/>
    <mergeCell ref="I45:J45"/>
    <mergeCell ref="I22:J22"/>
    <mergeCell ref="I23:J23"/>
    <mergeCell ref="I26:J26"/>
    <mergeCell ref="K55:L55"/>
    <mergeCell ref="K27:L27"/>
    <mergeCell ref="K43:L43"/>
    <mergeCell ref="K45:L45"/>
    <mergeCell ref="K46:L46"/>
    <mergeCell ref="K47:L47"/>
    <mergeCell ref="M27:N27"/>
    <mergeCell ref="M33:N33"/>
    <mergeCell ref="M15:N15"/>
    <mergeCell ref="M17:N17"/>
    <mergeCell ref="M18:N18"/>
    <mergeCell ref="M20:N20"/>
    <mergeCell ref="M21:N21"/>
    <mergeCell ref="M46:N46"/>
    <mergeCell ref="M47:N47"/>
    <mergeCell ref="K33:L33"/>
    <mergeCell ref="K34:L34"/>
    <mergeCell ref="K41:L41"/>
    <mergeCell ref="K42:L42"/>
    <mergeCell ref="K20:L20"/>
    <mergeCell ref="K21:L21"/>
    <mergeCell ref="K22:L22"/>
    <mergeCell ref="K23:L23"/>
    <mergeCell ref="K26:L26"/>
    <mergeCell ref="M45:N45"/>
    <mergeCell ref="M22:N22"/>
    <mergeCell ref="O55:P55"/>
    <mergeCell ref="O27:P27"/>
    <mergeCell ref="M4:N4"/>
    <mergeCell ref="M5:N5"/>
    <mergeCell ref="M6:N6"/>
    <mergeCell ref="M7:N7"/>
    <mergeCell ref="M8:N8"/>
    <mergeCell ref="M9:N9"/>
    <mergeCell ref="M11:N11"/>
    <mergeCell ref="M12:N12"/>
    <mergeCell ref="M13:N13"/>
    <mergeCell ref="M14:N14"/>
    <mergeCell ref="O42:P42"/>
    <mergeCell ref="O20:P20"/>
    <mergeCell ref="O21:P21"/>
    <mergeCell ref="O22:P22"/>
    <mergeCell ref="O23:P23"/>
    <mergeCell ref="O26:P26"/>
    <mergeCell ref="M55:N55"/>
    <mergeCell ref="O4:P4"/>
    <mergeCell ref="O5:P5"/>
    <mergeCell ref="O6:P6"/>
    <mergeCell ref="M34:N34"/>
    <mergeCell ref="M41:N41"/>
    <mergeCell ref="M42:N42"/>
    <mergeCell ref="M43:N43"/>
    <mergeCell ref="Q4:R4"/>
    <mergeCell ref="Q5:R5"/>
    <mergeCell ref="Q6:R6"/>
    <mergeCell ref="Q7:R7"/>
    <mergeCell ref="Q8:R8"/>
    <mergeCell ref="O43:P43"/>
    <mergeCell ref="O7:P7"/>
    <mergeCell ref="O8:P8"/>
    <mergeCell ref="O9:P9"/>
    <mergeCell ref="O11:P11"/>
    <mergeCell ref="O12:P12"/>
    <mergeCell ref="O13:P13"/>
    <mergeCell ref="O14:P14"/>
    <mergeCell ref="O15:P15"/>
    <mergeCell ref="O17:P17"/>
    <mergeCell ref="M23:N23"/>
    <mergeCell ref="M26:N26"/>
    <mergeCell ref="O45:P45"/>
    <mergeCell ref="O46:P46"/>
    <mergeCell ref="O47:P47"/>
    <mergeCell ref="Q15:R15"/>
    <mergeCell ref="Q17:R17"/>
    <mergeCell ref="Q18:R18"/>
    <mergeCell ref="Q20:R20"/>
    <mergeCell ref="Q21:R21"/>
    <mergeCell ref="Q9:R9"/>
    <mergeCell ref="Q11:R11"/>
    <mergeCell ref="Q12:R12"/>
    <mergeCell ref="Q13:R13"/>
    <mergeCell ref="Q14:R14"/>
    <mergeCell ref="Q46:R46"/>
    <mergeCell ref="Q47:R47"/>
    <mergeCell ref="O33:P33"/>
    <mergeCell ref="O34:P34"/>
    <mergeCell ref="O41:P41"/>
    <mergeCell ref="O18:P18"/>
    <mergeCell ref="Q55:R55"/>
    <mergeCell ref="Q34:R34"/>
    <mergeCell ref="Q41:R41"/>
    <mergeCell ref="Q42:R42"/>
    <mergeCell ref="Q43:R43"/>
    <mergeCell ref="Q45:R45"/>
    <mergeCell ref="Q22:R22"/>
    <mergeCell ref="Q23:R23"/>
    <mergeCell ref="Q26:R26"/>
    <mergeCell ref="Q27:R27"/>
    <mergeCell ref="Q33:R33"/>
    <mergeCell ref="S4:T4"/>
    <mergeCell ref="U4:V4"/>
    <mergeCell ref="W4:X4"/>
    <mergeCell ref="Y4:Z4"/>
    <mergeCell ref="AA4:AB4"/>
    <mergeCell ref="AC4:AD4"/>
    <mergeCell ref="AE4:AF4"/>
    <mergeCell ref="AG4:AH4"/>
    <mergeCell ref="S5:T5"/>
    <mergeCell ref="U5:V5"/>
    <mergeCell ref="W5:X5"/>
    <mergeCell ref="Y5:Z5"/>
    <mergeCell ref="AA5:AB5"/>
    <mergeCell ref="AC5:AD5"/>
    <mergeCell ref="AE5:AF5"/>
    <mergeCell ref="AG5:AH5"/>
    <mergeCell ref="S6:T6"/>
    <mergeCell ref="U6:V6"/>
    <mergeCell ref="W6:X6"/>
    <mergeCell ref="Y6:Z6"/>
    <mergeCell ref="AA6:AB6"/>
    <mergeCell ref="AC6:AD6"/>
    <mergeCell ref="AE6:AF6"/>
    <mergeCell ref="AG6:AH6"/>
    <mergeCell ref="S7:T7"/>
    <mergeCell ref="U7:V7"/>
    <mergeCell ref="W7:X7"/>
    <mergeCell ref="Y7:Z7"/>
    <mergeCell ref="AA7:AB7"/>
    <mergeCell ref="AC7:AD7"/>
    <mergeCell ref="AE7:AF7"/>
    <mergeCell ref="AG7:AH7"/>
    <mergeCell ref="S8:T8"/>
    <mergeCell ref="U8:V8"/>
    <mergeCell ref="W8:X8"/>
    <mergeCell ref="Y8:Z8"/>
    <mergeCell ref="AA8:AB8"/>
    <mergeCell ref="AC8:AD8"/>
    <mergeCell ref="AE8:AF8"/>
    <mergeCell ref="AG8:AH8"/>
    <mergeCell ref="S9:T9"/>
    <mergeCell ref="U9:V9"/>
    <mergeCell ref="W9:X9"/>
    <mergeCell ref="Y9:Z9"/>
    <mergeCell ref="AA9:AB9"/>
    <mergeCell ref="AC9:AD9"/>
    <mergeCell ref="AE9:AF9"/>
    <mergeCell ref="AG9:AH9"/>
    <mergeCell ref="S11:T11"/>
    <mergeCell ref="U11:V11"/>
    <mergeCell ref="W11:X11"/>
    <mergeCell ref="Y11:Z11"/>
    <mergeCell ref="AA11:AB11"/>
    <mergeCell ref="AC11:AD11"/>
    <mergeCell ref="AE11:AF11"/>
    <mergeCell ref="AG11:AH11"/>
    <mergeCell ref="S12:T12"/>
    <mergeCell ref="U12:V12"/>
    <mergeCell ref="W12:X12"/>
    <mergeCell ref="Y12:Z12"/>
    <mergeCell ref="AA12:AB12"/>
    <mergeCell ref="AC12:AD12"/>
    <mergeCell ref="AE12:AF12"/>
    <mergeCell ref="AG12:AH12"/>
    <mergeCell ref="S13:T13"/>
    <mergeCell ref="U13:V13"/>
    <mergeCell ref="W13:X13"/>
    <mergeCell ref="Y13:Z13"/>
    <mergeCell ref="AA13:AB13"/>
    <mergeCell ref="AC13:AD13"/>
    <mergeCell ref="AE13:AF13"/>
    <mergeCell ref="AG13:AH13"/>
    <mergeCell ref="S14:T14"/>
    <mergeCell ref="U14:V14"/>
    <mergeCell ref="W14:X14"/>
    <mergeCell ref="Y14:Z14"/>
    <mergeCell ref="AA14:AB14"/>
    <mergeCell ref="AC14:AD14"/>
    <mergeCell ref="AE14:AF14"/>
    <mergeCell ref="AG14:AH14"/>
    <mergeCell ref="S15:T15"/>
    <mergeCell ref="U15:V15"/>
    <mergeCell ref="W15:X15"/>
    <mergeCell ref="Y15:Z15"/>
    <mergeCell ref="AA15:AB15"/>
    <mergeCell ref="AC15:AD15"/>
    <mergeCell ref="AE15:AF15"/>
    <mergeCell ref="AG15:AH15"/>
    <mergeCell ref="S17:T17"/>
    <mergeCell ref="U17:V17"/>
    <mergeCell ref="W17:X17"/>
    <mergeCell ref="Y17:Z17"/>
    <mergeCell ref="AA17:AB17"/>
    <mergeCell ref="AC17:AD17"/>
    <mergeCell ref="AE17:AF17"/>
    <mergeCell ref="AG17:AH17"/>
    <mergeCell ref="S18:T18"/>
    <mergeCell ref="U18:V18"/>
    <mergeCell ref="W18:X18"/>
    <mergeCell ref="Y18:Z18"/>
    <mergeCell ref="AA18:AB18"/>
    <mergeCell ref="AC18:AD18"/>
    <mergeCell ref="AE18:AF18"/>
    <mergeCell ref="AG18:AH18"/>
    <mergeCell ref="S20:T20"/>
    <mergeCell ref="U20:V20"/>
    <mergeCell ref="W20:X20"/>
    <mergeCell ref="Y20:Z20"/>
    <mergeCell ref="AA20:AB20"/>
    <mergeCell ref="AC20:AD20"/>
    <mergeCell ref="AE20:AF20"/>
    <mergeCell ref="AG20:AH20"/>
    <mergeCell ref="S21:T21"/>
    <mergeCell ref="U21:V21"/>
    <mergeCell ref="W21:X21"/>
    <mergeCell ref="Y21:Z21"/>
    <mergeCell ref="AA21:AB21"/>
    <mergeCell ref="AC21:AD21"/>
    <mergeCell ref="AE21:AF21"/>
    <mergeCell ref="AG21:AH21"/>
    <mergeCell ref="S22:T22"/>
    <mergeCell ref="U22:V22"/>
    <mergeCell ref="W22:X22"/>
    <mergeCell ref="Y22:Z22"/>
    <mergeCell ref="AA22:AB22"/>
    <mergeCell ref="AC22:AD22"/>
    <mergeCell ref="AE22:AF22"/>
    <mergeCell ref="AG22:AH22"/>
    <mergeCell ref="S23:T23"/>
    <mergeCell ref="U23:V23"/>
    <mergeCell ref="W23:X23"/>
    <mergeCell ref="Y23:Z23"/>
    <mergeCell ref="AA23:AB23"/>
    <mergeCell ref="AC23:AD23"/>
    <mergeCell ref="AE23:AF23"/>
    <mergeCell ref="AG23:AH23"/>
    <mergeCell ref="S26:T26"/>
    <mergeCell ref="U26:V26"/>
    <mergeCell ref="W26:X26"/>
    <mergeCell ref="Y26:Z26"/>
    <mergeCell ref="AA26:AB26"/>
    <mergeCell ref="AC26:AD26"/>
    <mergeCell ref="AE26:AF26"/>
    <mergeCell ref="AG26:AH26"/>
    <mergeCell ref="S27:T27"/>
    <mergeCell ref="U27:V27"/>
    <mergeCell ref="W27:X27"/>
    <mergeCell ref="Y27:Z27"/>
    <mergeCell ref="AA27:AB27"/>
    <mergeCell ref="AC27:AD27"/>
    <mergeCell ref="AE27:AF27"/>
    <mergeCell ref="AG27:AH27"/>
    <mergeCell ref="S33:T33"/>
    <mergeCell ref="U33:V33"/>
    <mergeCell ref="W33:X33"/>
    <mergeCell ref="Y33:Z33"/>
    <mergeCell ref="AA33:AB33"/>
    <mergeCell ref="AC33:AD33"/>
    <mergeCell ref="AE33:AF33"/>
    <mergeCell ref="AG33:AH33"/>
    <mergeCell ref="S34:T34"/>
    <mergeCell ref="U34:V34"/>
    <mergeCell ref="W34:X34"/>
    <mergeCell ref="Y34:Z34"/>
    <mergeCell ref="AA34:AB34"/>
    <mergeCell ref="AC34:AD34"/>
    <mergeCell ref="AE34:AF34"/>
    <mergeCell ref="AG34:AH34"/>
    <mergeCell ref="S41:T41"/>
    <mergeCell ref="U41:V41"/>
    <mergeCell ref="W41:X41"/>
    <mergeCell ref="Y41:Z41"/>
    <mergeCell ref="AA41:AB41"/>
    <mergeCell ref="AC41:AD41"/>
    <mergeCell ref="AE41:AF41"/>
    <mergeCell ref="AG41:AH41"/>
    <mergeCell ref="S42:T42"/>
    <mergeCell ref="U42:V42"/>
    <mergeCell ref="W42:X42"/>
    <mergeCell ref="Y42:Z42"/>
    <mergeCell ref="AA42:AB42"/>
    <mergeCell ref="AC42:AD42"/>
    <mergeCell ref="AE42:AF42"/>
    <mergeCell ref="AG42:AH42"/>
    <mergeCell ref="S43:T43"/>
    <mergeCell ref="U43:V43"/>
    <mergeCell ref="W43:X43"/>
    <mergeCell ref="Y43:Z43"/>
    <mergeCell ref="AA43:AB43"/>
    <mergeCell ref="AC43:AD43"/>
    <mergeCell ref="AE43:AF43"/>
    <mergeCell ref="AG43:AH43"/>
    <mergeCell ref="S45:T45"/>
    <mergeCell ref="U45:V45"/>
    <mergeCell ref="W45:X45"/>
    <mergeCell ref="Y45:Z45"/>
    <mergeCell ref="AA45:AB45"/>
    <mergeCell ref="AC45:AD45"/>
    <mergeCell ref="AE45:AF45"/>
    <mergeCell ref="AG45:AH45"/>
    <mergeCell ref="S46:T46"/>
    <mergeCell ref="U46:V46"/>
    <mergeCell ref="W46:X46"/>
    <mergeCell ref="Y46:Z46"/>
    <mergeCell ref="AA46:AB46"/>
    <mergeCell ref="AC46:AD46"/>
    <mergeCell ref="AE46:AF46"/>
    <mergeCell ref="AG46:AH46"/>
    <mergeCell ref="S47:T47"/>
    <mergeCell ref="U47:V47"/>
    <mergeCell ref="W47:X47"/>
    <mergeCell ref="Y47:Z47"/>
    <mergeCell ref="AA47:AB47"/>
    <mergeCell ref="AC47:AD47"/>
    <mergeCell ref="AE47:AF47"/>
    <mergeCell ref="AG47:AH47"/>
    <mergeCell ref="S55:T55"/>
    <mergeCell ref="U55:V55"/>
    <mergeCell ref="W55:X55"/>
    <mergeCell ref="Y55:Z55"/>
    <mergeCell ref="AA55:AB55"/>
    <mergeCell ref="AC55:AD55"/>
    <mergeCell ref="AE55:AF55"/>
    <mergeCell ref="AG55:AH55"/>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1:AZ11"/>
    <mergeCell ref="BA11:BB11"/>
    <mergeCell ref="BC11:BD11"/>
    <mergeCell ref="AY12:AZ12"/>
    <mergeCell ref="BA12:BB12"/>
    <mergeCell ref="BC12:BD12"/>
    <mergeCell ref="AY13:AZ13"/>
    <mergeCell ref="BA13:BB13"/>
    <mergeCell ref="BC13:BD13"/>
    <mergeCell ref="AY14:AZ14"/>
    <mergeCell ref="BA14:BB14"/>
    <mergeCell ref="BC14:BD14"/>
    <mergeCell ref="AY15:AZ15"/>
    <mergeCell ref="BA15:BB15"/>
    <mergeCell ref="BC15:BD15"/>
    <mergeCell ref="AY17:AZ17"/>
    <mergeCell ref="BA17:BB17"/>
    <mergeCell ref="BC17:BD17"/>
    <mergeCell ref="AY18:AZ18"/>
    <mergeCell ref="BA18:BB18"/>
    <mergeCell ref="BC18:BD18"/>
    <mergeCell ref="AY20:AZ20"/>
    <mergeCell ref="BA20:BB20"/>
    <mergeCell ref="BC20:BD20"/>
    <mergeCell ref="AY21:AZ21"/>
    <mergeCell ref="BA21:BB21"/>
    <mergeCell ref="BC21:BD21"/>
    <mergeCell ref="AY22:AZ22"/>
    <mergeCell ref="BA22:BB22"/>
    <mergeCell ref="BC22:BD22"/>
    <mergeCell ref="AY23:AZ23"/>
    <mergeCell ref="BA23:BB23"/>
    <mergeCell ref="BC23:BD23"/>
    <mergeCell ref="AY26:AZ26"/>
    <mergeCell ref="BA26:BB26"/>
    <mergeCell ref="BC26:BD26"/>
    <mergeCell ref="AY27:AZ27"/>
    <mergeCell ref="BA27:BB27"/>
    <mergeCell ref="BC27:BD27"/>
    <mergeCell ref="AY33:AZ33"/>
    <mergeCell ref="BA33:BB33"/>
    <mergeCell ref="BC33:BD33"/>
    <mergeCell ref="AY34:AZ34"/>
    <mergeCell ref="BA34:BB34"/>
    <mergeCell ref="BC34:BD34"/>
    <mergeCell ref="AY41:AZ41"/>
    <mergeCell ref="BA41:BB41"/>
    <mergeCell ref="BC41:BD41"/>
    <mergeCell ref="AY42:AZ42"/>
    <mergeCell ref="BA42:BB42"/>
    <mergeCell ref="BC42:BD42"/>
    <mergeCell ref="AY43:AZ43"/>
    <mergeCell ref="BA43:BB43"/>
    <mergeCell ref="BC43:BD43"/>
    <mergeCell ref="AY55:AZ55"/>
    <mergeCell ref="BA55:BB55"/>
    <mergeCell ref="BC55:BD55"/>
    <mergeCell ref="AY45:AZ45"/>
    <mergeCell ref="BA45:BB45"/>
    <mergeCell ref="BC45:BD45"/>
    <mergeCell ref="AY46:AZ46"/>
    <mergeCell ref="BA46:BB46"/>
    <mergeCell ref="BC46:BD46"/>
    <mergeCell ref="AY47:AZ47"/>
    <mergeCell ref="BA47:BB47"/>
    <mergeCell ref="BC47:BD47"/>
    <mergeCell ref="BE4:BF4"/>
    <mergeCell ref="BE5:BF5"/>
    <mergeCell ref="BE6:BF6"/>
    <mergeCell ref="BE7:BF7"/>
    <mergeCell ref="BE8:BF8"/>
    <mergeCell ref="BE9:BF9"/>
    <mergeCell ref="BE11:BF11"/>
    <mergeCell ref="BE12:BF12"/>
    <mergeCell ref="BE13:BF13"/>
    <mergeCell ref="BE14:BF14"/>
    <mergeCell ref="BE15:BF15"/>
    <mergeCell ref="BE17:BF17"/>
    <mergeCell ref="BE18:BF18"/>
    <mergeCell ref="BE20:BF20"/>
    <mergeCell ref="BE21:BF21"/>
    <mergeCell ref="BE22:BF22"/>
    <mergeCell ref="BE23:BF23"/>
    <mergeCell ref="BE26:BF26"/>
    <mergeCell ref="BE55:BF55"/>
    <mergeCell ref="BE27:BF27"/>
    <mergeCell ref="BE33:BF33"/>
    <mergeCell ref="BE34:BF34"/>
    <mergeCell ref="BE41:BF41"/>
    <mergeCell ref="BE42:BF42"/>
    <mergeCell ref="BE43:BF43"/>
    <mergeCell ref="BE45:BF45"/>
    <mergeCell ref="BE46:BF46"/>
    <mergeCell ref="BE47:BF47"/>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C14:BF14">
      <formula1>tipoimpressao</formula1>
    </dataValidation>
    <dataValidation type="list" allowBlank="1" showInputMessage="1" showErrorMessage="1" sqref="C9:BF9 C15:BF15">
      <formula1>tipopapeis</formula1>
    </dataValidation>
  </dataValidation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BF31"/>
  <sheetViews>
    <sheetView showGridLines="0" workbookViewId="0">
      <selection sqref="A1:D2"/>
    </sheetView>
  </sheetViews>
  <sheetFormatPr defaultRowHeight="15" x14ac:dyDescent="0.25"/>
  <cols>
    <col min="1" max="1" width="13.42578125" style="217" bestFit="1" customWidth="1"/>
    <col min="2" max="2" width="34.140625" style="217" bestFit="1" customWidth="1"/>
    <col min="3" max="3" width="15.7109375" style="217" customWidth="1"/>
    <col min="4" max="4" width="20" style="217" customWidth="1"/>
    <col min="5" max="5" width="16.140625" style="217" customWidth="1"/>
    <col min="6" max="6" width="19.140625" style="217" customWidth="1"/>
    <col min="7" max="108" width="19.7109375" style="217" customWidth="1"/>
    <col min="109" max="16384" width="9.140625" style="217"/>
  </cols>
  <sheetData>
    <row r="1" spans="1:58" ht="15.75" thickBot="1" x14ac:dyDescent="0.3">
      <c r="A1" s="310" t="s">
        <v>74</v>
      </c>
      <c r="B1" s="449"/>
      <c r="C1" s="450"/>
      <c r="D1" s="319">
        <f ca="1">NOW()</f>
        <v>42460.422700115741</v>
      </c>
    </row>
    <row r="2" spans="1:58" ht="15.75" thickBot="1" x14ac:dyDescent="0.3">
      <c r="A2" s="310" t="s">
        <v>75</v>
      </c>
      <c r="B2" s="451" t="str">
        <f>'REQUISIÇÃO DE SERVIÇOS '!B22</f>
        <v>Jornal</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213</v>
      </c>
      <c r="AA3" s="220" t="s">
        <v>215</v>
      </c>
      <c r="AB3" s="220"/>
      <c r="AC3" s="217" t="s">
        <v>216</v>
      </c>
      <c r="AE3" s="220" t="s">
        <v>217</v>
      </c>
      <c r="AF3" s="220"/>
      <c r="AG3" s="217" t="s">
        <v>218</v>
      </c>
      <c r="AI3" s="217" t="s">
        <v>219</v>
      </c>
      <c r="AK3" s="220" t="s">
        <v>220</v>
      </c>
      <c r="AL3" s="220"/>
      <c r="AM3" s="217" t="s">
        <v>221</v>
      </c>
      <c r="AO3" s="220" t="s">
        <v>222</v>
      </c>
      <c r="AP3" s="220"/>
      <c r="AQ3" s="217" t="s">
        <v>223</v>
      </c>
      <c r="AS3" s="220" t="s">
        <v>224</v>
      </c>
      <c r="AT3" s="220"/>
      <c r="AU3" s="217" t="s">
        <v>225</v>
      </c>
      <c r="AW3" s="220" t="s">
        <v>226</v>
      </c>
      <c r="AX3" s="220"/>
      <c r="AY3" s="217" t="s">
        <v>227</v>
      </c>
      <c r="BA3" s="220" t="s">
        <v>228</v>
      </c>
      <c r="BB3" s="220"/>
      <c r="BC3" s="217" t="s">
        <v>229</v>
      </c>
      <c r="BE3" s="217" t="s">
        <v>238</v>
      </c>
    </row>
    <row r="4" spans="1:58" ht="15.75" thickBot="1" x14ac:dyDescent="0.3">
      <c r="A4" s="221"/>
      <c r="B4" s="46" t="s">
        <v>76</v>
      </c>
      <c r="C4" s="430">
        <v>0</v>
      </c>
      <c r="D4" s="430"/>
      <c r="E4" s="430">
        <v>500</v>
      </c>
      <c r="F4" s="430"/>
      <c r="G4" s="430">
        <v>0</v>
      </c>
      <c r="H4" s="430"/>
      <c r="I4" s="430">
        <v>0</v>
      </c>
      <c r="J4" s="430"/>
      <c r="K4" s="430">
        <v>0</v>
      </c>
      <c r="L4" s="430"/>
      <c r="M4" s="430">
        <v>0</v>
      </c>
      <c r="N4" s="430"/>
      <c r="O4" s="430">
        <v>0</v>
      </c>
      <c r="P4" s="430"/>
      <c r="Q4" s="430">
        <v>0</v>
      </c>
      <c r="R4" s="430"/>
      <c r="S4" s="430">
        <v>0</v>
      </c>
      <c r="T4" s="430"/>
      <c r="U4" s="430">
        <v>0</v>
      </c>
      <c r="V4" s="430"/>
      <c r="W4" s="430">
        <v>0</v>
      </c>
      <c r="X4" s="430"/>
      <c r="Y4" s="430">
        <v>0</v>
      </c>
      <c r="Z4" s="430"/>
      <c r="AA4" s="430">
        <v>0</v>
      </c>
      <c r="AB4" s="430"/>
      <c r="AC4" s="430">
        <v>0</v>
      </c>
      <c r="AD4" s="430"/>
      <c r="AE4" s="430">
        <v>0</v>
      </c>
      <c r="AF4" s="430"/>
      <c r="AG4" s="430">
        <v>500</v>
      </c>
      <c r="AH4" s="430"/>
      <c r="AI4" s="430">
        <v>0</v>
      </c>
      <c r="AJ4" s="430"/>
      <c r="AK4" s="430">
        <v>0</v>
      </c>
      <c r="AL4" s="430"/>
      <c r="AM4" s="430">
        <v>0</v>
      </c>
      <c r="AN4" s="430"/>
      <c r="AO4" s="430">
        <v>1000</v>
      </c>
      <c r="AP4" s="430"/>
      <c r="AQ4" s="430">
        <v>0</v>
      </c>
      <c r="AR4" s="430"/>
      <c r="AS4" s="430">
        <v>0</v>
      </c>
      <c r="AT4" s="430"/>
      <c r="AU4" s="430">
        <v>0</v>
      </c>
      <c r="AV4" s="430"/>
      <c r="AW4" s="430">
        <v>0</v>
      </c>
      <c r="AX4" s="430"/>
      <c r="AY4" s="430">
        <v>0</v>
      </c>
      <c r="AZ4" s="430"/>
      <c r="BA4" s="430">
        <v>0</v>
      </c>
      <c r="BB4" s="430"/>
      <c r="BC4" s="430">
        <v>0</v>
      </c>
      <c r="BD4" s="430"/>
      <c r="BE4" s="430">
        <v>0</v>
      </c>
      <c r="BF4" s="430"/>
    </row>
    <row r="5" spans="1:58" x14ac:dyDescent="0.25">
      <c r="A5" s="444" t="s">
        <v>77</v>
      </c>
      <c r="B5" s="47" t="s">
        <v>78</v>
      </c>
      <c r="C5" s="431">
        <v>30</v>
      </c>
      <c r="D5" s="432"/>
      <c r="E5" s="431">
        <v>30</v>
      </c>
      <c r="F5" s="432"/>
      <c r="G5" s="431">
        <v>30</v>
      </c>
      <c r="H5" s="432"/>
      <c r="I5" s="431">
        <v>30</v>
      </c>
      <c r="J5" s="432"/>
      <c r="K5" s="431">
        <v>30</v>
      </c>
      <c r="L5" s="432"/>
      <c r="M5" s="431">
        <v>30</v>
      </c>
      <c r="N5" s="432"/>
      <c r="O5" s="431">
        <v>30</v>
      </c>
      <c r="P5" s="432"/>
      <c r="Q5" s="431">
        <v>30</v>
      </c>
      <c r="R5" s="432"/>
      <c r="S5" s="431">
        <v>30</v>
      </c>
      <c r="T5" s="432"/>
      <c r="U5" s="431">
        <v>30</v>
      </c>
      <c r="V5" s="432"/>
      <c r="W5" s="431">
        <v>30</v>
      </c>
      <c r="X5" s="432"/>
      <c r="Y5" s="431">
        <v>30</v>
      </c>
      <c r="Z5" s="432"/>
      <c r="AA5" s="431">
        <v>30</v>
      </c>
      <c r="AB5" s="432"/>
      <c r="AC5" s="431">
        <v>30</v>
      </c>
      <c r="AD5" s="432"/>
      <c r="AE5" s="431">
        <v>30</v>
      </c>
      <c r="AF5" s="432"/>
      <c r="AG5" s="431">
        <v>30</v>
      </c>
      <c r="AH5" s="432"/>
      <c r="AI5" s="431">
        <v>30</v>
      </c>
      <c r="AJ5" s="432"/>
      <c r="AK5" s="431">
        <v>30</v>
      </c>
      <c r="AL5" s="432"/>
      <c r="AM5" s="431">
        <v>30</v>
      </c>
      <c r="AN5" s="432"/>
      <c r="AO5" s="431">
        <v>30</v>
      </c>
      <c r="AP5" s="432"/>
      <c r="AQ5" s="431">
        <v>30</v>
      </c>
      <c r="AR5" s="432"/>
      <c r="AS5" s="431">
        <v>30</v>
      </c>
      <c r="AT5" s="432"/>
      <c r="AU5" s="431">
        <v>30</v>
      </c>
      <c r="AV5" s="432"/>
      <c r="AW5" s="431">
        <v>30</v>
      </c>
      <c r="AX5" s="432"/>
      <c r="AY5" s="431">
        <v>30</v>
      </c>
      <c r="AZ5" s="432"/>
      <c r="BA5" s="431">
        <v>30</v>
      </c>
      <c r="BB5" s="432"/>
      <c r="BC5" s="431">
        <v>30</v>
      </c>
      <c r="BD5" s="432"/>
      <c r="BE5" s="431">
        <v>30</v>
      </c>
      <c r="BF5" s="432"/>
    </row>
    <row r="6" spans="1:58" x14ac:dyDescent="0.25">
      <c r="A6" s="447"/>
      <c r="B6" s="48" t="s">
        <v>79</v>
      </c>
      <c r="C6" s="433">
        <v>22</v>
      </c>
      <c r="D6" s="434"/>
      <c r="E6" s="433">
        <v>22</v>
      </c>
      <c r="F6" s="434"/>
      <c r="G6" s="433">
        <v>22</v>
      </c>
      <c r="H6" s="434"/>
      <c r="I6" s="433">
        <v>22</v>
      </c>
      <c r="J6" s="434"/>
      <c r="K6" s="433">
        <v>22</v>
      </c>
      <c r="L6" s="434"/>
      <c r="M6" s="433">
        <v>22</v>
      </c>
      <c r="N6" s="434"/>
      <c r="O6" s="433">
        <v>22</v>
      </c>
      <c r="P6" s="434"/>
      <c r="Q6" s="433">
        <v>22</v>
      </c>
      <c r="R6" s="434"/>
      <c r="S6" s="433">
        <v>22</v>
      </c>
      <c r="T6" s="434"/>
      <c r="U6" s="433">
        <v>22</v>
      </c>
      <c r="V6" s="434"/>
      <c r="W6" s="433">
        <v>22</v>
      </c>
      <c r="X6" s="434"/>
      <c r="Y6" s="433">
        <v>22</v>
      </c>
      <c r="Z6" s="434"/>
      <c r="AA6" s="433">
        <v>22</v>
      </c>
      <c r="AB6" s="434"/>
      <c r="AC6" s="433">
        <v>22</v>
      </c>
      <c r="AD6" s="434"/>
      <c r="AE6" s="433">
        <v>22</v>
      </c>
      <c r="AF6" s="434"/>
      <c r="AG6" s="433">
        <v>22</v>
      </c>
      <c r="AH6" s="434"/>
      <c r="AI6" s="433">
        <v>22</v>
      </c>
      <c r="AJ6" s="434"/>
      <c r="AK6" s="433">
        <v>22</v>
      </c>
      <c r="AL6" s="434"/>
      <c r="AM6" s="433">
        <v>22</v>
      </c>
      <c r="AN6" s="434"/>
      <c r="AO6" s="433">
        <v>22</v>
      </c>
      <c r="AP6" s="434"/>
      <c r="AQ6" s="433">
        <v>22</v>
      </c>
      <c r="AR6" s="434"/>
      <c r="AS6" s="433">
        <v>22</v>
      </c>
      <c r="AT6" s="434"/>
      <c r="AU6" s="433">
        <v>22</v>
      </c>
      <c r="AV6" s="434"/>
      <c r="AW6" s="433">
        <v>22</v>
      </c>
      <c r="AX6" s="434"/>
      <c r="AY6" s="433">
        <v>22</v>
      </c>
      <c r="AZ6" s="434"/>
      <c r="BA6" s="433">
        <v>22</v>
      </c>
      <c r="BB6" s="434"/>
      <c r="BC6" s="433">
        <v>22</v>
      </c>
      <c r="BD6" s="434"/>
      <c r="BE6" s="433">
        <v>22</v>
      </c>
      <c r="BF6" s="434"/>
    </row>
    <row r="7" spans="1:58" ht="15.75" thickBot="1" x14ac:dyDescent="0.3">
      <c r="A7" s="448"/>
      <c r="B7" s="49" t="s">
        <v>80</v>
      </c>
      <c r="C7" s="435">
        <v>1</v>
      </c>
      <c r="D7" s="436"/>
      <c r="E7" s="435">
        <v>1</v>
      </c>
      <c r="F7" s="436"/>
      <c r="G7" s="435">
        <v>1</v>
      </c>
      <c r="H7" s="436"/>
      <c r="I7" s="435">
        <v>1</v>
      </c>
      <c r="J7" s="436"/>
      <c r="K7" s="435">
        <v>1</v>
      </c>
      <c r="L7" s="436"/>
      <c r="M7" s="435">
        <v>1</v>
      </c>
      <c r="N7" s="436"/>
      <c r="O7" s="435">
        <v>1</v>
      </c>
      <c r="P7" s="436"/>
      <c r="Q7" s="435">
        <v>1</v>
      </c>
      <c r="R7" s="436"/>
      <c r="S7" s="435">
        <v>1</v>
      </c>
      <c r="T7" s="436"/>
      <c r="U7" s="435">
        <v>1</v>
      </c>
      <c r="V7" s="436"/>
      <c r="W7" s="435">
        <v>1</v>
      </c>
      <c r="X7" s="436"/>
      <c r="Y7" s="435">
        <v>1</v>
      </c>
      <c r="Z7" s="436"/>
      <c r="AA7" s="435">
        <v>1</v>
      </c>
      <c r="AB7" s="436"/>
      <c r="AC7" s="435">
        <v>1</v>
      </c>
      <c r="AD7" s="436"/>
      <c r="AE7" s="435">
        <v>1</v>
      </c>
      <c r="AF7" s="436"/>
      <c r="AG7" s="435">
        <v>1</v>
      </c>
      <c r="AH7" s="436"/>
      <c r="AI7" s="435">
        <v>1</v>
      </c>
      <c r="AJ7" s="436"/>
      <c r="AK7" s="435">
        <v>1</v>
      </c>
      <c r="AL7" s="436"/>
      <c r="AM7" s="435">
        <v>1</v>
      </c>
      <c r="AN7" s="436"/>
      <c r="AO7" s="435">
        <v>1</v>
      </c>
      <c r="AP7" s="436"/>
      <c r="AQ7" s="435">
        <v>1</v>
      </c>
      <c r="AR7" s="436"/>
      <c r="AS7" s="435">
        <v>1</v>
      </c>
      <c r="AT7" s="436"/>
      <c r="AU7" s="435">
        <v>1</v>
      </c>
      <c r="AV7" s="436"/>
      <c r="AW7" s="435">
        <v>1</v>
      </c>
      <c r="AX7" s="436"/>
      <c r="AY7" s="435">
        <v>1</v>
      </c>
      <c r="AZ7" s="436"/>
      <c r="BA7" s="435">
        <v>1</v>
      </c>
      <c r="BB7" s="436"/>
      <c r="BC7" s="435">
        <v>1</v>
      </c>
      <c r="BD7" s="436"/>
      <c r="BE7" s="435">
        <v>1</v>
      </c>
      <c r="BF7" s="436"/>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48" t="s">
        <v>83</v>
      </c>
      <c r="C9" s="439" t="s">
        <v>37</v>
      </c>
      <c r="D9" s="440"/>
      <c r="E9" s="439" t="s">
        <v>37</v>
      </c>
      <c r="F9" s="440"/>
      <c r="G9" s="439" t="s">
        <v>37</v>
      </c>
      <c r="H9" s="440"/>
      <c r="I9" s="439" t="s">
        <v>37</v>
      </c>
      <c r="J9" s="440"/>
      <c r="K9" s="439" t="s">
        <v>37</v>
      </c>
      <c r="L9" s="440"/>
      <c r="M9" s="439" t="s">
        <v>37</v>
      </c>
      <c r="N9" s="440"/>
      <c r="O9" s="439" t="s">
        <v>37</v>
      </c>
      <c r="P9" s="440"/>
      <c r="Q9" s="439" t="s">
        <v>37</v>
      </c>
      <c r="R9" s="440"/>
      <c r="S9" s="439" t="s">
        <v>37</v>
      </c>
      <c r="T9" s="440"/>
      <c r="U9" s="439" t="s">
        <v>37</v>
      </c>
      <c r="V9" s="440"/>
      <c r="W9" s="439" t="s">
        <v>37</v>
      </c>
      <c r="X9" s="440"/>
      <c r="Y9" s="439" t="s">
        <v>37</v>
      </c>
      <c r="Z9" s="440"/>
      <c r="AA9" s="439" t="s">
        <v>37</v>
      </c>
      <c r="AB9" s="440"/>
      <c r="AC9" s="439" t="s">
        <v>37</v>
      </c>
      <c r="AD9" s="440"/>
      <c r="AE9" s="439" t="s">
        <v>37</v>
      </c>
      <c r="AF9" s="440"/>
      <c r="AG9" s="439" t="s">
        <v>37</v>
      </c>
      <c r="AH9" s="440"/>
      <c r="AI9" s="439" t="s">
        <v>37</v>
      </c>
      <c r="AJ9" s="440"/>
      <c r="AK9" s="439" t="s">
        <v>37</v>
      </c>
      <c r="AL9" s="440"/>
      <c r="AM9" s="439" t="s">
        <v>37</v>
      </c>
      <c r="AN9" s="440"/>
      <c r="AO9" s="439" t="s">
        <v>37</v>
      </c>
      <c r="AP9" s="440"/>
      <c r="AQ9" s="439" t="s">
        <v>37</v>
      </c>
      <c r="AR9" s="440"/>
      <c r="AS9" s="439" t="s">
        <v>37</v>
      </c>
      <c r="AT9" s="440"/>
      <c r="AU9" s="439" t="s">
        <v>37</v>
      </c>
      <c r="AV9" s="440"/>
      <c r="AW9" s="439" t="s">
        <v>37</v>
      </c>
      <c r="AX9" s="440"/>
      <c r="AY9" s="439" t="s">
        <v>37</v>
      </c>
      <c r="AZ9" s="440"/>
      <c r="BA9" s="439" t="s">
        <v>37</v>
      </c>
      <c r="BB9" s="440"/>
      <c r="BC9" s="439" t="s">
        <v>37</v>
      </c>
      <c r="BD9" s="440"/>
      <c r="BE9" s="439" t="s">
        <v>37</v>
      </c>
      <c r="BF9" s="440"/>
    </row>
    <row r="10" spans="1:58" ht="15.75" thickBot="1" x14ac:dyDescent="0.3">
      <c r="A10" s="448"/>
      <c r="B10" s="49" t="s">
        <v>84</v>
      </c>
      <c r="C10" s="4" t="s">
        <v>42</v>
      </c>
      <c r="D10" s="5">
        <f>IF(C10=Tabelas!$F$23,Tabelas!$C$39,0%)</f>
        <v>0</v>
      </c>
      <c r="E10" s="4" t="s">
        <v>42</v>
      </c>
      <c r="F10" s="5">
        <f>IF(E10=Tabelas!$F$23,Tabelas!$C$39,0%)</f>
        <v>0</v>
      </c>
      <c r="G10" s="4" t="s">
        <v>42</v>
      </c>
      <c r="H10" s="5">
        <f>IF(G10=Tabelas!$F$23,Tabelas!$C$39,0%)</f>
        <v>0</v>
      </c>
      <c r="I10" s="4" t="s">
        <v>42</v>
      </c>
      <c r="J10" s="5">
        <f>IF(I10=Tabelas!$F$23,Tabelas!$C$39,0%)</f>
        <v>0</v>
      </c>
      <c r="K10" s="4" t="s">
        <v>42</v>
      </c>
      <c r="L10" s="5">
        <f>IF(K10=Tabelas!$F$23,Tabelas!$C$39,0%)</f>
        <v>0</v>
      </c>
      <c r="M10" s="4" t="s">
        <v>42</v>
      </c>
      <c r="N10" s="5">
        <f>IF(M10=Tabelas!$F$23,Tabelas!$C$39,0%)</f>
        <v>0</v>
      </c>
      <c r="O10" s="4" t="s">
        <v>42</v>
      </c>
      <c r="P10" s="5">
        <f>IF(O10=Tabelas!$F$23,Tabelas!$C$39,0%)</f>
        <v>0</v>
      </c>
      <c r="Q10" s="4" t="s">
        <v>42</v>
      </c>
      <c r="R10" s="5">
        <f>IF(Q10=Tabelas!$F$23,Tabelas!$C$39,0%)</f>
        <v>0</v>
      </c>
      <c r="S10" s="4" t="s">
        <v>42</v>
      </c>
      <c r="T10" s="5">
        <f>IF(S10=Tabelas!$F$23,Tabelas!$C$39,0%)</f>
        <v>0</v>
      </c>
      <c r="U10" s="4" t="s">
        <v>42</v>
      </c>
      <c r="V10" s="5">
        <f>IF(U10=Tabelas!$F$23,Tabelas!$C$39,0%)</f>
        <v>0</v>
      </c>
      <c r="W10" s="4" t="s">
        <v>42</v>
      </c>
      <c r="X10" s="5">
        <f>IF(W10=Tabelas!$F$23,Tabelas!$C$39,0%)</f>
        <v>0</v>
      </c>
      <c r="Y10" s="4" t="s">
        <v>42</v>
      </c>
      <c r="Z10" s="5">
        <f>IF(Y10=Tabelas!$F$23,Tabelas!$C$39,0%)</f>
        <v>0</v>
      </c>
      <c r="AA10" s="4" t="s">
        <v>42</v>
      </c>
      <c r="AB10" s="5">
        <f>IF(AA10=Tabelas!$F$23,Tabelas!$C$39,0%)</f>
        <v>0</v>
      </c>
      <c r="AC10" s="4" t="s">
        <v>42</v>
      </c>
      <c r="AD10" s="5">
        <f>IF(AC10=Tabelas!$F$23,Tabelas!$C$39,0%)</f>
        <v>0</v>
      </c>
      <c r="AE10" s="4" t="s">
        <v>42</v>
      </c>
      <c r="AF10" s="5">
        <f>IF(AE10=Tabelas!$F$23,Tabelas!$C$39,0%)</f>
        <v>0</v>
      </c>
      <c r="AG10" s="4" t="s">
        <v>42</v>
      </c>
      <c r="AH10" s="5">
        <f>IF(AG10=Tabelas!$F$23,Tabelas!$C$39,0%)</f>
        <v>0</v>
      </c>
      <c r="AI10" s="4" t="s">
        <v>42</v>
      </c>
      <c r="AJ10" s="5">
        <f>IF(AI10=Tabelas!$F$23,Tabelas!$C$39,0%)</f>
        <v>0</v>
      </c>
      <c r="AK10" s="4" t="s">
        <v>42</v>
      </c>
      <c r="AL10" s="5">
        <f>IF(AK10=Tabelas!$F$23,Tabelas!$C$39,0%)</f>
        <v>0</v>
      </c>
      <c r="AM10" s="4" t="s">
        <v>42</v>
      </c>
      <c r="AN10" s="5">
        <f>IF(AM10=Tabelas!$F$23,Tabelas!$C$39,0%)</f>
        <v>0</v>
      </c>
      <c r="AO10" s="4" t="s">
        <v>42</v>
      </c>
      <c r="AP10" s="5">
        <f>IF(AO10=Tabelas!$F$23,Tabelas!$C$39,0%)</f>
        <v>0</v>
      </c>
      <c r="AQ10" s="4" t="s">
        <v>42</v>
      </c>
      <c r="AR10" s="5">
        <f>IF(AQ10=Tabelas!$F$23,Tabelas!$C$39,0%)</f>
        <v>0</v>
      </c>
      <c r="AS10" s="4" t="s">
        <v>42</v>
      </c>
      <c r="AT10" s="5">
        <f>IF(AS10=Tabelas!$F$23,Tabelas!$C$39,0%)</f>
        <v>0</v>
      </c>
      <c r="AU10" s="4" t="s">
        <v>42</v>
      </c>
      <c r="AV10" s="5">
        <f>IF(AU10=Tabelas!$F$23,Tabelas!$C$39,0%)</f>
        <v>0</v>
      </c>
      <c r="AW10" s="4" t="s">
        <v>42</v>
      </c>
      <c r="AX10" s="5">
        <f>IF(AW10=Tabelas!$F$23,Tabelas!$C$39,0%)</f>
        <v>0</v>
      </c>
      <c r="AY10" s="4" t="s">
        <v>42</v>
      </c>
      <c r="AZ10" s="5">
        <f>IF(AY10=Tabelas!$F$23,Tabelas!$C$39,0%)</f>
        <v>0</v>
      </c>
      <c r="BA10" s="4" t="s">
        <v>42</v>
      </c>
      <c r="BB10" s="5">
        <f>IF(BA10=Tabelas!$F$23,Tabelas!$C$39,0%)</f>
        <v>0</v>
      </c>
      <c r="BC10" s="4" t="s">
        <v>42</v>
      </c>
      <c r="BD10" s="5">
        <f>IF(BC10=Tabelas!$F$23,Tabelas!$C$39,0%)</f>
        <v>0</v>
      </c>
      <c r="BE10" s="4" t="s">
        <v>42</v>
      </c>
      <c r="BF10" s="5">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42">
        <f>C12/792</f>
        <v>0.33493265993265992</v>
      </c>
      <c r="D13" s="442"/>
      <c r="E13" s="442">
        <f>E12/792</f>
        <v>0.33493265993265992</v>
      </c>
      <c r="F13" s="442"/>
      <c r="G13" s="442">
        <f>G12/792</f>
        <v>0.33493265993265992</v>
      </c>
      <c r="H13" s="442"/>
      <c r="I13" s="442">
        <f>I12/792</f>
        <v>0.33493265993265992</v>
      </c>
      <c r="J13" s="442"/>
      <c r="K13" s="442">
        <f>K12/792</f>
        <v>0.33493265993265992</v>
      </c>
      <c r="L13" s="442"/>
      <c r="M13" s="442">
        <f>M12/792</f>
        <v>0.33493265993265992</v>
      </c>
      <c r="N13" s="442"/>
      <c r="O13" s="442">
        <f>O12/792</f>
        <v>0.33493265993265992</v>
      </c>
      <c r="P13" s="442"/>
      <c r="Q13" s="442">
        <f>Q12/792</f>
        <v>0.33493265993265992</v>
      </c>
      <c r="R13" s="442"/>
      <c r="S13" s="442">
        <f>S12/792</f>
        <v>0.33493265993265992</v>
      </c>
      <c r="T13" s="442"/>
      <c r="U13" s="442">
        <f>U12/792</f>
        <v>0.33493265993265992</v>
      </c>
      <c r="V13" s="442"/>
      <c r="W13" s="442">
        <f>W12/792</f>
        <v>0.33493265993265992</v>
      </c>
      <c r="X13" s="442"/>
      <c r="Y13" s="442">
        <f>Y12/792</f>
        <v>0.33493265993265992</v>
      </c>
      <c r="Z13" s="442"/>
      <c r="AA13" s="442">
        <f>AA12/792</f>
        <v>0.33493265993265992</v>
      </c>
      <c r="AB13" s="442"/>
      <c r="AC13" s="442">
        <f>AC12/792</f>
        <v>0.33493265993265992</v>
      </c>
      <c r="AD13" s="442"/>
      <c r="AE13" s="442">
        <f>AE12/792</f>
        <v>0.33493265993265992</v>
      </c>
      <c r="AF13" s="442"/>
      <c r="AG13" s="442">
        <f>AG12/792</f>
        <v>0.33493265993265992</v>
      </c>
      <c r="AH13" s="442"/>
      <c r="AI13" s="442">
        <f>AI12/792</f>
        <v>0.33493265993265992</v>
      </c>
      <c r="AJ13" s="442"/>
      <c r="AK13" s="442">
        <f>AK12/792</f>
        <v>0.33493265993265992</v>
      </c>
      <c r="AL13" s="442"/>
      <c r="AM13" s="442">
        <f>AM12/792</f>
        <v>0.33493265993265992</v>
      </c>
      <c r="AN13" s="442"/>
      <c r="AO13" s="442">
        <f>AO12/792</f>
        <v>0.33493265993265992</v>
      </c>
      <c r="AP13" s="442"/>
      <c r="AQ13" s="442">
        <f>AQ12/792</f>
        <v>0.33493265993265992</v>
      </c>
      <c r="AR13" s="442"/>
      <c r="AS13" s="442">
        <f>AS12/792</f>
        <v>0.33493265993265992</v>
      </c>
      <c r="AT13" s="442"/>
      <c r="AU13" s="442">
        <f>AU12/792</f>
        <v>0.33493265993265992</v>
      </c>
      <c r="AV13" s="442"/>
      <c r="AW13" s="442">
        <f>AW12/792</f>
        <v>0.33493265993265992</v>
      </c>
      <c r="AX13" s="442"/>
      <c r="AY13" s="442">
        <f>AY12/792</f>
        <v>0.33493265993265992</v>
      </c>
      <c r="AZ13" s="442"/>
      <c r="BA13" s="442">
        <f>BA12/792</f>
        <v>0.33493265993265992</v>
      </c>
      <c r="BB13" s="442"/>
      <c r="BC13" s="442">
        <f>BC12/792</f>
        <v>0.33493265993265992</v>
      </c>
      <c r="BD13" s="442"/>
      <c r="BE13" s="442">
        <f>BE12/792</f>
        <v>0.33493265993265992</v>
      </c>
      <c r="BF13" s="442"/>
    </row>
    <row r="14" spans="1:58" x14ac:dyDescent="0.25">
      <c r="A14" s="221"/>
      <c r="B14" s="8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22"/>
      <c r="B15" s="48" t="s">
        <v>86</v>
      </c>
      <c r="C15" s="443">
        <f>C5*C6</f>
        <v>660</v>
      </c>
      <c r="D15" s="443"/>
      <c r="E15" s="443">
        <f>E5*E6</f>
        <v>660</v>
      </c>
      <c r="F15" s="443"/>
      <c r="G15" s="443">
        <f>G5*G6</f>
        <v>660</v>
      </c>
      <c r="H15" s="443"/>
      <c r="I15" s="443">
        <f>I5*I6</f>
        <v>660</v>
      </c>
      <c r="J15" s="443"/>
      <c r="K15" s="443">
        <f>K5*K6</f>
        <v>660</v>
      </c>
      <c r="L15" s="443"/>
      <c r="M15" s="443">
        <f>M5*M6</f>
        <v>660</v>
      </c>
      <c r="N15" s="443"/>
      <c r="O15" s="443">
        <f>O5*O6</f>
        <v>660</v>
      </c>
      <c r="P15" s="443"/>
      <c r="Q15" s="443">
        <f>Q5*Q6</f>
        <v>660</v>
      </c>
      <c r="R15" s="443"/>
      <c r="S15" s="443">
        <f>S5*S6</f>
        <v>660</v>
      </c>
      <c r="T15" s="443"/>
      <c r="U15" s="443">
        <f>U5*U6</f>
        <v>660</v>
      </c>
      <c r="V15" s="443"/>
      <c r="W15" s="443">
        <f>W5*W6</f>
        <v>660</v>
      </c>
      <c r="X15" s="443"/>
      <c r="Y15" s="443">
        <f>Y5*Y6</f>
        <v>660</v>
      </c>
      <c r="Z15" s="443"/>
      <c r="AA15" s="443">
        <f>AA5*AA6</f>
        <v>660</v>
      </c>
      <c r="AB15" s="443"/>
      <c r="AC15" s="443">
        <f>AC5*AC6</f>
        <v>660</v>
      </c>
      <c r="AD15" s="443"/>
      <c r="AE15" s="443">
        <f>AE5*AE6</f>
        <v>660</v>
      </c>
      <c r="AF15" s="443"/>
      <c r="AG15" s="443">
        <f>AG5*AG6</f>
        <v>660</v>
      </c>
      <c r="AH15" s="443"/>
      <c r="AI15" s="443">
        <f>AI5*AI6</f>
        <v>660</v>
      </c>
      <c r="AJ15" s="443"/>
      <c r="AK15" s="443">
        <f>AK5*AK6</f>
        <v>660</v>
      </c>
      <c r="AL15" s="443"/>
      <c r="AM15" s="443">
        <f>AM5*AM6</f>
        <v>660</v>
      </c>
      <c r="AN15" s="443"/>
      <c r="AO15" s="443">
        <f>AO5*AO6</f>
        <v>660</v>
      </c>
      <c r="AP15" s="443"/>
      <c r="AQ15" s="443">
        <f>AQ5*AQ6</f>
        <v>660</v>
      </c>
      <c r="AR15" s="443"/>
      <c r="AS15" s="443">
        <f>AS5*AS6</f>
        <v>660</v>
      </c>
      <c r="AT15" s="443"/>
      <c r="AU15" s="443">
        <f>AU5*AU6</f>
        <v>660</v>
      </c>
      <c r="AV15" s="443"/>
      <c r="AW15" s="443">
        <f>AW5*AW6</f>
        <v>660</v>
      </c>
      <c r="AX15" s="443"/>
      <c r="AY15" s="443">
        <f>AY5*AY6</f>
        <v>660</v>
      </c>
      <c r="AZ15" s="443"/>
      <c r="BA15" s="443">
        <f>BA5*BA6</f>
        <v>660</v>
      </c>
      <c r="BB15" s="443"/>
      <c r="BC15" s="443">
        <f>BC5*BC6</f>
        <v>660</v>
      </c>
      <c r="BD15" s="443"/>
      <c r="BE15" s="443">
        <f>BE5*BE6</f>
        <v>660</v>
      </c>
      <c r="BF15" s="443"/>
    </row>
    <row r="16" spans="1:58" x14ac:dyDescent="0.25">
      <c r="A16" s="222"/>
      <c r="B16" s="48" t="s">
        <v>87</v>
      </c>
      <c r="C16" s="423">
        <f>C13*C15</f>
        <v>221.05555555555554</v>
      </c>
      <c r="D16" s="423"/>
      <c r="E16" s="423">
        <f>E13*E15</f>
        <v>221.05555555555554</v>
      </c>
      <c r="F16" s="423"/>
      <c r="G16" s="423">
        <f>G13*G15</f>
        <v>221.05555555555554</v>
      </c>
      <c r="H16" s="423"/>
      <c r="I16" s="423">
        <f>I13*I15</f>
        <v>221.05555555555554</v>
      </c>
      <c r="J16" s="423"/>
      <c r="K16" s="423">
        <f>K13*K15</f>
        <v>221.05555555555554</v>
      </c>
      <c r="L16" s="423"/>
      <c r="M16" s="423">
        <f>M13*M15</f>
        <v>221.05555555555554</v>
      </c>
      <c r="N16" s="423"/>
      <c r="O16" s="423">
        <f>O13*O15</f>
        <v>221.05555555555554</v>
      </c>
      <c r="P16" s="423"/>
      <c r="Q16" s="423">
        <f>Q13*Q15</f>
        <v>221.05555555555554</v>
      </c>
      <c r="R16" s="423"/>
      <c r="S16" s="423">
        <f>S13*S15</f>
        <v>221.05555555555554</v>
      </c>
      <c r="T16" s="423"/>
      <c r="U16" s="423">
        <f>U13*U15</f>
        <v>221.05555555555554</v>
      </c>
      <c r="V16" s="423"/>
      <c r="W16" s="423">
        <f>W13*W15</f>
        <v>221.05555555555554</v>
      </c>
      <c r="X16" s="423"/>
      <c r="Y16" s="423">
        <f>Y13*Y15</f>
        <v>221.05555555555554</v>
      </c>
      <c r="Z16" s="423"/>
      <c r="AA16" s="423">
        <f>AA13*AA15</f>
        <v>221.05555555555554</v>
      </c>
      <c r="AB16" s="423"/>
      <c r="AC16" s="423">
        <f>AC13*AC15</f>
        <v>221.05555555555554</v>
      </c>
      <c r="AD16" s="423"/>
      <c r="AE16" s="423">
        <f>AE13*AE15</f>
        <v>221.05555555555554</v>
      </c>
      <c r="AF16" s="423"/>
      <c r="AG16" s="423">
        <f>AG13*AG15</f>
        <v>221.05555555555554</v>
      </c>
      <c r="AH16" s="423"/>
      <c r="AI16" s="423">
        <f>AI13*AI15</f>
        <v>221.05555555555554</v>
      </c>
      <c r="AJ16" s="423"/>
      <c r="AK16" s="423">
        <f>AK13*AK15</f>
        <v>221.05555555555554</v>
      </c>
      <c r="AL16" s="423"/>
      <c r="AM16" s="423">
        <f>AM13*AM15</f>
        <v>221.05555555555554</v>
      </c>
      <c r="AN16" s="423"/>
      <c r="AO16" s="423">
        <f>AO13*AO15</f>
        <v>221.05555555555554</v>
      </c>
      <c r="AP16" s="423"/>
      <c r="AQ16" s="423">
        <f>AQ13*AQ15</f>
        <v>221.05555555555554</v>
      </c>
      <c r="AR16" s="423"/>
      <c r="AS16" s="423">
        <f>AS13*AS15</f>
        <v>221.05555555555554</v>
      </c>
      <c r="AT16" s="423"/>
      <c r="AU16" s="423">
        <f>AU13*AU15</f>
        <v>221.05555555555554</v>
      </c>
      <c r="AV16" s="423"/>
      <c r="AW16" s="423">
        <f>AW13*AW15</f>
        <v>221.05555555555554</v>
      </c>
      <c r="AX16" s="423"/>
      <c r="AY16" s="423">
        <f>AY13*AY15</f>
        <v>221.05555555555554</v>
      </c>
      <c r="AZ16" s="423"/>
      <c r="BA16" s="423">
        <f>BA13*BA15</f>
        <v>221.05555555555554</v>
      </c>
      <c r="BB16" s="423"/>
      <c r="BC16" s="423">
        <f>BC13*BC15</f>
        <v>221.05555555555554</v>
      </c>
      <c r="BD16" s="423"/>
      <c r="BE16" s="423">
        <f>BE13*BE15</f>
        <v>221.05555555555554</v>
      </c>
      <c r="BF16" s="423"/>
    </row>
    <row r="17" spans="1:58" ht="15.75" thickBot="1" x14ac:dyDescent="0.3">
      <c r="A17" s="223"/>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44" t="s">
        <v>88</v>
      </c>
      <c r="B18" s="47" t="s">
        <v>89</v>
      </c>
      <c r="C18" s="424">
        <f>IF(OR(C8=Tabelas!$F$14,C8=Tabelas!$F$16),C4*C7,2*C4*C7)</f>
        <v>0</v>
      </c>
      <c r="D18" s="425"/>
      <c r="E18" s="424">
        <f>IF(OR(E8=Tabelas!$F$14,E8=Tabelas!$F$16),E4*E7,2*E4*E7)</f>
        <v>1000</v>
      </c>
      <c r="F18" s="425"/>
      <c r="G18" s="424">
        <f>IF(OR(G8=Tabelas!$F$14,G8=Tabelas!$F$16),G4*G7,2*G4*G7)</f>
        <v>0</v>
      </c>
      <c r="H18" s="425"/>
      <c r="I18" s="424">
        <f>IF(OR(I8=Tabelas!$F$14,I8=Tabelas!$F$16),I4*I7,2*I4*I7)</f>
        <v>0</v>
      </c>
      <c r="J18" s="425"/>
      <c r="K18" s="424">
        <f>IF(OR(K8=Tabelas!$F$14,K8=Tabelas!$F$16),K4*K7,2*K4*K7)</f>
        <v>0</v>
      </c>
      <c r="L18" s="425"/>
      <c r="M18" s="424">
        <f>IF(OR(M8=Tabelas!$F$14,M8=Tabelas!$F$16),M4*M7,2*M4*M7)</f>
        <v>0</v>
      </c>
      <c r="N18" s="425"/>
      <c r="O18" s="424">
        <f>IF(OR(O8=Tabelas!$F$14,O8=Tabelas!$F$16),O4*O7,2*O4*O7)</f>
        <v>0</v>
      </c>
      <c r="P18" s="425"/>
      <c r="Q18" s="424">
        <f>IF(OR(Q8=Tabelas!$F$14,Q8=Tabelas!$F$16),Q4*Q7,2*Q4*Q7)</f>
        <v>0</v>
      </c>
      <c r="R18" s="425"/>
      <c r="S18" s="424">
        <f>IF(OR(S8=Tabelas!$F$14,S8=Tabelas!$F$16),S4*S7,2*S4*S7)</f>
        <v>0</v>
      </c>
      <c r="T18" s="425"/>
      <c r="U18" s="424">
        <f>IF(OR(U8=Tabelas!$F$14,U8=Tabelas!$F$16),U4*U7,2*U4*U7)</f>
        <v>0</v>
      </c>
      <c r="V18" s="425"/>
      <c r="W18" s="424">
        <f>IF(OR(W8=Tabelas!$F$14,W8=Tabelas!$F$16),W4*W7,2*W4*W7)</f>
        <v>0</v>
      </c>
      <c r="X18" s="425"/>
      <c r="Y18" s="424">
        <f>IF(OR(Y8=Tabelas!$F$14,Y8=Tabelas!$F$16),Y4*Y7,2*Y4*Y7)</f>
        <v>0</v>
      </c>
      <c r="Z18" s="425"/>
      <c r="AA18" s="424">
        <f>IF(OR(AA8=Tabelas!$F$14,AA8=Tabelas!$F$16),AA4*AA7,2*AA4*AA7)</f>
        <v>0</v>
      </c>
      <c r="AB18" s="425"/>
      <c r="AC18" s="424">
        <f>IF(OR(AC8=Tabelas!$F$14,AC8=Tabelas!$F$16),AC4*AC7,2*AC4*AC7)</f>
        <v>0</v>
      </c>
      <c r="AD18" s="425"/>
      <c r="AE18" s="424">
        <f>IF(OR(AE8=Tabelas!$F$14,AE8=Tabelas!$F$16),AE4*AE7,2*AE4*AE7)</f>
        <v>0</v>
      </c>
      <c r="AF18" s="425"/>
      <c r="AG18" s="424">
        <f>IF(OR(AG8=Tabelas!$F$14,AG8=Tabelas!$F$16),AG4*AG7,2*AG4*AG7)</f>
        <v>1000</v>
      </c>
      <c r="AH18" s="425"/>
      <c r="AI18" s="424">
        <f>IF(OR(AI8=Tabelas!$F$14,AI8=Tabelas!$F$16),AI4*AI7,2*AI4*AI7)</f>
        <v>0</v>
      </c>
      <c r="AJ18" s="425"/>
      <c r="AK18" s="424">
        <f>IF(OR(AK8=Tabelas!$F$14,AK8=Tabelas!$F$16),AK4*AK7,2*AK4*AK7)</f>
        <v>0</v>
      </c>
      <c r="AL18" s="425"/>
      <c r="AM18" s="424">
        <f>IF(OR(AM8=Tabelas!$F$14,AM8=Tabelas!$F$16),AM4*AM7,2*AM4*AM7)</f>
        <v>0</v>
      </c>
      <c r="AN18" s="425"/>
      <c r="AO18" s="424">
        <f>IF(OR(AO8=Tabelas!$F$14,AO8=Tabelas!$F$16),AO4*AO7,2*AO4*AO7)</f>
        <v>2000</v>
      </c>
      <c r="AP18" s="425"/>
      <c r="AQ18" s="424">
        <f>IF(OR(AQ8=Tabelas!$F$14,AQ8=Tabelas!$F$16),AQ4*AQ7,2*AQ4*AQ7)</f>
        <v>0</v>
      </c>
      <c r="AR18" s="425"/>
      <c r="AS18" s="424">
        <f>IF(OR(AS8=Tabelas!$F$14,AS8=Tabelas!$F$16),AS4*AS7,2*AS4*AS7)</f>
        <v>0</v>
      </c>
      <c r="AT18" s="425"/>
      <c r="AU18" s="424">
        <f>IF(OR(AU8=Tabelas!$F$14,AU8=Tabelas!$F$16),AU4*AU7,2*AU4*AU7)</f>
        <v>0</v>
      </c>
      <c r="AV18" s="425"/>
      <c r="AW18" s="424">
        <f>IF(OR(AW8=Tabelas!$F$14,AW8=Tabelas!$F$16),AW4*AW7,2*AW4*AW7)</f>
        <v>0</v>
      </c>
      <c r="AX18" s="425"/>
      <c r="AY18" s="424">
        <f>IF(OR(AY8=Tabelas!$F$14,AY8=Tabelas!$F$16),AY4*AY7,2*AY4*AY7)</f>
        <v>0</v>
      </c>
      <c r="AZ18" s="425"/>
      <c r="BA18" s="424">
        <f>IF(OR(BA8=Tabelas!$F$14,BA8=Tabelas!$F$16),BA4*BA7,2*BA4*BA7)</f>
        <v>0</v>
      </c>
      <c r="BB18" s="425"/>
      <c r="BC18" s="424">
        <f>IF(OR(BC8=Tabelas!$F$14,BC8=Tabelas!$F$16),BC4*BC7,2*BC4*BC7)</f>
        <v>0</v>
      </c>
      <c r="BD18" s="425"/>
      <c r="BE18" s="424">
        <f>IF(OR(BE8=Tabelas!$F$14,BE8=Tabelas!$F$16),BE4*BE7,2*BE4*BE7)</f>
        <v>0</v>
      </c>
      <c r="BF18" s="425"/>
    </row>
    <row r="19" spans="1:58" x14ac:dyDescent="0.25">
      <c r="A19" s="445"/>
      <c r="B19" s="48" t="s">
        <v>90</v>
      </c>
      <c r="C19" s="426">
        <f>IF(C8=Tabelas!$B$4,0,IF(OR(C8=Tabelas!$F$14,C8=Tabelas!$F$15),VLOOKUP(C9,matrizpapel,2,0),VLOOKUP(C9,matrizpapel,3,0)))</f>
        <v>4.34</v>
      </c>
      <c r="D19" s="427"/>
      <c r="E19" s="426">
        <f>IF(E8=Tabelas!$B$4,0,IF(OR(E8=Tabelas!$F$14,E8=Tabelas!$F$15),VLOOKUP(E9,matrizpapel,2,0),VLOOKUP(E9,matrizpapel,3,0)))</f>
        <v>4.34</v>
      </c>
      <c r="F19" s="427"/>
      <c r="G19" s="426">
        <f>IF(G8=Tabelas!$B$4,0,IF(OR(G8=Tabelas!$F$14,G8=Tabelas!$F$15),VLOOKUP(G9,matrizpapel,2,0),VLOOKUP(G9,matrizpapel,3,0)))</f>
        <v>4.34</v>
      </c>
      <c r="H19" s="427"/>
      <c r="I19" s="426">
        <f>IF(I8=Tabelas!$B$4,0,IF(OR(I8=Tabelas!$F$14,I8=Tabelas!$F$15),VLOOKUP(I9,matrizpapel,2,0),VLOOKUP(I9,matrizpapel,3,0)))</f>
        <v>4.34</v>
      </c>
      <c r="J19" s="427"/>
      <c r="K19" s="426">
        <f>IF(K8=Tabelas!$B$4,0,IF(OR(K8=Tabelas!$F$14,K8=Tabelas!$F$15),VLOOKUP(K9,matrizpapel,2,0),VLOOKUP(K9,matrizpapel,3,0)))</f>
        <v>4.34</v>
      </c>
      <c r="L19" s="427"/>
      <c r="M19" s="426">
        <f>IF(M8=Tabelas!$B$4,0,IF(OR(M8=Tabelas!$F$14,M8=Tabelas!$F$15),VLOOKUP(M9,matrizpapel,2,0),VLOOKUP(M9,matrizpapel,3,0)))</f>
        <v>4.34</v>
      </c>
      <c r="N19" s="427"/>
      <c r="O19" s="426">
        <f>IF(O8=Tabelas!$B$4,0,IF(OR(O8=Tabelas!$F$14,O8=Tabelas!$F$15),VLOOKUP(O9,matrizpapel,2,0),VLOOKUP(O9,matrizpapel,3,0)))</f>
        <v>4.34</v>
      </c>
      <c r="P19" s="427"/>
      <c r="Q19" s="426">
        <f>IF(Q8=Tabelas!$B$4,0,IF(OR(Q8=Tabelas!$F$14,Q8=Tabelas!$F$15),VLOOKUP(Q9,matrizpapel,2,0),VLOOKUP(Q9,matrizpapel,3,0)))</f>
        <v>4.34</v>
      </c>
      <c r="R19" s="427"/>
      <c r="S19" s="426">
        <f>IF(S8=Tabelas!$B$4,0,IF(OR(S8=Tabelas!$F$14,S8=Tabelas!$F$15),VLOOKUP(S9,matrizpapel,2,0),VLOOKUP(S9,matrizpapel,3,0)))</f>
        <v>4.34</v>
      </c>
      <c r="T19" s="427"/>
      <c r="U19" s="426">
        <f>IF(U8=Tabelas!$B$4,0,IF(OR(U8=Tabelas!$F$14,U8=Tabelas!$F$15),VLOOKUP(U9,matrizpapel,2,0),VLOOKUP(U9,matrizpapel,3,0)))</f>
        <v>4.34</v>
      </c>
      <c r="V19" s="427"/>
      <c r="W19" s="426">
        <f>IF(W8=Tabelas!$B$4,0,IF(OR(W8=Tabelas!$F$14,W8=Tabelas!$F$15),VLOOKUP(W9,matrizpapel,2,0),VLOOKUP(W9,matrizpapel,3,0)))</f>
        <v>4.34</v>
      </c>
      <c r="X19" s="427"/>
      <c r="Y19" s="426">
        <f>IF(Y8=Tabelas!$B$4,0,IF(OR(Y8=Tabelas!$F$14,Y8=Tabelas!$F$15),VLOOKUP(Y9,matrizpapel,2,0),VLOOKUP(Y9,matrizpapel,3,0)))</f>
        <v>4.34</v>
      </c>
      <c r="Z19" s="427"/>
      <c r="AA19" s="426">
        <f>IF(AA8=Tabelas!$B$4,0,IF(OR(AA8=Tabelas!$F$14,AA8=Tabelas!$F$15),VLOOKUP(AA9,matrizpapel,2,0),VLOOKUP(AA9,matrizpapel,3,0)))</f>
        <v>4.34</v>
      </c>
      <c r="AB19" s="427"/>
      <c r="AC19" s="426">
        <f>IF(AC8=Tabelas!$B$4,0,IF(OR(AC8=Tabelas!$F$14,AC8=Tabelas!$F$15),VLOOKUP(AC9,matrizpapel,2,0),VLOOKUP(AC9,matrizpapel,3,0)))</f>
        <v>4.34</v>
      </c>
      <c r="AD19" s="427"/>
      <c r="AE19" s="426">
        <f>IF(AE8=Tabelas!$B$4,0,IF(OR(AE8=Tabelas!$F$14,AE8=Tabelas!$F$15),VLOOKUP(AE9,matrizpapel,2,0),VLOOKUP(AE9,matrizpapel,3,0)))</f>
        <v>4.34</v>
      </c>
      <c r="AF19" s="427"/>
      <c r="AG19" s="426">
        <f>IF(AG8=Tabelas!$B$4,0,IF(OR(AG8=Tabelas!$F$14,AG8=Tabelas!$F$15),VLOOKUP(AG9,matrizpapel,2,0),VLOOKUP(AG9,matrizpapel,3,0)))</f>
        <v>4.34</v>
      </c>
      <c r="AH19" s="427"/>
      <c r="AI19" s="426">
        <f>IF(AI8=Tabelas!$B$4,0,IF(OR(AI8=Tabelas!$F$14,AI8=Tabelas!$F$15),VLOOKUP(AI9,matrizpapel,2,0),VLOOKUP(AI9,matrizpapel,3,0)))</f>
        <v>4.34</v>
      </c>
      <c r="AJ19" s="427"/>
      <c r="AK19" s="426">
        <f>IF(AK8=Tabelas!$B$4,0,IF(OR(AK8=Tabelas!$F$14,AK8=Tabelas!$F$15),VLOOKUP(AK9,matrizpapel,2,0),VLOOKUP(AK9,matrizpapel,3,0)))</f>
        <v>4.34</v>
      </c>
      <c r="AL19" s="427"/>
      <c r="AM19" s="426">
        <f>IF(AM8=Tabelas!$B$4,0,IF(OR(AM8=Tabelas!$F$14,AM8=Tabelas!$F$15),VLOOKUP(AM9,matrizpapel,2,0),VLOOKUP(AM9,matrizpapel,3,0)))</f>
        <v>4.34</v>
      </c>
      <c r="AN19" s="427"/>
      <c r="AO19" s="426">
        <f>IF(AO8=Tabelas!$B$4,0,IF(OR(AO8=Tabelas!$F$14,AO8=Tabelas!$F$15),VLOOKUP(AO9,matrizpapel,2,0),VLOOKUP(AO9,matrizpapel,3,0)))</f>
        <v>4.34</v>
      </c>
      <c r="AP19" s="427"/>
      <c r="AQ19" s="426">
        <f>IF(AQ8=Tabelas!$B$4,0,IF(OR(AQ8=Tabelas!$F$14,AQ8=Tabelas!$F$15),VLOOKUP(AQ9,matrizpapel,2,0),VLOOKUP(AQ9,matrizpapel,3,0)))</f>
        <v>4.34</v>
      </c>
      <c r="AR19" s="427"/>
      <c r="AS19" s="426">
        <f>IF(AS8=Tabelas!$B$4,0,IF(OR(AS8=Tabelas!$F$14,AS8=Tabelas!$F$15),VLOOKUP(AS9,matrizpapel,2,0),VLOOKUP(AS9,matrizpapel,3,0)))</f>
        <v>4.34</v>
      </c>
      <c r="AT19" s="427"/>
      <c r="AU19" s="426">
        <f>IF(AU8=Tabelas!$B$4,0,IF(OR(AU8=Tabelas!$F$14,AU8=Tabelas!$F$15),VLOOKUP(AU9,matrizpapel,2,0),VLOOKUP(AU9,matrizpapel,3,0)))</f>
        <v>4.34</v>
      </c>
      <c r="AV19" s="427"/>
      <c r="AW19" s="426">
        <f>IF(AW8=Tabelas!$B$4,0,IF(OR(AW8=Tabelas!$F$14,AW8=Tabelas!$F$15),VLOOKUP(AW9,matrizpapel,2,0),VLOOKUP(AW9,matrizpapel,3,0)))</f>
        <v>4.34</v>
      </c>
      <c r="AX19" s="427"/>
      <c r="AY19" s="426">
        <f>IF(AY8=Tabelas!$B$4,0,IF(OR(AY8=Tabelas!$F$14,AY8=Tabelas!$F$15),VLOOKUP(AY9,matrizpapel,2,0),VLOOKUP(AY9,matrizpapel,3,0)))</f>
        <v>4.34</v>
      </c>
      <c r="AZ19" s="427"/>
      <c r="BA19" s="426">
        <f>IF(BA8=Tabelas!$B$4,0,IF(OR(BA8=Tabelas!$F$14,BA8=Tabelas!$F$15),VLOOKUP(BA9,matrizpapel,2,0),VLOOKUP(BA9,matrizpapel,3,0)))</f>
        <v>4.34</v>
      </c>
      <c r="BB19" s="427"/>
      <c r="BC19" s="426">
        <f>IF(BC8=Tabelas!$B$4,0,IF(OR(BC8=Tabelas!$F$14,BC8=Tabelas!$F$15),VLOOKUP(BC9,matrizpapel,2,0),VLOOKUP(BC9,matrizpapel,3,0)))</f>
        <v>4.34</v>
      </c>
      <c r="BD19" s="427"/>
      <c r="BE19" s="426">
        <f>IF(BE8=Tabelas!$B$4,0,IF(OR(BE8=Tabelas!$F$14,BE8=Tabelas!$F$15),VLOOKUP(BE9,matrizpapel,2,0),VLOOKUP(BE9,matrizpapel,3,0)))</f>
        <v>4.34</v>
      </c>
      <c r="BF19" s="427"/>
    </row>
    <row r="20" spans="1:58" x14ac:dyDescent="0.25">
      <c r="A20" s="445"/>
      <c r="B20" s="6" t="s">
        <v>91</v>
      </c>
      <c r="C20" s="58">
        <f>IF(C18&gt;1000,1,C18/1000)</f>
        <v>0</v>
      </c>
      <c r="D20" s="59">
        <f>IF(C10=Tabelas!$F$23,C16*C20*(C19+Tabelas!$C$39),C16*C20*C19)</f>
        <v>0</v>
      </c>
      <c r="E20" s="58">
        <f>IF(E18&gt;1000,1,E18/1000)</f>
        <v>1</v>
      </c>
      <c r="F20" s="59">
        <f>IF(E10=Tabelas!$F$23,E16*E20*(E19+Tabelas!$C$39),E16*E20*E19)</f>
        <v>959.38111111111107</v>
      </c>
      <c r="G20" s="58">
        <f>IF(G18&gt;1000,1,G18/1000)</f>
        <v>0</v>
      </c>
      <c r="H20" s="59">
        <f>IF(G10=Tabelas!$F$23,G16*G20*(G19+Tabelas!$C$39),G16*G20*G19)</f>
        <v>0</v>
      </c>
      <c r="I20" s="58">
        <f>IF(I18&gt;1000,1,I18/1000)</f>
        <v>0</v>
      </c>
      <c r="J20" s="59">
        <f>IF(I10=Tabelas!$F$23,I16*I20*(I19+Tabelas!$C$39),I16*I20*I19)</f>
        <v>0</v>
      </c>
      <c r="K20" s="58">
        <f>IF(K18&gt;1000,1,K18/1000)</f>
        <v>0</v>
      </c>
      <c r="L20" s="59">
        <f>IF(K10=Tabelas!$F$23,K16*K20*(K19+Tabelas!$C$39),K16*K20*K19)</f>
        <v>0</v>
      </c>
      <c r="M20" s="58">
        <f>IF(M18&gt;1000,1,M18/1000)</f>
        <v>0</v>
      </c>
      <c r="N20" s="59">
        <f>IF(M10=Tabelas!$F$23,M16*M20*(M19+Tabelas!$C$39),M16*M20*M19)</f>
        <v>0</v>
      </c>
      <c r="O20" s="58">
        <f>IF(O18&gt;1000,1,O18/1000)</f>
        <v>0</v>
      </c>
      <c r="P20" s="59">
        <f>IF(O10=Tabelas!$F$23,O16*O20*(O19+Tabelas!$C$39),O16*O20*O19)</f>
        <v>0</v>
      </c>
      <c r="Q20" s="58">
        <f>IF(Q18&gt;1000,1,Q18/1000)</f>
        <v>0</v>
      </c>
      <c r="R20" s="59">
        <f>IF(Q10=Tabelas!$F$23,Q16*Q20*(Q19+Tabelas!$C$39),Q16*Q20*Q19)</f>
        <v>0</v>
      </c>
      <c r="S20" s="58">
        <f>IF(S18&gt;1000,1,S18/1000)</f>
        <v>0</v>
      </c>
      <c r="T20" s="59">
        <f>IF(S10=Tabelas!$F$23,S16*S20*(S19+Tabelas!$C$39),S16*S20*S19)</f>
        <v>0</v>
      </c>
      <c r="U20" s="58">
        <f>IF(U18&gt;1000,1,U18/1000)</f>
        <v>0</v>
      </c>
      <c r="V20" s="59">
        <f>IF(U10=Tabelas!$F$23,U16*U20*(U19+Tabelas!$C$39),U16*U20*U19)</f>
        <v>0</v>
      </c>
      <c r="W20" s="58">
        <f>IF(W18&gt;1000,1,W18/1000)</f>
        <v>0</v>
      </c>
      <c r="X20" s="59">
        <f>IF(W10=Tabelas!$F$23,W16*W20*(W19+Tabelas!$C$39),W16*W20*W19)</f>
        <v>0</v>
      </c>
      <c r="Y20" s="58">
        <f>IF(Y18&gt;1000,1,Y18/1000)</f>
        <v>0</v>
      </c>
      <c r="Z20" s="59">
        <f>IF(Y10=Tabelas!$F$23,Y16*Y20*(Y19+Tabelas!$C$39),Y16*Y20*Y19)</f>
        <v>0</v>
      </c>
      <c r="AA20" s="58">
        <f>IF(AA18&gt;1000,1,AA18/1000)</f>
        <v>0</v>
      </c>
      <c r="AB20" s="59">
        <f>IF(AA10=Tabelas!$F$23,AA16*AA20*(AA19+Tabelas!$C$39),AA16*AA20*AA19)</f>
        <v>0</v>
      </c>
      <c r="AC20" s="58">
        <f>IF(AC18&gt;1000,1,AC18/1000)</f>
        <v>0</v>
      </c>
      <c r="AD20" s="59">
        <f>IF(AC10=Tabelas!$F$23,AC16*AC20*(AC19+Tabelas!$C$39),AC16*AC20*AC19)</f>
        <v>0</v>
      </c>
      <c r="AE20" s="58">
        <f>IF(AE18&gt;1000,1,AE18/1000)</f>
        <v>0</v>
      </c>
      <c r="AF20" s="59">
        <f>IF(AE10=Tabelas!$F$23,AE16*AE20*(AE19+Tabelas!$C$39),AE16*AE20*AE19)</f>
        <v>0</v>
      </c>
      <c r="AG20" s="58">
        <f>IF(AG18&gt;1000,1,AG18/1000)</f>
        <v>1</v>
      </c>
      <c r="AH20" s="59">
        <f>IF(AG10=Tabelas!$F$23,AG16*AG20*(AG19+Tabelas!$C$39),AG16*AG20*AG19)</f>
        <v>959.38111111111107</v>
      </c>
      <c r="AI20" s="58">
        <f>IF(AI18&gt;1000,1,AI18/1000)</f>
        <v>0</v>
      </c>
      <c r="AJ20" s="59">
        <f>IF(AI10=Tabelas!$F$23,AI16*AI20*(AI19+Tabelas!$C$39),AI16*AI20*AI19)</f>
        <v>0</v>
      </c>
      <c r="AK20" s="58">
        <f>IF(AK18&gt;1000,1,AK18/1000)</f>
        <v>0</v>
      </c>
      <c r="AL20" s="59">
        <f>IF(AK10=Tabelas!$F$23,AK16*AK20*(AK19+Tabelas!$C$39),AK16*AK20*AK19)</f>
        <v>0</v>
      </c>
      <c r="AM20" s="58">
        <f>IF(AM18&gt;1000,1,AM18/1000)</f>
        <v>0</v>
      </c>
      <c r="AN20" s="59">
        <f>IF(AM10=Tabelas!$F$23,AM16*AM20*(AM19+Tabelas!$C$39),AM16*AM20*AM19)</f>
        <v>0</v>
      </c>
      <c r="AO20" s="58">
        <f>IF(AO18&gt;1000,1,AO18/1000)</f>
        <v>1</v>
      </c>
      <c r="AP20" s="59">
        <f>IF(AO10=Tabelas!$F$23,AO16*AO20*(AO19+Tabelas!$C$39),AO16*AO20*AO19)</f>
        <v>959.38111111111107</v>
      </c>
      <c r="AQ20" s="58">
        <f>IF(AQ18&gt;1000,1,AQ18/1000)</f>
        <v>0</v>
      </c>
      <c r="AR20" s="59">
        <f>IF(AQ10=Tabelas!$F$23,AQ16*AQ20*(AQ19+Tabelas!$C$39),AQ16*AQ20*AQ19)</f>
        <v>0</v>
      </c>
      <c r="AS20" s="58">
        <f>IF(AS18&gt;1000,1,AS18/1000)</f>
        <v>0</v>
      </c>
      <c r="AT20" s="59">
        <f>IF(AS10=Tabelas!$F$23,AS16*AS20*(AS19+Tabelas!$C$39),AS16*AS20*AS19)</f>
        <v>0</v>
      </c>
      <c r="AU20" s="58">
        <f>IF(AU18&gt;1000,1,AU18/1000)</f>
        <v>0</v>
      </c>
      <c r="AV20" s="59">
        <f>IF(AU10=Tabelas!$F$23,AU16*AU20*(AU19+Tabelas!$C$39),AU16*AU20*AU19)</f>
        <v>0</v>
      </c>
      <c r="AW20" s="58">
        <f>IF(AW18&gt;1000,1,AW18/1000)</f>
        <v>0</v>
      </c>
      <c r="AX20" s="59">
        <f>IF(AW10=Tabelas!$F$23,AW16*AW20*(AW19+Tabelas!$C$39),AW16*AW20*AW19)</f>
        <v>0</v>
      </c>
      <c r="AY20" s="58">
        <f>IF(AY18&gt;1000,1,AY18/1000)</f>
        <v>0</v>
      </c>
      <c r="AZ20" s="59">
        <f>IF(AY10=Tabelas!$F$23,AY16*AY20*(AY19+Tabelas!$C$39),AY16*AY20*AY19)</f>
        <v>0</v>
      </c>
      <c r="BA20" s="58">
        <f>IF(BA18&gt;1000,1,BA18/1000)</f>
        <v>0</v>
      </c>
      <c r="BB20" s="59">
        <f>IF(BA10=Tabelas!$F$23,BA16*BA20*(BA19+Tabelas!$C$39),BA16*BA20*BA19)</f>
        <v>0</v>
      </c>
      <c r="BC20" s="58">
        <f>IF(BC18&gt;1000,1,BC18/1000)</f>
        <v>0</v>
      </c>
      <c r="BD20" s="59">
        <f>IF(BC10=Tabelas!$F$23,BC16*BC20*(BC19+Tabelas!$C$39),BC16*BC20*BC19)</f>
        <v>0</v>
      </c>
      <c r="BE20" s="58">
        <f>IF(BE18&gt;1000,1,BE18/1000)</f>
        <v>0</v>
      </c>
      <c r="BF20" s="59">
        <f>IF(BE10=Tabelas!$F$23,BE16*BE20*(BE19+Tabelas!$C$39),BE16*BE20*BE19)</f>
        <v>0</v>
      </c>
    </row>
    <row r="21" spans="1:58" x14ac:dyDescent="0.25">
      <c r="A21" s="445"/>
      <c r="B21" s="6" t="s">
        <v>92</v>
      </c>
      <c r="C21" s="58">
        <f>IF(C18&gt;=30000,29,IF(C18&lt;1001,0,C18/1000-C20))</f>
        <v>0</v>
      </c>
      <c r="D21" s="59">
        <f>IF(C10=Tabelas!$F$23,IF(OR(C8=Tabelas!$F$14,C8=Tabelas!$F$15),C16*C21*(C19+Tabelas!$C$39)*Tabelas!$H$3,C16*C21*(C19+Tabelas!$C$39)*Tabelas!$H$7),IF(OR(C8=Tabelas!$F$14,C8=Tabelas!$F$15),C16*C21*C19*Tabelas!$H$3,C16*C21*C19*Tabelas!$H$7))</f>
        <v>0</v>
      </c>
      <c r="E21" s="58">
        <f>IF(E18&gt;=30000,29,IF(E18&lt;1001,0,E18/1000-E20))</f>
        <v>0</v>
      </c>
      <c r="F21" s="59">
        <f>IF(E10=Tabelas!$F$23,IF(OR(E8=Tabelas!$F$14,E8=Tabelas!$F$15),E16*E21*(E19+Tabelas!$C$39)*Tabelas!$H$3,E16*E21*(E19+Tabelas!$C$39)*Tabelas!$H$7),IF(OR(E8=Tabelas!$F$14,E8=Tabelas!$F$15),E16*E21*E19*Tabelas!$H$3,E16*E21*E19*Tabelas!$H$7))</f>
        <v>0</v>
      </c>
      <c r="G21" s="58">
        <f>IF(G18&gt;=30000,29,IF(G18&lt;1001,0,G18/1000-G20))</f>
        <v>0</v>
      </c>
      <c r="H21" s="59">
        <f>IF(G10=Tabelas!$F$23,IF(OR(G8=Tabelas!$F$14,G8=Tabelas!$F$15),G16*G21*(G19+Tabelas!$C$39)*Tabelas!$H$3,G16*G21*(G19+Tabelas!$C$39)*Tabelas!$H$7),IF(OR(G8=Tabelas!$F$14,G8=Tabelas!$F$15),G16*G21*G19*Tabelas!$H$3,G16*G21*G19*Tabelas!$H$7))</f>
        <v>0</v>
      </c>
      <c r="I21" s="58">
        <f>IF(I18&gt;=30000,29,IF(I18&lt;1001,0,I18/1000-I20))</f>
        <v>0</v>
      </c>
      <c r="J21" s="59">
        <f>IF(I10=Tabelas!$F$23,IF(OR(I8=Tabelas!$F$14,I8=Tabelas!$F$15),I16*I21*(I19+Tabelas!$C$39)*Tabelas!$H$3,I16*I21*(I19+Tabelas!$C$39)*Tabelas!$H$7),IF(OR(I8=Tabelas!$F$14,I8=Tabelas!$F$15),I16*I21*I19*Tabelas!$H$3,I16*I21*I19*Tabelas!$H$7))</f>
        <v>0</v>
      </c>
      <c r="K21" s="58">
        <f>IF(K18&gt;=30000,29,IF(K18&lt;1001,0,K18/1000-K20))</f>
        <v>0</v>
      </c>
      <c r="L21" s="59">
        <f>IF(K10=Tabelas!$F$23,IF(OR(K8=Tabelas!$F$14,K8=Tabelas!$F$15),K16*K21*(K19+Tabelas!$C$39)*Tabelas!$H$3,K16*K21*(K19+Tabelas!$C$39)*Tabelas!$H$7),IF(OR(K8=Tabelas!$F$14,K8=Tabelas!$F$15),K16*K21*K19*Tabelas!$H$3,K16*K21*K19*Tabelas!$H$7))</f>
        <v>0</v>
      </c>
      <c r="M21" s="58">
        <f>IF(M18&gt;=30000,29,IF(M18&lt;1001,0,M18/1000-M20))</f>
        <v>0</v>
      </c>
      <c r="N21" s="59">
        <f>IF(M10=Tabelas!$F$23,IF(OR(M8=Tabelas!$F$14,M8=Tabelas!$F$15),M16*M21*(M19+Tabelas!$C$39)*Tabelas!$H$3,M16*M21*(M19+Tabelas!$C$39)*Tabelas!$H$7),IF(OR(M8=Tabelas!$F$14,M8=Tabelas!$F$15),M16*M21*M19*Tabelas!$H$3,M16*M21*M19*Tabelas!$H$7))</f>
        <v>0</v>
      </c>
      <c r="O21" s="58">
        <f>IF(O18&gt;=30000,29,IF(O18&lt;1001,0,O18/1000-O20))</f>
        <v>0</v>
      </c>
      <c r="P21" s="59">
        <f>IF(O10=Tabelas!$F$23,IF(OR(O8=Tabelas!$F$14,O8=Tabelas!$F$15),O16*O21*(O19+Tabelas!$C$39)*Tabelas!$H$3,O16*O21*(O19+Tabelas!$C$39)*Tabelas!$H$7),IF(OR(O8=Tabelas!$F$14,O8=Tabelas!$F$15),O16*O21*O19*Tabelas!$H$3,O16*O21*O19*Tabelas!$H$7))</f>
        <v>0</v>
      </c>
      <c r="Q21" s="58">
        <f>IF(Q18&gt;=30000,29,IF(Q18&lt;1001,0,Q18/1000-Q20))</f>
        <v>0</v>
      </c>
      <c r="R21" s="59">
        <f>IF(Q10=Tabelas!$F$23,IF(OR(Q8=Tabelas!$F$14,Q8=Tabelas!$F$15),Q16*Q21*(Q19+Tabelas!$C$39)*Tabelas!$H$3,Q16*Q21*(Q19+Tabelas!$C$39)*Tabelas!$H$7),IF(OR(Q8=Tabelas!$F$14,Q8=Tabelas!$F$15),Q16*Q21*Q19*Tabelas!$H$3,Q16*Q21*Q19*Tabelas!$H$7))</f>
        <v>0</v>
      </c>
      <c r="S21" s="58">
        <f>IF(S18&gt;=30000,29,IF(S18&lt;1001,0,S18/1000-S20))</f>
        <v>0</v>
      </c>
      <c r="T21" s="59">
        <f>IF(S10=Tabelas!$F$23,IF(OR(S8=Tabelas!$F$14,S8=Tabelas!$F$15),S16*S21*(S19+Tabelas!$C$39)*Tabelas!$H$3,S16*S21*(S19+Tabelas!$C$39)*Tabelas!$H$7),IF(OR(S8=Tabelas!$F$14,S8=Tabelas!$F$15),S16*S21*S19*Tabelas!$H$3,S16*S21*S19*Tabelas!$H$7))</f>
        <v>0</v>
      </c>
      <c r="U21" s="58">
        <f>IF(U18&gt;=30000,29,IF(U18&lt;1001,0,U18/1000-U20))</f>
        <v>0</v>
      </c>
      <c r="V21" s="59">
        <f>IF(U10=Tabelas!$F$23,IF(OR(U8=Tabelas!$F$14,U8=Tabelas!$F$15),U16*U21*(U19+Tabelas!$C$39)*Tabelas!$H$3,U16*U21*(U19+Tabelas!$C$39)*Tabelas!$H$7),IF(OR(U8=Tabelas!$F$14,U8=Tabelas!$F$15),U16*U21*U19*Tabelas!$H$3,U16*U21*U19*Tabelas!$H$7))</f>
        <v>0</v>
      </c>
      <c r="W21" s="58">
        <f>IF(W18&gt;=30000,29,IF(W18&lt;1001,0,W18/1000-W20))</f>
        <v>0</v>
      </c>
      <c r="X21" s="59">
        <f>IF(W10=Tabelas!$F$23,IF(OR(W8=Tabelas!$F$14,W8=Tabelas!$F$15),W16*W21*(W19+Tabelas!$C$39)*Tabelas!$H$3,W16*W21*(W19+Tabelas!$C$39)*Tabelas!$H$7),IF(OR(W8=Tabelas!$F$14,W8=Tabelas!$F$15),W16*W21*W19*Tabelas!$H$3,W16*W21*W19*Tabelas!$H$7))</f>
        <v>0</v>
      </c>
      <c r="Y21" s="58">
        <f>IF(Y18&gt;=30000,29,IF(Y18&lt;1001,0,Y18/1000-Y20))</f>
        <v>0</v>
      </c>
      <c r="Z21" s="59">
        <f>IF(Y10=Tabelas!$F$23,IF(OR(Y8=Tabelas!$F$14,Y8=Tabelas!$F$15),Y16*Y21*(Y19+Tabelas!$C$39)*Tabelas!$H$3,Y16*Y21*(Y19+Tabelas!$C$39)*Tabelas!$H$7),IF(OR(Y8=Tabelas!$F$14,Y8=Tabelas!$F$15),Y16*Y21*Y19*Tabelas!$H$3,Y16*Y21*Y19*Tabelas!$H$7))</f>
        <v>0</v>
      </c>
      <c r="AA21" s="58">
        <f>IF(AA18&gt;=30000,29,IF(AA18&lt;1001,0,AA18/1000-AA20))</f>
        <v>0</v>
      </c>
      <c r="AB21" s="59">
        <f>IF(AA10=Tabelas!$F$23,IF(OR(AA8=Tabelas!$F$14,AA8=Tabelas!$F$15),AA16*AA21*(AA19+Tabelas!$C$39)*Tabelas!$H$3,AA16*AA21*(AA19+Tabelas!$C$39)*Tabelas!$H$7),IF(OR(AA8=Tabelas!$F$14,AA8=Tabelas!$F$15),AA16*AA21*AA19*Tabelas!$H$3,AA16*AA21*AA19*Tabelas!$H$7))</f>
        <v>0</v>
      </c>
      <c r="AC21" s="58">
        <f>IF(AC18&gt;=30000,29,IF(AC18&lt;1001,0,AC18/1000-AC20))</f>
        <v>0</v>
      </c>
      <c r="AD21" s="59">
        <f>IF(AC10=Tabelas!$F$23,IF(OR(AC8=Tabelas!$F$14,AC8=Tabelas!$F$15),AC16*AC21*(AC19+Tabelas!$C$39)*Tabelas!$H$3,AC16*AC21*(AC19+Tabelas!$C$39)*Tabelas!$H$7),IF(OR(AC8=Tabelas!$F$14,AC8=Tabelas!$F$15),AC16*AC21*AC19*Tabelas!$H$3,AC16*AC21*AC19*Tabelas!$H$7))</f>
        <v>0</v>
      </c>
      <c r="AE21" s="58">
        <f>IF(AE18&gt;=30000,29,IF(AE18&lt;1001,0,AE18/1000-AE20))</f>
        <v>0</v>
      </c>
      <c r="AF21" s="59">
        <f>IF(AE10=Tabelas!$F$23,IF(OR(AE8=Tabelas!$F$14,AE8=Tabelas!$F$15),AE16*AE21*(AE19+Tabelas!$C$39)*Tabelas!$H$3,AE16*AE21*(AE19+Tabelas!$C$39)*Tabelas!$H$7),IF(OR(AE8=Tabelas!$F$14,AE8=Tabelas!$F$15),AE16*AE21*AE19*Tabelas!$H$3,AE16*AE21*AE19*Tabelas!$H$7))</f>
        <v>0</v>
      </c>
      <c r="AG21" s="58">
        <f>IF(AG18&gt;=30000,29,IF(AG18&lt;1001,0,AG18/1000-AG20))</f>
        <v>0</v>
      </c>
      <c r="AH21" s="59">
        <f>IF(AG10=Tabelas!$F$23,IF(OR(AG8=Tabelas!$F$14,AG8=Tabelas!$F$15),AG16*AG21*(AG19+Tabelas!$C$39)*Tabelas!$H$3,AG16*AG21*(AG19+Tabelas!$C$39)*Tabelas!$H$7),IF(OR(AG8=Tabelas!$F$14,AG8=Tabelas!$F$15),AG16*AG21*AG19*Tabelas!$H$3,AG16*AG21*AG19*Tabelas!$H$7))</f>
        <v>0</v>
      </c>
      <c r="AI21" s="58">
        <f>IF(AI18&gt;=30000,29,IF(AI18&lt;1001,0,AI18/1000-AI20))</f>
        <v>0</v>
      </c>
      <c r="AJ21" s="59">
        <f>IF(AI10=Tabelas!$F$23,IF(OR(AI8=Tabelas!$F$14,AI8=Tabelas!$F$15),AI16*AI21*(AI19+Tabelas!$C$39)*Tabelas!$H$3,AI16*AI21*(AI19+Tabelas!$C$39)*Tabelas!$H$7),IF(OR(AI8=Tabelas!$F$14,AI8=Tabelas!$F$15),AI16*AI21*AI19*Tabelas!$H$3,AI16*AI21*AI19*Tabelas!$H$7))</f>
        <v>0</v>
      </c>
      <c r="AK21" s="58">
        <f>IF(AK18&gt;=30000,29,IF(AK18&lt;1001,0,AK18/1000-AK20))</f>
        <v>0</v>
      </c>
      <c r="AL21" s="59">
        <f>IF(AK10=Tabelas!$F$23,IF(OR(AK8=Tabelas!$F$14,AK8=Tabelas!$F$15),AK16*AK21*(AK19+Tabelas!$C$39)*Tabelas!$H$3,AK16*AK21*(AK19+Tabelas!$C$39)*Tabelas!$H$7),IF(OR(AK8=Tabelas!$F$14,AK8=Tabelas!$F$15),AK16*AK21*AK19*Tabelas!$H$3,AK16*AK21*AK19*Tabelas!$H$7))</f>
        <v>0</v>
      </c>
      <c r="AM21" s="58">
        <f>IF(AM18&gt;=30000,29,IF(AM18&lt;1001,0,AM18/1000-AM20))</f>
        <v>0</v>
      </c>
      <c r="AN21" s="59">
        <f>IF(AM10=Tabelas!$F$23,IF(OR(AM8=Tabelas!$F$14,AM8=Tabelas!$F$15),AM16*AM21*(AM19+Tabelas!$C$39)*Tabelas!$H$3,AM16*AM21*(AM19+Tabelas!$C$39)*Tabelas!$H$7),IF(OR(AM8=Tabelas!$F$14,AM8=Tabelas!$F$15),AM16*AM21*AM19*Tabelas!$H$3,AM16*AM21*AM19*Tabelas!$H$7))</f>
        <v>0</v>
      </c>
      <c r="AO21" s="58">
        <f>IF(AO18&gt;=30000,29,IF(AO18&lt;1001,0,AO18/1000-AO20))</f>
        <v>1</v>
      </c>
      <c r="AP21" s="59">
        <f>IF(AO10=Tabelas!$F$23,IF(OR(AO8=Tabelas!$F$14,AO8=Tabelas!$F$15),AO16*AO21*(AO19+Tabelas!$C$39)*Tabelas!$H$3,AO16*AO21*(AO19+Tabelas!$C$39)*Tabelas!$H$7),IF(OR(AO8=Tabelas!$F$14,AO8=Tabelas!$F$15),AO16*AO21*AO19*Tabelas!$H$3,AO16*AO21*AO19*Tabelas!$H$7))</f>
        <v>566.03485555555551</v>
      </c>
      <c r="AQ21" s="58">
        <f>IF(AQ18&gt;=30000,29,IF(AQ18&lt;1001,0,AQ18/1000-AQ20))</f>
        <v>0</v>
      </c>
      <c r="AR21" s="59">
        <f>IF(AQ10=Tabelas!$F$23,IF(OR(AQ8=Tabelas!$F$14,AQ8=Tabelas!$F$15),AQ16*AQ21*(AQ19+Tabelas!$C$39)*Tabelas!$H$3,AQ16*AQ21*(AQ19+Tabelas!$C$39)*Tabelas!$H$7),IF(OR(AQ8=Tabelas!$F$14,AQ8=Tabelas!$F$15),AQ16*AQ21*AQ19*Tabelas!$H$3,AQ16*AQ21*AQ19*Tabelas!$H$7))</f>
        <v>0</v>
      </c>
      <c r="AS21" s="58">
        <f>IF(AS18&gt;=30000,29,IF(AS18&lt;1001,0,AS18/1000-AS20))</f>
        <v>0</v>
      </c>
      <c r="AT21" s="59">
        <f>IF(AS10=Tabelas!$F$23,IF(OR(AS8=Tabelas!$F$14,AS8=Tabelas!$F$15),AS16*AS21*(AS19+Tabelas!$C$39)*Tabelas!$H$3,AS16*AS21*(AS19+Tabelas!$C$39)*Tabelas!$H$7),IF(OR(AS8=Tabelas!$F$14,AS8=Tabelas!$F$15),AS16*AS21*AS19*Tabelas!$H$3,AS16*AS21*AS19*Tabelas!$H$7))</f>
        <v>0</v>
      </c>
      <c r="AU21" s="58">
        <f>IF(AU18&gt;=30000,29,IF(AU18&lt;1001,0,AU18/1000-AU20))</f>
        <v>0</v>
      </c>
      <c r="AV21" s="59">
        <f>IF(AU10=Tabelas!$F$23,IF(OR(AU8=Tabelas!$F$14,AU8=Tabelas!$F$15),AU16*AU21*(AU19+Tabelas!$C$39)*Tabelas!$H$3,AU16*AU21*(AU19+Tabelas!$C$39)*Tabelas!$H$7),IF(OR(AU8=Tabelas!$F$14,AU8=Tabelas!$F$15),AU16*AU21*AU19*Tabelas!$H$3,AU16*AU21*AU19*Tabelas!$H$7))</f>
        <v>0</v>
      </c>
      <c r="AW21" s="58">
        <f>IF(AW18&gt;=30000,29,IF(AW18&lt;1001,0,AW18/1000-AW20))</f>
        <v>0</v>
      </c>
      <c r="AX21" s="59">
        <f>IF(AW10=Tabelas!$F$23,IF(OR(AW8=Tabelas!$F$14,AW8=Tabelas!$F$15),AW16*AW21*(AW19+Tabelas!$C$39)*Tabelas!$H$3,AW16*AW21*(AW19+Tabelas!$C$39)*Tabelas!$H$7),IF(OR(AW8=Tabelas!$F$14,AW8=Tabelas!$F$15),AW16*AW21*AW19*Tabelas!$H$3,AW16*AW21*AW19*Tabelas!$H$7))</f>
        <v>0</v>
      </c>
      <c r="AY21" s="58">
        <f>IF(AY18&gt;=30000,29,IF(AY18&lt;1001,0,AY18/1000-AY20))</f>
        <v>0</v>
      </c>
      <c r="AZ21" s="59">
        <f>IF(AY10=Tabelas!$F$23,IF(OR(AY8=Tabelas!$F$14,AY8=Tabelas!$F$15),AY16*AY21*(AY19+Tabelas!$C$39)*Tabelas!$H$3,AY16*AY21*(AY19+Tabelas!$C$39)*Tabelas!$H$7),IF(OR(AY8=Tabelas!$F$14,AY8=Tabelas!$F$15),AY16*AY21*AY19*Tabelas!$H$3,AY16*AY21*AY19*Tabelas!$H$7))</f>
        <v>0</v>
      </c>
      <c r="BA21" s="58">
        <f>IF(BA18&gt;=30000,29,IF(BA18&lt;1001,0,BA18/1000-BA20))</f>
        <v>0</v>
      </c>
      <c r="BB21" s="59">
        <f>IF(BA10=Tabelas!$F$23,IF(OR(BA8=Tabelas!$F$14,BA8=Tabelas!$F$15),BA16*BA21*(BA19+Tabelas!$C$39)*Tabelas!$H$3,BA16*BA21*(BA19+Tabelas!$C$39)*Tabelas!$H$7),IF(OR(BA8=Tabelas!$F$14,BA8=Tabelas!$F$15),BA16*BA21*BA19*Tabelas!$H$3,BA16*BA21*BA19*Tabelas!$H$7))</f>
        <v>0</v>
      </c>
      <c r="BC21" s="58">
        <f>IF(BC18&gt;=30000,29,IF(BC18&lt;1001,0,BC18/1000-BC20))</f>
        <v>0</v>
      </c>
      <c r="BD21" s="59">
        <f>IF(BC10=Tabelas!$F$23,IF(OR(BC8=Tabelas!$F$14,BC8=Tabelas!$F$15),BC16*BC21*(BC19+Tabelas!$C$39)*Tabelas!$H$3,BC16*BC21*(BC19+Tabelas!$C$39)*Tabelas!$H$7),IF(OR(BC8=Tabelas!$F$14,BC8=Tabelas!$F$15),BC16*BC21*BC19*Tabelas!$H$3,BC16*BC21*BC19*Tabelas!$H$7))</f>
        <v>0</v>
      </c>
      <c r="BE21" s="58">
        <f>IF(BE18&gt;=30000,29,IF(BE18&lt;1001,0,BE18/1000-BE20))</f>
        <v>0</v>
      </c>
      <c r="BF21" s="59">
        <f>IF(BE10=Tabelas!$F$23,IF(OR(BE8=Tabelas!$F$14,BE8=Tabelas!$F$15),BE16*BE21*(BE19+Tabelas!$C$39)*Tabelas!$H$3,BE16*BE21*(BE19+Tabelas!$C$39)*Tabelas!$H$7),IF(OR(BE8=Tabelas!$F$14,BE8=Tabelas!$F$15),BE16*BE21*BE19*Tabelas!$H$3,BE16*BE21*BE19*Tabelas!$H$7))</f>
        <v>0</v>
      </c>
    </row>
    <row r="22" spans="1:58" x14ac:dyDescent="0.25">
      <c r="A22" s="445"/>
      <c r="B22" s="7" t="s">
        <v>93</v>
      </c>
      <c r="C22" s="58">
        <f>IF(C18&gt;=100000,70,IF(C18&lt;30001,0,C18/1000-SUM(C20:C21)))</f>
        <v>0</v>
      </c>
      <c r="D22" s="59">
        <f>IF(C10=Tabelas!$F$23,IF(OR(C8=Tabelas!$F$14,C8=Tabelas!$F$15),C16*C22*(C19+Tabelas!$C$39)*Tabelas!$H$4,C16*C22*(C19+Tabelas!$C$39)*Tabelas!$G$4),IF(OR(C8=Tabelas!$F$14,C8=Tabelas!$F$15),C16*C22*C19*Tabelas!$H$4,C16*C22*C19*Tabelas!$H$8))</f>
        <v>0</v>
      </c>
      <c r="E22" s="58">
        <f>IF(E18&gt;=100000,70,IF(E18&lt;30001,0,E18/1000-SUM(E20:E21)))</f>
        <v>0</v>
      </c>
      <c r="F22" s="59">
        <f>IF(E10=Tabelas!$F$23,IF(OR(E8=Tabelas!$F$14,E8=Tabelas!$F$15),E16*E22*(E19+Tabelas!$C$39)*Tabelas!$H$4,E16*E22*(E19+Tabelas!$C$39)*Tabelas!$G$4),IF(OR(E8=Tabelas!$F$14,E8=Tabelas!$F$15),E16*E22*E19*Tabelas!$H$4,E16*E22*E19*Tabelas!$H$8))</f>
        <v>0</v>
      </c>
      <c r="G22" s="58">
        <f>IF(G18&gt;=100000,70,IF(G18&lt;30001,0,G18/1000-SUM(G20:G21)))</f>
        <v>0</v>
      </c>
      <c r="H22" s="59">
        <f>IF(G10=Tabelas!$F$23,IF(OR(G8=Tabelas!$F$14,G8=Tabelas!$F$15),G16*G22*(G19+Tabelas!$C$39)*Tabelas!$H$4,G16*G22*(G19+Tabelas!$C$39)*Tabelas!$G$4),IF(OR(G8=Tabelas!$F$14,G8=Tabelas!$F$15),G16*G22*G19*Tabelas!$H$4,G16*G22*G19*Tabelas!$H$8))</f>
        <v>0</v>
      </c>
      <c r="I22" s="58">
        <f>IF(I18&gt;=100000,70,IF(I18&lt;30001,0,I18/1000-SUM(I20:I21)))</f>
        <v>0</v>
      </c>
      <c r="J22" s="59">
        <f>IF(I10=Tabelas!$F$23,IF(OR(I8=Tabelas!$F$14,I8=Tabelas!$F$15),I16*I22*(I19+Tabelas!$C$39)*Tabelas!$H$4,I16*I22*(I19+Tabelas!$C$39)*Tabelas!$G$4),IF(OR(I8=Tabelas!$F$14,I8=Tabelas!$F$15),I16*I22*I19*Tabelas!$H$4,I16*I22*I19*Tabelas!$H$8))</f>
        <v>0</v>
      </c>
      <c r="K22" s="58">
        <f>IF(K18&gt;=100000,70,IF(K18&lt;30001,0,K18/1000-SUM(K20:K21)))</f>
        <v>0</v>
      </c>
      <c r="L22" s="59">
        <f>IF(K10=Tabelas!$F$23,IF(OR(K8=Tabelas!$F$14,K8=Tabelas!$F$15),K16*K22*(K19+Tabelas!$C$39)*Tabelas!$H$4,K16*K22*(K19+Tabelas!$C$39)*Tabelas!$G$4),IF(OR(K8=Tabelas!$F$14,K8=Tabelas!$F$15),K16*K22*K19*Tabelas!$H$4,K16*K22*K19*Tabelas!$H$8))</f>
        <v>0</v>
      </c>
      <c r="M22" s="58">
        <f>IF(M18&gt;=100000,70,IF(M18&lt;30001,0,M18/1000-SUM(M20:M21)))</f>
        <v>0</v>
      </c>
      <c r="N22" s="59">
        <f>IF(M10=Tabelas!$F$23,IF(OR(M8=Tabelas!$F$14,M8=Tabelas!$F$15),M16*M22*(M19+Tabelas!$C$39)*Tabelas!$H$4,M16*M22*(M19+Tabelas!$C$39)*Tabelas!$G$4),IF(OR(M8=Tabelas!$F$14,M8=Tabelas!$F$15),M16*M22*M19*Tabelas!$H$4,M16*M22*M19*Tabelas!$H$8))</f>
        <v>0</v>
      </c>
      <c r="O22" s="58">
        <f>IF(O18&gt;=100000,70,IF(O18&lt;30001,0,O18/1000-SUM(O20:O21)))</f>
        <v>0</v>
      </c>
      <c r="P22" s="59">
        <f>IF(O10=Tabelas!$F$23,IF(OR(O8=Tabelas!$F$14,O8=Tabelas!$F$15),O16*O22*(O19+Tabelas!$C$39)*Tabelas!$H$4,O16*O22*(O19+Tabelas!$C$39)*Tabelas!$G$4),IF(OR(O8=Tabelas!$F$14,O8=Tabelas!$F$15),O16*O22*O19*Tabelas!$H$4,O16*O22*O19*Tabelas!$H$8))</f>
        <v>0</v>
      </c>
      <c r="Q22" s="58">
        <f>IF(Q18&gt;=100000,70,IF(Q18&lt;30001,0,Q18/1000-SUM(Q20:Q21)))</f>
        <v>0</v>
      </c>
      <c r="R22" s="59">
        <f>IF(Q10=Tabelas!$F$23,IF(OR(Q8=Tabelas!$F$14,Q8=Tabelas!$F$15),Q16*Q22*(Q19+Tabelas!$C$39)*Tabelas!$H$4,Q16*Q22*(Q19+Tabelas!$C$39)*Tabelas!$G$4),IF(OR(Q8=Tabelas!$F$14,Q8=Tabelas!$F$15),Q16*Q22*Q19*Tabelas!$H$4,Q16*Q22*Q19*Tabelas!$H$8))</f>
        <v>0</v>
      </c>
      <c r="S22" s="58">
        <f>IF(S18&gt;=100000,70,IF(S18&lt;30001,0,S18/1000-SUM(S20:S21)))</f>
        <v>0</v>
      </c>
      <c r="T22" s="59">
        <f>IF(S10=Tabelas!$F$23,IF(OR(S8=Tabelas!$F$14,S8=Tabelas!$F$15),S16*S22*(S19+Tabelas!$C$39)*Tabelas!$H$4,S16*S22*(S19+Tabelas!$C$39)*Tabelas!$G$4),IF(OR(S8=Tabelas!$F$14,S8=Tabelas!$F$15),S16*S22*S19*Tabelas!$H$4,S16*S22*S19*Tabelas!$H$8))</f>
        <v>0</v>
      </c>
      <c r="U22" s="58">
        <f>IF(U18&gt;=100000,70,IF(U18&lt;30001,0,U18/1000-SUM(U20:U21)))</f>
        <v>0</v>
      </c>
      <c r="V22" s="59">
        <f>IF(U10=Tabelas!$F$23,IF(OR(U8=Tabelas!$F$14,U8=Tabelas!$F$15),U16*U22*(U19+Tabelas!$C$39)*Tabelas!$H$4,U16*U22*(U19+Tabelas!$C$39)*Tabelas!$G$4),IF(OR(U8=Tabelas!$F$14,U8=Tabelas!$F$15),U16*U22*U19*Tabelas!$H$4,U16*U22*U19*Tabelas!$H$8))</f>
        <v>0</v>
      </c>
      <c r="W22" s="58">
        <f>IF(W18&gt;=100000,70,IF(W18&lt;30001,0,W18/1000-SUM(W20:W21)))</f>
        <v>0</v>
      </c>
      <c r="X22" s="59">
        <f>IF(W10=Tabelas!$F$23,IF(OR(W8=Tabelas!$F$14,W8=Tabelas!$F$15),W16*W22*(W19+Tabelas!$C$39)*Tabelas!$H$4,W16*W22*(W19+Tabelas!$C$39)*Tabelas!$G$4),IF(OR(W8=Tabelas!$F$14,W8=Tabelas!$F$15),W16*W22*W19*Tabelas!$H$4,W16*W22*W19*Tabelas!$H$8))</f>
        <v>0</v>
      </c>
      <c r="Y22" s="58">
        <f>IF(Y18&gt;=100000,70,IF(Y18&lt;30001,0,Y18/1000-SUM(Y20:Y21)))</f>
        <v>0</v>
      </c>
      <c r="Z22" s="59">
        <f>IF(Y10=Tabelas!$F$23,IF(OR(Y8=Tabelas!$F$14,Y8=Tabelas!$F$15),Y16*Y22*(Y19+Tabelas!$C$39)*Tabelas!$H$4,Y16*Y22*(Y19+Tabelas!$C$39)*Tabelas!$G$4),IF(OR(Y8=Tabelas!$F$14,Y8=Tabelas!$F$15),Y16*Y22*Y19*Tabelas!$H$4,Y16*Y22*Y19*Tabelas!$H$8))</f>
        <v>0</v>
      </c>
      <c r="AA22" s="58">
        <f>IF(AA18&gt;=100000,70,IF(AA18&lt;30001,0,AA18/1000-SUM(AA20:AA21)))</f>
        <v>0</v>
      </c>
      <c r="AB22" s="59">
        <f>IF(AA10=Tabelas!$F$23,IF(OR(AA8=Tabelas!$F$14,AA8=Tabelas!$F$15),AA16*AA22*(AA19+Tabelas!$C$39)*Tabelas!$H$4,AA16*AA22*(AA19+Tabelas!$C$39)*Tabelas!$G$4),IF(OR(AA8=Tabelas!$F$14,AA8=Tabelas!$F$15),AA16*AA22*AA19*Tabelas!$H$4,AA16*AA22*AA19*Tabelas!$H$8))</f>
        <v>0</v>
      </c>
      <c r="AC22" s="58">
        <f>IF(AC18&gt;=100000,70,IF(AC18&lt;30001,0,AC18/1000-SUM(AC20:AC21)))</f>
        <v>0</v>
      </c>
      <c r="AD22" s="59">
        <f>IF(AC10=Tabelas!$F$23,IF(OR(AC8=Tabelas!$F$14,AC8=Tabelas!$F$15),AC16*AC22*(AC19+Tabelas!$C$39)*Tabelas!$H$4,AC16*AC22*(AC19+Tabelas!$C$39)*Tabelas!$G$4),IF(OR(AC8=Tabelas!$F$14,AC8=Tabelas!$F$15),AC16*AC22*AC19*Tabelas!$H$4,AC16*AC22*AC19*Tabelas!$H$8))</f>
        <v>0</v>
      </c>
      <c r="AE22" s="58">
        <f>IF(AE18&gt;=100000,70,IF(AE18&lt;30001,0,AE18/1000-SUM(AE20:AE21)))</f>
        <v>0</v>
      </c>
      <c r="AF22" s="59">
        <f>IF(AE10=Tabelas!$F$23,IF(OR(AE8=Tabelas!$F$14,AE8=Tabelas!$F$15),AE16*AE22*(AE19+Tabelas!$C$39)*Tabelas!$H$4,AE16*AE22*(AE19+Tabelas!$C$39)*Tabelas!$G$4),IF(OR(AE8=Tabelas!$F$14,AE8=Tabelas!$F$15),AE16*AE22*AE19*Tabelas!$H$4,AE16*AE22*AE19*Tabelas!$H$8))</f>
        <v>0</v>
      </c>
      <c r="AG22" s="58">
        <f>IF(AG18&gt;=100000,70,IF(AG18&lt;30001,0,AG18/1000-SUM(AG20:AG21)))</f>
        <v>0</v>
      </c>
      <c r="AH22" s="59">
        <f>IF(AG10=Tabelas!$F$23,IF(OR(AG8=Tabelas!$F$14,AG8=Tabelas!$F$15),AG16*AG22*(AG19+Tabelas!$C$39)*Tabelas!$H$4,AG16*AG22*(AG19+Tabelas!$C$39)*Tabelas!$G$4),IF(OR(AG8=Tabelas!$F$14,AG8=Tabelas!$F$15),AG16*AG22*AG19*Tabelas!$H$4,AG16*AG22*AG19*Tabelas!$H$8))</f>
        <v>0</v>
      </c>
      <c r="AI22" s="58">
        <f>IF(AI18&gt;=100000,70,IF(AI18&lt;30001,0,AI18/1000-SUM(AI20:AI21)))</f>
        <v>0</v>
      </c>
      <c r="AJ22" s="59">
        <f>IF(AI10=Tabelas!$F$23,IF(OR(AI8=Tabelas!$F$14,AI8=Tabelas!$F$15),AI16*AI22*(AI19+Tabelas!$C$39)*Tabelas!$H$4,AI16*AI22*(AI19+Tabelas!$C$39)*Tabelas!$G$4),IF(OR(AI8=Tabelas!$F$14,AI8=Tabelas!$F$15),AI16*AI22*AI19*Tabelas!$H$4,AI16*AI22*AI19*Tabelas!$H$8))</f>
        <v>0</v>
      </c>
      <c r="AK22" s="58">
        <f>IF(AK18&gt;=100000,70,IF(AK18&lt;30001,0,AK18/1000-SUM(AK20:AK21)))</f>
        <v>0</v>
      </c>
      <c r="AL22" s="59">
        <f>IF(AK10=Tabelas!$F$23,IF(OR(AK8=Tabelas!$F$14,AK8=Tabelas!$F$15),AK16*AK22*(AK19+Tabelas!$C$39)*Tabelas!$H$4,AK16*AK22*(AK19+Tabelas!$C$39)*Tabelas!$G$4),IF(OR(AK8=Tabelas!$F$14,AK8=Tabelas!$F$15),AK16*AK22*AK19*Tabelas!$H$4,AK16*AK22*AK19*Tabelas!$H$8))</f>
        <v>0</v>
      </c>
      <c r="AM22" s="58">
        <f>IF(AM18&gt;=100000,70,IF(AM18&lt;30001,0,AM18/1000-SUM(AM20:AM21)))</f>
        <v>0</v>
      </c>
      <c r="AN22" s="59">
        <f>IF(AM10=Tabelas!$F$23,IF(OR(AM8=Tabelas!$F$14,AM8=Tabelas!$F$15),AM16*AM22*(AM19+Tabelas!$C$39)*Tabelas!$H$4,AM16*AM22*(AM19+Tabelas!$C$39)*Tabelas!$G$4),IF(OR(AM8=Tabelas!$F$14,AM8=Tabelas!$F$15),AM16*AM22*AM19*Tabelas!$H$4,AM16*AM22*AM19*Tabelas!$H$8))</f>
        <v>0</v>
      </c>
      <c r="AO22" s="58">
        <f>IF(AO18&gt;=100000,70,IF(AO18&lt;30001,0,AO18/1000-SUM(AO20:AO21)))</f>
        <v>0</v>
      </c>
      <c r="AP22" s="59">
        <f>IF(AO10=Tabelas!$F$23,IF(OR(AO8=Tabelas!$F$14,AO8=Tabelas!$F$15),AO16*AO22*(AO19+Tabelas!$C$39)*Tabelas!$H$4,AO16*AO22*(AO19+Tabelas!$C$39)*Tabelas!$G$4),IF(OR(AO8=Tabelas!$F$14,AO8=Tabelas!$F$15),AO16*AO22*AO19*Tabelas!$H$4,AO16*AO22*AO19*Tabelas!$H$8))</f>
        <v>0</v>
      </c>
      <c r="AQ22" s="58">
        <f>IF(AQ18&gt;=100000,70,IF(AQ18&lt;30001,0,AQ18/1000-SUM(AQ20:AQ21)))</f>
        <v>0</v>
      </c>
      <c r="AR22" s="59">
        <f>IF(AQ10=Tabelas!$F$23,IF(OR(AQ8=Tabelas!$F$14,AQ8=Tabelas!$F$15),AQ16*AQ22*(AQ19+Tabelas!$C$39)*Tabelas!$H$4,AQ16*AQ22*(AQ19+Tabelas!$C$39)*Tabelas!$G$4),IF(OR(AQ8=Tabelas!$F$14,AQ8=Tabelas!$F$15),AQ16*AQ22*AQ19*Tabelas!$H$4,AQ16*AQ22*AQ19*Tabelas!$H$8))</f>
        <v>0</v>
      </c>
      <c r="AS22" s="58">
        <f>IF(AS18&gt;=100000,70,IF(AS18&lt;30001,0,AS18/1000-SUM(AS20:AS21)))</f>
        <v>0</v>
      </c>
      <c r="AT22" s="59">
        <f>IF(AS10=Tabelas!$F$23,IF(OR(AS8=Tabelas!$F$14,AS8=Tabelas!$F$15),AS16*AS22*(AS19+Tabelas!$C$39)*Tabelas!$H$4,AS16*AS22*(AS19+Tabelas!$C$39)*Tabelas!$G$4),IF(OR(AS8=Tabelas!$F$14,AS8=Tabelas!$F$15),AS16*AS22*AS19*Tabelas!$H$4,AS16*AS22*AS19*Tabelas!$H$8))</f>
        <v>0</v>
      </c>
      <c r="AU22" s="58">
        <f>IF(AU18&gt;=100000,70,IF(AU18&lt;30001,0,AU18/1000-SUM(AU20:AU21)))</f>
        <v>0</v>
      </c>
      <c r="AV22" s="59">
        <f>IF(AU10=Tabelas!$F$23,IF(OR(AU8=Tabelas!$F$14,AU8=Tabelas!$F$15),AU16*AU22*(AU19+Tabelas!$C$39)*Tabelas!$H$4,AU16*AU22*(AU19+Tabelas!$C$39)*Tabelas!$G$4),IF(OR(AU8=Tabelas!$F$14,AU8=Tabelas!$F$15),AU16*AU22*AU19*Tabelas!$H$4,AU16*AU22*AU19*Tabelas!$H$8))</f>
        <v>0</v>
      </c>
      <c r="AW22" s="58">
        <f>IF(AW18&gt;=100000,70,IF(AW18&lt;30001,0,AW18/1000-SUM(AW20:AW21)))</f>
        <v>0</v>
      </c>
      <c r="AX22" s="59">
        <f>IF(AW10=Tabelas!$F$23,IF(OR(AW8=Tabelas!$F$14,AW8=Tabelas!$F$15),AW16*AW22*(AW19+Tabelas!$C$39)*Tabelas!$H$4,AW16*AW22*(AW19+Tabelas!$C$39)*Tabelas!$G$4),IF(OR(AW8=Tabelas!$F$14,AW8=Tabelas!$F$15),AW16*AW22*AW19*Tabelas!$H$4,AW16*AW22*AW19*Tabelas!$H$8))</f>
        <v>0</v>
      </c>
      <c r="AY22" s="58">
        <f>IF(AY18&gt;=100000,70,IF(AY18&lt;30001,0,AY18/1000-SUM(AY20:AY21)))</f>
        <v>0</v>
      </c>
      <c r="AZ22" s="59">
        <f>IF(AY10=Tabelas!$F$23,IF(OR(AY8=Tabelas!$F$14,AY8=Tabelas!$F$15),AY16*AY22*(AY19+Tabelas!$C$39)*Tabelas!$H$4,AY16*AY22*(AY19+Tabelas!$C$39)*Tabelas!$G$4),IF(OR(AY8=Tabelas!$F$14,AY8=Tabelas!$F$15),AY16*AY22*AY19*Tabelas!$H$4,AY16*AY22*AY19*Tabelas!$H$8))</f>
        <v>0</v>
      </c>
      <c r="BA22" s="58">
        <f>IF(BA18&gt;=100000,70,IF(BA18&lt;30001,0,BA18/1000-SUM(BA20:BA21)))</f>
        <v>0</v>
      </c>
      <c r="BB22" s="59">
        <f>IF(BA10=Tabelas!$F$23,IF(OR(BA8=Tabelas!$F$14,BA8=Tabelas!$F$15),BA16*BA22*(BA19+Tabelas!$C$39)*Tabelas!$H$4,BA16*BA22*(BA19+Tabelas!$C$39)*Tabelas!$G$4),IF(OR(BA8=Tabelas!$F$14,BA8=Tabelas!$F$15),BA16*BA22*BA19*Tabelas!$H$4,BA16*BA22*BA19*Tabelas!$H$8))</f>
        <v>0</v>
      </c>
      <c r="BC22" s="58">
        <f>IF(BC18&gt;=100000,70,IF(BC18&lt;30001,0,BC18/1000-SUM(BC20:BC21)))</f>
        <v>0</v>
      </c>
      <c r="BD22" s="59">
        <f>IF(BC10=Tabelas!$F$23,IF(OR(BC8=Tabelas!$F$14,BC8=Tabelas!$F$15),BC16*BC22*(BC19+Tabelas!$C$39)*Tabelas!$H$4,BC16*BC22*(BC19+Tabelas!$C$39)*Tabelas!$G$4),IF(OR(BC8=Tabelas!$F$14,BC8=Tabelas!$F$15),BC16*BC22*BC19*Tabelas!$H$4,BC16*BC22*BC19*Tabelas!$H$8))</f>
        <v>0</v>
      </c>
      <c r="BE22" s="58">
        <f>IF(BE18&gt;=100000,70,IF(BE18&lt;30001,0,BE18/1000-SUM(BE20:BE21)))</f>
        <v>0</v>
      </c>
      <c r="BF22" s="59">
        <f>IF(BE10=Tabelas!$F$23,IF(OR(BE8=Tabelas!$F$14,BE8=Tabelas!$F$15),BE16*BE22*(BE19+Tabelas!$C$39)*Tabelas!$H$4,BE16*BE22*(BE19+Tabelas!$C$39)*Tabelas!$G$4),IF(OR(BE8=Tabelas!$F$14,BE8=Tabelas!$F$15),BE16*BE22*BE19*Tabelas!$H$4,BE16*BE22*BE19*Tabelas!$H$8))</f>
        <v>0</v>
      </c>
    </row>
    <row r="23" spans="1:58" x14ac:dyDescent="0.25">
      <c r="A23" s="445"/>
      <c r="B23" s="7" t="s">
        <v>94</v>
      </c>
      <c r="C23" s="58">
        <f>IF(C18&gt;=500000,400,IF(C18&lt;100001,0,C18/1000-SUM(C20:C22)))</f>
        <v>0</v>
      </c>
      <c r="D23" s="59">
        <f>IF(C10=Tabelas!$F$23,IF(OR(C8=Tabelas!$F$14,C8=Tabelas!$F$15),C16*C23*(C19+Tabelas!$C$39)*Tabelas!$H$5,C16*C23*(C19+Tabelas!$C$39)*Tabelas!$H$9),IF(OR(C8=Tabelas!$F$14,C8=Tabelas!$F$15),C16*C23*C19*Tabelas!$H$5,C16*C23*C19*Tabelas!$H$9))</f>
        <v>0</v>
      </c>
      <c r="E23" s="58">
        <f>IF(E18&gt;=500000,400,IF(E18&lt;100001,0,E18/1000-SUM(E20:E22)))</f>
        <v>0</v>
      </c>
      <c r="F23" s="59">
        <f>IF(E10=Tabelas!$F$23,IF(OR(E8=Tabelas!$F$14,E8=Tabelas!$F$15),E16*E23*(E19+Tabelas!$C$39)*Tabelas!$H$5,E16*E23*(E19+Tabelas!$C$39)*Tabelas!$H$9),IF(OR(E8=Tabelas!$F$14,E8=Tabelas!$F$15),E16*E23*E19*Tabelas!$H$5,E16*E23*E19*Tabelas!$H$9))</f>
        <v>0</v>
      </c>
      <c r="G23" s="58">
        <f>IF(G18&gt;=500000,400,IF(G18&lt;100001,0,G18/1000-SUM(G20:G22)))</f>
        <v>0</v>
      </c>
      <c r="H23" s="59">
        <f>IF(G10=Tabelas!$F$23,IF(OR(G8=Tabelas!$F$14,G8=Tabelas!$F$15),G16*G23*(G19+Tabelas!$C$39)*Tabelas!$H$5,G16*G23*(G19+Tabelas!$C$39)*Tabelas!$H$9),IF(OR(G8=Tabelas!$F$14,G8=Tabelas!$F$15),G16*G23*G19*Tabelas!$H$5,G16*G23*G19*Tabelas!$H$9))</f>
        <v>0</v>
      </c>
      <c r="I23" s="58">
        <f>IF(I18&gt;=500000,400,IF(I18&lt;100001,0,I18/1000-SUM(I20:I22)))</f>
        <v>0</v>
      </c>
      <c r="J23" s="59">
        <f>IF(I10=Tabelas!$F$23,IF(OR(I8=Tabelas!$F$14,I8=Tabelas!$F$15),I16*I23*(I19+Tabelas!$C$39)*Tabelas!$H$5,I16*I23*(I19+Tabelas!$C$39)*Tabelas!$H$9),IF(OR(I8=Tabelas!$F$14,I8=Tabelas!$F$15),I16*I23*I19*Tabelas!$H$5,I16*I23*I19*Tabelas!$H$9))</f>
        <v>0</v>
      </c>
      <c r="K23" s="58">
        <f>IF(K18&gt;=500000,400,IF(K18&lt;100001,0,K18/1000-SUM(K20:K22)))</f>
        <v>0</v>
      </c>
      <c r="L23" s="59">
        <f>IF(K10=Tabelas!$F$23,IF(OR(K8=Tabelas!$F$14,K8=Tabelas!$F$15),K16*K23*(K19+Tabelas!$C$39)*Tabelas!$H$5,K16*K23*(K19+Tabelas!$C$39)*Tabelas!$H$9),IF(OR(K8=Tabelas!$F$14,K8=Tabelas!$F$15),K16*K23*K19*Tabelas!$H$5,K16*K23*K19*Tabelas!$H$9))</f>
        <v>0</v>
      </c>
      <c r="M23" s="58">
        <f>IF(M18&gt;=500000,400,IF(M18&lt;100001,0,M18/1000-SUM(M20:M22)))</f>
        <v>0</v>
      </c>
      <c r="N23" s="59">
        <f>IF(M10=Tabelas!$F$23,IF(OR(M8=Tabelas!$F$14,M8=Tabelas!$F$15),M16*M23*(M19+Tabelas!$C$39)*Tabelas!$H$5,M16*M23*(M19+Tabelas!$C$39)*Tabelas!$H$9),IF(OR(M8=Tabelas!$F$14,M8=Tabelas!$F$15),M16*M23*M19*Tabelas!$H$5,M16*M23*M19*Tabelas!$H$9))</f>
        <v>0</v>
      </c>
      <c r="O23" s="58">
        <f>IF(O18&gt;=500000,400,IF(O18&lt;100001,0,O18/1000-SUM(O20:O22)))</f>
        <v>0</v>
      </c>
      <c r="P23" s="59">
        <f>IF(O10=Tabelas!$F$23,IF(OR(O8=Tabelas!$F$14,O8=Tabelas!$F$15),O16*O23*(O19+Tabelas!$C$39)*Tabelas!$H$5,O16*O23*(O19+Tabelas!$C$39)*Tabelas!$H$9),IF(OR(O8=Tabelas!$F$14,O8=Tabelas!$F$15),O16*O23*O19*Tabelas!$H$5,O16*O23*O19*Tabelas!$H$9))</f>
        <v>0</v>
      </c>
      <c r="Q23" s="58">
        <f>IF(Q18&gt;=500000,400,IF(Q18&lt;100001,0,Q18/1000-SUM(Q20:Q22)))</f>
        <v>0</v>
      </c>
      <c r="R23" s="59">
        <f>IF(Q10=Tabelas!$F$23,IF(OR(Q8=Tabelas!$F$14,Q8=Tabelas!$F$15),Q16*Q23*(Q19+Tabelas!$C$39)*Tabelas!$H$5,Q16*Q23*(Q19+Tabelas!$C$39)*Tabelas!$H$9),IF(OR(Q8=Tabelas!$F$14,Q8=Tabelas!$F$15),Q16*Q23*Q19*Tabelas!$H$5,Q16*Q23*Q19*Tabelas!$H$9))</f>
        <v>0</v>
      </c>
      <c r="S23" s="58">
        <f>IF(S18&gt;=500000,400,IF(S18&lt;100001,0,S18/1000-SUM(S20:S22)))</f>
        <v>0</v>
      </c>
      <c r="T23" s="59">
        <f>IF(S10=Tabelas!$F$23,IF(OR(S8=Tabelas!$F$14,S8=Tabelas!$F$15),S16*S23*(S19+Tabelas!$C$39)*Tabelas!$H$5,S16*S23*(S19+Tabelas!$C$39)*Tabelas!$H$9),IF(OR(S8=Tabelas!$F$14,S8=Tabelas!$F$15),S16*S23*S19*Tabelas!$H$5,S16*S23*S19*Tabelas!$H$9))</f>
        <v>0</v>
      </c>
      <c r="U23" s="58">
        <f>IF(U18&gt;=500000,400,IF(U18&lt;100001,0,U18/1000-SUM(U20:U22)))</f>
        <v>0</v>
      </c>
      <c r="V23" s="59">
        <f>IF(U10=Tabelas!$F$23,IF(OR(U8=Tabelas!$F$14,U8=Tabelas!$F$15),U16*U23*(U19+Tabelas!$C$39)*Tabelas!$H$5,U16*U23*(U19+Tabelas!$C$39)*Tabelas!$H$9),IF(OR(U8=Tabelas!$F$14,U8=Tabelas!$F$15),U16*U23*U19*Tabelas!$H$5,U16*U23*U19*Tabelas!$H$9))</f>
        <v>0</v>
      </c>
      <c r="W23" s="58">
        <f>IF(W18&gt;=500000,400,IF(W18&lt;100001,0,W18/1000-SUM(W20:W22)))</f>
        <v>0</v>
      </c>
      <c r="X23" s="59">
        <f>IF(W10=Tabelas!$F$23,IF(OR(W8=Tabelas!$F$14,W8=Tabelas!$F$15),W16*W23*(W19+Tabelas!$C$39)*Tabelas!$H$5,W16*W23*(W19+Tabelas!$C$39)*Tabelas!$H$9),IF(OR(W8=Tabelas!$F$14,W8=Tabelas!$F$15),W16*W23*W19*Tabelas!$H$5,W16*W23*W19*Tabelas!$H$9))</f>
        <v>0</v>
      </c>
      <c r="Y23" s="58">
        <f>IF(Y18&gt;=500000,400,IF(Y18&lt;100001,0,Y18/1000-SUM(Y20:Y22)))</f>
        <v>0</v>
      </c>
      <c r="Z23" s="59">
        <f>IF(Y10=Tabelas!$F$23,IF(OR(Y8=Tabelas!$F$14,Y8=Tabelas!$F$15),Y16*Y23*(Y19+Tabelas!$C$39)*Tabelas!$H$5,Y16*Y23*(Y19+Tabelas!$C$39)*Tabelas!$H$9),IF(OR(Y8=Tabelas!$F$14,Y8=Tabelas!$F$15),Y16*Y23*Y19*Tabelas!$H$5,Y16*Y23*Y19*Tabelas!$H$9))</f>
        <v>0</v>
      </c>
      <c r="AA23" s="58">
        <f>IF(AA18&gt;=500000,400,IF(AA18&lt;100001,0,AA18/1000-SUM(AA20:AA22)))</f>
        <v>0</v>
      </c>
      <c r="AB23" s="59">
        <f>IF(AA10=Tabelas!$F$23,IF(OR(AA8=Tabelas!$F$14,AA8=Tabelas!$F$15),AA16*AA23*(AA19+Tabelas!$C$39)*Tabelas!$H$5,AA16*AA23*(AA19+Tabelas!$C$39)*Tabelas!$H$9),IF(OR(AA8=Tabelas!$F$14,AA8=Tabelas!$F$15),AA16*AA23*AA19*Tabelas!$H$5,AA16*AA23*AA19*Tabelas!$H$9))</f>
        <v>0</v>
      </c>
      <c r="AC23" s="58">
        <f>IF(AC18&gt;=500000,400,IF(AC18&lt;100001,0,AC18/1000-SUM(AC20:AC22)))</f>
        <v>0</v>
      </c>
      <c r="AD23" s="59">
        <f>IF(AC10=Tabelas!$F$23,IF(OR(AC8=Tabelas!$F$14,AC8=Tabelas!$F$15),AC16*AC23*(AC19+Tabelas!$C$39)*Tabelas!$H$5,AC16*AC23*(AC19+Tabelas!$C$39)*Tabelas!$H$9),IF(OR(AC8=Tabelas!$F$14,AC8=Tabelas!$F$15),AC16*AC23*AC19*Tabelas!$H$5,AC16*AC23*AC19*Tabelas!$H$9))</f>
        <v>0</v>
      </c>
      <c r="AE23" s="58">
        <f>IF(AE18&gt;=500000,400,IF(AE18&lt;100001,0,AE18/1000-SUM(AE20:AE22)))</f>
        <v>0</v>
      </c>
      <c r="AF23" s="59">
        <f>IF(AE10=Tabelas!$F$23,IF(OR(AE8=Tabelas!$F$14,AE8=Tabelas!$F$15),AE16*AE23*(AE19+Tabelas!$C$39)*Tabelas!$H$5,AE16*AE23*(AE19+Tabelas!$C$39)*Tabelas!$H$9),IF(OR(AE8=Tabelas!$F$14,AE8=Tabelas!$F$15),AE16*AE23*AE19*Tabelas!$H$5,AE16*AE23*AE19*Tabelas!$H$9))</f>
        <v>0</v>
      </c>
      <c r="AG23" s="58">
        <f>IF(AG18&gt;=500000,400,IF(AG18&lt;100001,0,AG18/1000-SUM(AG20:AG22)))</f>
        <v>0</v>
      </c>
      <c r="AH23" s="59">
        <f>IF(AG10=Tabelas!$F$23,IF(OR(AG8=Tabelas!$F$14,AG8=Tabelas!$F$15),AG16*AG23*(AG19+Tabelas!$C$39)*Tabelas!$H$5,AG16*AG23*(AG19+Tabelas!$C$39)*Tabelas!$H$9),IF(OR(AG8=Tabelas!$F$14,AG8=Tabelas!$F$15),AG16*AG23*AG19*Tabelas!$H$5,AG16*AG23*AG19*Tabelas!$H$9))</f>
        <v>0</v>
      </c>
      <c r="AI23" s="58">
        <f>IF(AI18&gt;=500000,400,IF(AI18&lt;100001,0,AI18/1000-SUM(AI20:AI22)))</f>
        <v>0</v>
      </c>
      <c r="AJ23" s="59">
        <f>IF(AI10=Tabelas!$F$23,IF(OR(AI8=Tabelas!$F$14,AI8=Tabelas!$F$15),AI16*AI23*(AI19+Tabelas!$C$39)*Tabelas!$H$5,AI16*AI23*(AI19+Tabelas!$C$39)*Tabelas!$H$9),IF(OR(AI8=Tabelas!$F$14,AI8=Tabelas!$F$15),AI16*AI23*AI19*Tabelas!$H$5,AI16*AI23*AI19*Tabelas!$H$9))</f>
        <v>0</v>
      </c>
      <c r="AK23" s="58">
        <f>IF(AK18&gt;=500000,400,IF(AK18&lt;100001,0,AK18/1000-SUM(AK20:AK22)))</f>
        <v>0</v>
      </c>
      <c r="AL23" s="59">
        <f>IF(AK10=Tabelas!$F$23,IF(OR(AK8=Tabelas!$F$14,AK8=Tabelas!$F$15),AK16*AK23*(AK19+Tabelas!$C$39)*Tabelas!$H$5,AK16*AK23*(AK19+Tabelas!$C$39)*Tabelas!$H$9),IF(OR(AK8=Tabelas!$F$14,AK8=Tabelas!$F$15),AK16*AK23*AK19*Tabelas!$H$5,AK16*AK23*AK19*Tabelas!$H$9))</f>
        <v>0</v>
      </c>
      <c r="AM23" s="58">
        <f>IF(AM18&gt;=500000,400,IF(AM18&lt;100001,0,AM18/1000-SUM(AM20:AM22)))</f>
        <v>0</v>
      </c>
      <c r="AN23" s="59">
        <f>IF(AM10=Tabelas!$F$23,IF(OR(AM8=Tabelas!$F$14,AM8=Tabelas!$F$15),AM16*AM23*(AM19+Tabelas!$C$39)*Tabelas!$H$5,AM16*AM23*(AM19+Tabelas!$C$39)*Tabelas!$H$9),IF(OR(AM8=Tabelas!$F$14,AM8=Tabelas!$F$15),AM16*AM23*AM19*Tabelas!$H$5,AM16*AM23*AM19*Tabelas!$H$9))</f>
        <v>0</v>
      </c>
      <c r="AO23" s="58">
        <f>IF(AO18&gt;=500000,400,IF(AO18&lt;100001,0,AO18/1000-SUM(AO20:AO22)))</f>
        <v>0</v>
      </c>
      <c r="AP23" s="59">
        <f>IF(AO10=Tabelas!$F$23,IF(OR(AO8=Tabelas!$F$14,AO8=Tabelas!$F$15),AO16*AO23*(AO19+Tabelas!$C$39)*Tabelas!$H$5,AO16*AO23*(AO19+Tabelas!$C$39)*Tabelas!$H$9),IF(OR(AO8=Tabelas!$F$14,AO8=Tabelas!$F$15),AO16*AO23*AO19*Tabelas!$H$5,AO16*AO23*AO19*Tabelas!$H$9))</f>
        <v>0</v>
      </c>
      <c r="AQ23" s="58">
        <f>IF(AQ18&gt;=500000,400,IF(AQ18&lt;100001,0,AQ18/1000-SUM(AQ20:AQ22)))</f>
        <v>0</v>
      </c>
      <c r="AR23" s="59">
        <f>IF(AQ10=Tabelas!$F$23,IF(OR(AQ8=Tabelas!$F$14,AQ8=Tabelas!$F$15),AQ16*AQ23*(AQ19+Tabelas!$C$39)*Tabelas!$H$5,AQ16*AQ23*(AQ19+Tabelas!$C$39)*Tabelas!$H$9),IF(OR(AQ8=Tabelas!$F$14,AQ8=Tabelas!$F$15),AQ16*AQ23*AQ19*Tabelas!$H$5,AQ16*AQ23*AQ19*Tabelas!$H$9))</f>
        <v>0</v>
      </c>
      <c r="AS23" s="58">
        <f>IF(AS18&gt;=500000,400,IF(AS18&lt;100001,0,AS18/1000-SUM(AS20:AS22)))</f>
        <v>0</v>
      </c>
      <c r="AT23" s="59">
        <f>IF(AS10=Tabelas!$F$23,IF(OR(AS8=Tabelas!$F$14,AS8=Tabelas!$F$15),AS16*AS23*(AS19+Tabelas!$C$39)*Tabelas!$H$5,AS16*AS23*(AS19+Tabelas!$C$39)*Tabelas!$H$9),IF(OR(AS8=Tabelas!$F$14,AS8=Tabelas!$F$15),AS16*AS23*AS19*Tabelas!$H$5,AS16*AS23*AS19*Tabelas!$H$9))</f>
        <v>0</v>
      </c>
      <c r="AU23" s="58">
        <f>IF(AU18&gt;=500000,400,IF(AU18&lt;100001,0,AU18/1000-SUM(AU20:AU22)))</f>
        <v>0</v>
      </c>
      <c r="AV23" s="59">
        <f>IF(AU10=Tabelas!$F$23,IF(OR(AU8=Tabelas!$F$14,AU8=Tabelas!$F$15),AU16*AU23*(AU19+Tabelas!$C$39)*Tabelas!$H$5,AU16*AU23*(AU19+Tabelas!$C$39)*Tabelas!$H$9),IF(OR(AU8=Tabelas!$F$14,AU8=Tabelas!$F$15),AU16*AU23*AU19*Tabelas!$H$5,AU16*AU23*AU19*Tabelas!$H$9))</f>
        <v>0</v>
      </c>
      <c r="AW23" s="58">
        <f>IF(AW18&gt;=500000,400,IF(AW18&lt;100001,0,AW18/1000-SUM(AW20:AW22)))</f>
        <v>0</v>
      </c>
      <c r="AX23" s="59">
        <f>IF(AW10=Tabelas!$F$23,IF(OR(AW8=Tabelas!$F$14,AW8=Tabelas!$F$15),AW16*AW23*(AW19+Tabelas!$C$39)*Tabelas!$H$5,AW16*AW23*(AW19+Tabelas!$C$39)*Tabelas!$H$9),IF(OR(AW8=Tabelas!$F$14,AW8=Tabelas!$F$15),AW16*AW23*AW19*Tabelas!$H$5,AW16*AW23*AW19*Tabelas!$H$9))</f>
        <v>0</v>
      </c>
      <c r="AY23" s="58">
        <f>IF(AY18&gt;=500000,400,IF(AY18&lt;100001,0,AY18/1000-SUM(AY20:AY22)))</f>
        <v>0</v>
      </c>
      <c r="AZ23" s="59">
        <f>IF(AY10=Tabelas!$F$23,IF(OR(AY8=Tabelas!$F$14,AY8=Tabelas!$F$15),AY16*AY23*(AY19+Tabelas!$C$39)*Tabelas!$H$5,AY16*AY23*(AY19+Tabelas!$C$39)*Tabelas!$H$9),IF(OR(AY8=Tabelas!$F$14,AY8=Tabelas!$F$15),AY16*AY23*AY19*Tabelas!$H$5,AY16*AY23*AY19*Tabelas!$H$9))</f>
        <v>0</v>
      </c>
      <c r="BA23" s="58">
        <f>IF(BA18&gt;=500000,400,IF(BA18&lt;100001,0,BA18/1000-SUM(BA20:BA22)))</f>
        <v>0</v>
      </c>
      <c r="BB23" s="59">
        <f>IF(BA10=Tabelas!$F$23,IF(OR(BA8=Tabelas!$F$14,BA8=Tabelas!$F$15),BA16*BA23*(BA19+Tabelas!$C$39)*Tabelas!$H$5,BA16*BA23*(BA19+Tabelas!$C$39)*Tabelas!$H$9),IF(OR(BA8=Tabelas!$F$14,BA8=Tabelas!$F$15),BA16*BA23*BA19*Tabelas!$H$5,BA16*BA23*BA19*Tabelas!$H$9))</f>
        <v>0</v>
      </c>
      <c r="BC23" s="58">
        <f>IF(BC18&gt;=500000,400,IF(BC18&lt;100001,0,BC18/1000-SUM(BC20:BC22)))</f>
        <v>0</v>
      </c>
      <c r="BD23" s="59">
        <f>IF(BC10=Tabelas!$F$23,IF(OR(BC8=Tabelas!$F$14,BC8=Tabelas!$F$15),BC16*BC23*(BC19+Tabelas!$C$39)*Tabelas!$H$5,BC16*BC23*(BC19+Tabelas!$C$39)*Tabelas!$H$9),IF(OR(BC8=Tabelas!$F$14,BC8=Tabelas!$F$15),BC16*BC23*BC19*Tabelas!$H$5,BC16*BC23*BC19*Tabelas!$H$9))</f>
        <v>0</v>
      </c>
      <c r="BE23" s="58">
        <f>IF(BE18&gt;=500000,400,IF(BE18&lt;100001,0,BE18/1000-SUM(BE20:BE22)))</f>
        <v>0</v>
      </c>
      <c r="BF23" s="59">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326">
        <f>IF(C18&gt;500000,C18/1000-SUM(C20:C23),0)</f>
        <v>0</v>
      </c>
      <c r="D24" s="327">
        <f>IF(C10=Tabelas!F$23,IF(OR(C8=Tabelas!$F$14,C8=Tabelas!$F$15),C16*C24*(C19+Tabelas!$C$39)*Tabelas!$H$6,C16*C24*(C19+Tabelas!$C$39)*Tabelas!$H$10),IF(OR(C8=Tabelas!$F$14,C8=Tabelas!$F$15),C16*C24*C19*Tabelas!$H$6,C16*C24*C19*Tabelas!$H$10))</f>
        <v>0</v>
      </c>
      <c r="E24" s="326">
        <f>IF(E18&gt;500000,E18/1000-SUM(E20:E23),0)</f>
        <v>0</v>
      </c>
      <c r="F24" s="327">
        <f>IF(E10=Tabelas!H$23,IF(OR(E8=Tabelas!$F$14,E8=Tabelas!$F$15),E16*E24*(E19+Tabelas!$C$39)*Tabelas!$H$6,E16*E24*(E19+Tabelas!$C$39)*Tabelas!$H$10),IF(OR(E8=Tabelas!$F$14,E8=Tabelas!$F$15),E16*E24*E19*Tabelas!$H$6,E16*E24*E19*Tabelas!$H$10))</f>
        <v>0</v>
      </c>
      <c r="G24" s="60">
        <f>IF(G18&gt;500000,G18/1000-SUM(G20:G23),0)</f>
        <v>0</v>
      </c>
      <c r="H24" s="61">
        <f>IF(G10=Tabelas!J$23,IF(OR(G8=Tabelas!$F$14,G8=Tabelas!$F$15),G16*G24*(G19+Tabelas!$C$39)*Tabelas!$H$6,G16*G24*(G19+Tabelas!$C$39)*Tabelas!$H$10),IF(OR(G8=Tabelas!$F$14,G8=Tabelas!$F$15),G16*G24*G19*Tabelas!$H$6,G16*G24*G19*Tabelas!$H$10))</f>
        <v>0</v>
      </c>
      <c r="I24" s="60">
        <f>IF(I18&gt;500000,I18/1000-SUM(I20:I23),0)</f>
        <v>0</v>
      </c>
      <c r="J24" s="61">
        <f>IF(I10=Tabelas!L$23,IF(OR(I8=Tabelas!$F$14,I8=Tabelas!$F$15),I16*I24*(I19+Tabelas!$C$39)*Tabelas!$H$6,I16*I24*(I19+Tabelas!$C$39)*Tabelas!$H$10),IF(OR(I8=Tabelas!$F$14,I8=Tabelas!$F$15),I16*I24*I19*Tabelas!$H$6,I16*I24*I19*Tabelas!$H$10))</f>
        <v>0</v>
      </c>
      <c r="K24" s="60">
        <f>IF(K18&gt;500000,K18/1000-SUM(K20:K23),0)</f>
        <v>0</v>
      </c>
      <c r="L24" s="61">
        <f>IF(K10=Tabelas!N$23,IF(OR(K8=Tabelas!$F$14,K8=Tabelas!$F$15),K16*K24*(K19+Tabelas!$C$39)*Tabelas!$H$6,K16*K24*(K19+Tabelas!$C$39)*Tabelas!$H$10),IF(OR(K8=Tabelas!$F$14,K8=Tabelas!$F$15),K16*K24*K19*Tabelas!$H$6,K16*K24*K19*Tabelas!$H$10))</f>
        <v>0</v>
      </c>
      <c r="M24" s="60">
        <f>IF(M18&gt;500000,M18/1000-SUM(M20:M23),0)</f>
        <v>0</v>
      </c>
      <c r="N24" s="61">
        <f>IF(M10=Tabelas!P$23,IF(OR(M8=Tabelas!$F$14,M8=Tabelas!$F$15),M16*M24*(M19+Tabelas!$C$39)*Tabelas!$H$6,M16*M24*(M19+Tabelas!$C$39)*Tabelas!$H$10),IF(OR(M8=Tabelas!$F$14,M8=Tabelas!$F$15),M16*M24*M19*Tabelas!$H$6,M16*M24*M19*Tabelas!$H$10))</f>
        <v>0</v>
      </c>
      <c r="O24" s="60">
        <f>IF(O18&gt;500000,O18/1000-SUM(O20:O23),0)</f>
        <v>0</v>
      </c>
      <c r="P24" s="61">
        <f>IF(O10=Tabelas!R$23,IF(OR(O8=Tabelas!$F$14,O8=Tabelas!$F$15),O16*O24*(O19+Tabelas!$C$39)*Tabelas!$H$6,O16*O24*(O19+Tabelas!$C$39)*Tabelas!$H$10),IF(OR(O8=Tabelas!$F$14,O8=Tabelas!$F$15),O16*O24*O19*Tabelas!$H$6,O16*O24*O19*Tabelas!$H$10))</f>
        <v>0</v>
      </c>
      <c r="Q24" s="60">
        <f>IF(Q18&gt;500000,Q18/1000-SUM(Q20:Q23),0)</f>
        <v>0</v>
      </c>
      <c r="R24" s="61">
        <f>IF(Q10=Tabelas!T$23,IF(OR(Q8=Tabelas!$F$14,Q8=Tabelas!$F$15),Q16*Q24*(Q19+Tabelas!$C$39)*Tabelas!$H$6,Q16*Q24*(Q19+Tabelas!$C$39)*Tabelas!$H$10),IF(OR(Q8=Tabelas!$F$14,Q8=Tabelas!$F$15),Q16*Q24*Q19*Tabelas!$H$6,Q16*Q24*Q19*Tabelas!$H$10))</f>
        <v>0</v>
      </c>
      <c r="S24" s="60">
        <f>IF(S18&gt;500000,S18/1000-SUM(S20:S23),0)</f>
        <v>0</v>
      </c>
      <c r="T24" s="61">
        <f>IF(S10=Tabelas!V$23,IF(OR(S8=Tabelas!$F$14,S8=Tabelas!$F$15),S16*S24*(S19+Tabelas!$C$39)*Tabelas!$H$6,S16*S24*(S19+Tabelas!$C$39)*Tabelas!$H$10),IF(OR(S8=Tabelas!$F$14,S8=Tabelas!$F$15),S16*S24*S19*Tabelas!$H$6,S16*S24*S19*Tabelas!$H$10))</f>
        <v>0</v>
      </c>
      <c r="U24" s="60">
        <f>IF(U18&gt;500000,U18/1000-SUM(U20:U23),0)</f>
        <v>0</v>
      </c>
      <c r="V24" s="61">
        <f>IF(U10=Tabelas!X$23,IF(OR(U8=Tabelas!$F$14,U8=Tabelas!$F$15),U16*U24*(U19+Tabelas!$C$39)*Tabelas!$H$6,U16*U24*(U19+Tabelas!$C$39)*Tabelas!$H$10),IF(OR(U8=Tabelas!$F$14,U8=Tabelas!$F$15),U16*U24*U19*Tabelas!$H$6,U16*U24*U19*Tabelas!$H$10))</f>
        <v>0</v>
      </c>
      <c r="W24" s="60">
        <f>IF(W18&gt;500000,W18/1000-SUM(W20:W23),0)</f>
        <v>0</v>
      </c>
      <c r="X24" s="61">
        <f>IF(W10=Tabelas!Z$23,IF(OR(W8=Tabelas!$F$14,W8=Tabelas!$F$15),W16*W24*(W19+Tabelas!$C$39)*Tabelas!$H$6,W16*W24*(W19+Tabelas!$C$39)*Tabelas!$H$10),IF(OR(W8=Tabelas!$F$14,W8=Tabelas!$F$15),W16*W24*W19*Tabelas!$H$6,W16*W24*W19*Tabelas!$H$10))</f>
        <v>0</v>
      </c>
      <c r="Y24" s="60">
        <f>IF(Y18&gt;500000,Y18/1000-SUM(Y20:Y23),0)</f>
        <v>0</v>
      </c>
      <c r="Z24" s="61">
        <f>IF(Y10=Tabelas!AB$23,IF(OR(Y8=Tabelas!$F$14,Y8=Tabelas!$F$15),Y16*Y24*(Y19+Tabelas!$C$39)*Tabelas!$H$6,Y16*Y24*(Y19+Tabelas!$C$39)*Tabelas!$H$10),IF(OR(Y8=Tabelas!$F$14,Y8=Tabelas!$F$15),Y16*Y24*Y19*Tabelas!$H$6,Y16*Y24*Y19*Tabelas!$H$10))</f>
        <v>0</v>
      </c>
      <c r="AA24" s="60">
        <f>IF(AA18&gt;500000,AA18/1000-SUM(AA20:AA23),0)</f>
        <v>0</v>
      </c>
      <c r="AB24" s="61">
        <f>IF(AA10=Tabelas!AD$23,IF(OR(AA8=Tabelas!$F$14,AA8=Tabelas!$F$15),AA16*AA24*(AA19+Tabelas!$C$39)*Tabelas!$H$6,AA16*AA24*(AA19+Tabelas!$C$39)*Tabelas!$H$10),IF(OR(AA8=Tabelas!$F$14,AA8=Tabelas!$F$15),AA16*AA24*AA19*Tabelas!$H$6,AA16*AA24*AA19*Tabelas!$H$10))</f>
        <v>0</v>
      </c>
      <c r="AC24" s="60">
        <f>IF(AC18&gt;500000,AC18/1000-SUM(AC20:AC23),0)</f>
        <v>0</v>
      </c>
      <c r="AD24" s="61">
        <f>IF(AC10=Tabelas!AF$23,IF(OR(AC8=Tabelas!$F$14,AC8=Tabelas!$F$15),AC16*AC24*(AC19+Tabelas!$C$39)*Tabelas!$H$6,AC16*AC24*(AC19+Tabelas!$C$39)*Tabelas!$H$10),IF(OR(AC8=Tabelas!$F$14,AC8=Tabelas!$F$15),AC16*AC24*AC19*Tabelas!$H$6,AC16*AC24*AC19*Tabelas!$H$10))</f>
        <v>0</v>
      </c>
      <c r="AE24" s="60">
        <f>IF(AE18&gt;500000,AE18/1000-SUM(AE20:AE23),0)</f>
        <v>0</v>
      </c>
      <c r="AF24" s="61">
        <f>IF(AE10=Tabelas!AH$23,IF(OR(AE8=Tabelas!$F$14,AE8=Tabelas!$F$15),AE16*AE24*(AE19+Tabelas!$C$39)*Tabelas!$H$6,AE16*AE24*(AE19+Tabelas!$C$39)*Tabelas!$H$10),IF(OR(AE8=Tabelas!$F$14,AE8=Tabelas!$F$15),AE16*AE24*AE19*Tabelas!$H$6,AE16*AE24*AE19*Tabelas!$H$10))</f>
        <v>0</v>
      </c>
      <c r="AG24" s="60">
        <f>IF(AG18&gt;500000,AG18/1000-SUM(AG20:AG23),0)</f>
        <v>0</v>
      </c>
      <c r="AH24" s="61">
        <f>IF(AG10=Tabelas!AJ$23,IF(OR(AG8=Tabelas!$F$14,AG8=Tabelas!$F$15),AG16*AG24*(AG19+Tabelas!$C$39)*Tabelas!$H$6,AG16*AG24*(AG19+Tabelas!$C$39)*Tabelas!$H$10),IF(OR(AG8=Tabelas!$F$14,AG8=Tabelas!$F$15),AG16*AG24*AG19*Tabelas!$H$6,AG16*AG24*AG19*Tabelas!$H$10))</f>
        <v>0</v>
      </c>
      <c r="AI24" s="60">
        <f>IF(AI18&gt;500000,AI18/1000-SUM(AI20:AI23),0)</f>
        <v>0</v>
      </c>
      <c r="AJ24" s="61">
        <f>IF(AI10=Tabelas!AL$23,IF(OR(AI8=Tabelas!$F$14,AI8=Tabelas!$F$15),AI16*AI24*(AI19+Tabelas!$C$39)*Tabelas!$H$6,AI16*AI24*(AI19+Tabelas!$C$39)*Tabelas!$H$10),IF(OR(AI8=Tabelas!$F$14,AI8=Tabelas!$F$15),AI16*AI24*AI19*Tabelas!$H$6,AI16*AI24*AI19*Tabelas!$H$10))</f>
        <v>0</v>
      </c>
      <c r="AK24" s="60">
        <f>IF(AK18&gt;500000,AK18/1000-SUM(AK20:AK23),0)</f>
        <v>0</v>
      </c>
      <c r="AL24" s="61">
        <f>IF(AK10=Tabelas!AN$23,IF(OR(AK8=Tabelas!$F$14,AK8=Tabelas!$F$15),AK16*AK24*(AK19+Tabelas!$C$39)*Tabelas!$H$6,AK16*AK24*(AK19+Tabelas!$C$39)*Tabelas!$H$10),IF(OR(AK8=Tabelas!$F$14,AK8=Tabelas!$F$15),AK16*AK24*AK19*Tabelas!$H$6,AK16*AK24*AK19*Tabelas!$H$10))</f>
        <v>0</v>
      </c>
      <c r="AM24" s="60">
        <f>IF(AM18&gt;500000,AM18/1000-SUM(AM20:AM23),0)</f>
        <v>0</v>
      </c>
      <c r="AN24" s="61">
        <f>IF(AM10=Tabelas!AP$23,IF(OR(AM8=Tabelas!$F$14,AM8=Tabelas!$F$15),AM16*AM24*(AM19+Tabelas!$C$39)*Tabelas!$H$6,AM16*AM24*(AM19+Tabelas!$C$39)*Tabelas!$H$10),IF(OR(AM8=Tabelas!$F$14,AM8=Tabelas!$F$15),AM16*AM24*AM19*Tabelas!$H$6,AM16*AM24*AM19*Tabelas!$H$10))</f>
        <v>0</v>
      </c>
      <c r="AO24" s="60">
        <f>IF(AO18&gt;500000,AO18/1000-SUM(AO20:AO23),0)</f>
        <v>0</v>
      </c>
      <c r="AP24" s="61">
        <f>IF(AO10=Tabelas!AR$23,IF(OR(AO8=Tabelas!$F$14,AO8=Tabelas!$F$15),AO16*AO24*(AO19+Tabelas!$C$39)*Tabelas!$H$6,AO16*AO24*(AO19+Tabelas!$C$39)*Tabelas!$H$10),IF(OR(AO8=Tabelas!$F$14,AO8=Tabelas!$F$15),AO16*AO24*AO19*Tabelas!$H$6,AO16*AO24*AO19*Tabelas!$H$10))</f>
        <v>0</v>
      </c>
      <c r="AQ24" s="60">
        <f>IF(AQ18&gt;500000,AQ18/1000-SUM(AQ20:AQ23),0)</f>
        <v>0</v>
      </c>
      <c r="AR24" s="61">
        <f>IF(AQ10=Tabelas!AT$23,IF(OR(AQ8=Tabelas!$F$14,AQ8=Tabelas!$F$15),AQ16*AQ24*(AQ19+Tabelas!$C$39)*Tabelas!$H$6,AQ16*AQ24*(AQ19+Tabelas!$C$39)*Tabelas!$H$10),IF(OR(AQ8=Tabelas!$F$14,AQ8=Tabelas!$F$15),AQ16*AQ24*AQ19*Tabelas!$H$6,AQ16*AQ24*AQ19*Tabelas!$H$10))</f>
        <v>0</v>
      </c>
      <c r="AS24" s="60">
        <f>IF(AS18&gt;500000,AS18/1000-SUM(AS20:AS23),0)</f>
        <v>0</v>
      </c>
      <c r="AT24" s="61">
        <f>IF(AS10=Tabelas!AV$23,IF(OR(AS8=Tabelas!$F$14,AS8=Tabelas!$F$15),AS16*AS24*(AS19+Tabelas!$C$39)*Tabelas!$H$6,AS16*AS24*(AS19+Tabelas!$C$39)*Tabelas!$H$10),IF(OR(AS8=Tabelas!$F$14,AS8=Tabelas!$F$15),AS16*AS24*AS19*Tabelas!$H$6,AS16*AS24*AS19*Tabelas!$H$10))</f>
        <v>0</v>
      </c>
      <c r="AU24" s="60">
        <f>IF(AU18&gt;500000,AU18/1000-SUM(AU20:AU23),0)</f>
        <v>0</v>
      </c>
      <c r="AV24" s="61">
        <f>IF(AU10=Tabelas!AX$23,IF(OR(AU8=Tabelas!$F$14,AU8=Tabelas!$F$15),AU16*AU24*(AU19+Tabelas!$C$39)*Tabelas!$H$6,AU16*AU24*(AU19+Tabelas!$C$39)*Tabelas!$H$10),IF(OR(AU8=Tabelas!$F$14,AU8=Tabelas!$F$15),AU16*AU24*AU19*Tabelas!$H$6,AU16*AU24*AU19*Tabelas!$H$10))</f>
        <v>0</v>
      </c>
      <c r="AW24" s="60">
        <f>IF(AW18&gt;500000,AW18/1000-SUM(AW20:AW23),0)</f>
        <v>0</v>
      </c>
      <c r="AX24" s="61">
        <f>IF(AW10=Tabelas!AZ$23,IF(OR(AW8=Tabelas!$F$14,AW8=Tabelas!$F$15),AW16*AW24*(AW19+Tabelas!$C$39)*Tabelas!$H$6,AW16*AW24*(AW19+Tabelas!$C$39)*Tabelas!$H$10),IF(OR(AW8=Tabelas!$F$14,AW8=Tabelas!$F$15),AW16*AW24*AW19*Tabelas!$H$6,AW16*AW24*AW19*Tabelas!$H$10))</f>
        <v>0</v>
      </c>
      <c r="AY24" s="60">
        <f>IF(AY18&gt;500000,AY18/1000-SUM(AY20:AY23),0)</f>
        <v>0</v>
      </c>
      <c r="AZ24" s="61">
        <f>IF(AY10=Tabelas!BB$23,IF(OR(AY8=Tabelas!$F$14,AY8=Tabelas!$F$15),AY16*AY24*(AY19+Tabelas!$C$39)*Tabelas!$H$6,AY16*AY24*(AY19+Tabelas!$C$39)*Tabelas!$H$10),IF(OR(AY8=Tabelas!$F$14,AY8=Tabelas!$F$15),AY16*AY24*AY19*Tabelas!$H$6,AY16*AY24*AY19*Tabelas!$H$10))</f>
        <v>0</v>
      </c>
      <c r="BA24" s="60">
        <f>IF(BA18&gt;500000,BA18/1000-SUM(BA20:BA23),0)</f>
        <v>0</v>
      </c>
      <c r="BB24" s="61">
        <f>IF(BA10=Tabelas!BD$23,IF(OR(BA8=Tabelas!$F$14,BA8=Tabelas!$F$15),BA16*BA24*(BA19+Tabelas!$C$39)*Tabelas!$H$6,BA16*BA24*(BA19+Tabelas!$C$39)*Tabelas!$H$10),IF(OR(BA8=Tabelas!$F$14,BA8=Tabelas!$F$15),BA16*BA24*BA19*Tabelas!$H$6,BA16*BA24*BA19*Tabelas!$H$10))</f>
        <v>0</v>
      </c>
      <c r="BC24" s="60">
        <f>IF(BC18&gt;500000,BC18/1000-SUM(BC20:BC23),0)</f>
        <v>0</v>
      </c>
      <c r="BD24" s="61">
        <f>IF(BC10=Tabelas!BF$23,IF(OR(BC8=Tabelas!$F$14,BC8=Tabelas!$F$15),BC16*BC24*(BC19+Tabelas!$C$39)*Tabelas!$H$6,BC16*BC24*(BC19+Tabelas!$C$39)*Tabelas!$H$10),IF(OR(BC8=Tabelas!$F$14,BC8=Tabelas!$F$15),BC16*BC24*BC19*Tabelas!$H$6,BC16*BC24*BC19*Tabelas!$H$10))</f>
        <v>0</v>
      </c>
      <c r="BE24" s="60">
        <f>IF(BE18&gt;500000,BE18/1000-SUM(BE20:BE23),0)</f>
        <v>0</v>
      </c>
      <c r="BF24" s="61">
        <f>IF(BE10=Tabelas!BH$23,IF(OR(BE8=Tabelas!$F$14,BE8=Tabelas!$F$15),BE16*BE24*(BE19+Tabelas!$C$39)*Tabelas!$H$6,BE16*BE24*(BE19+Tabelas!$C$39)*Tabelas!$H$10),IF(OR(BE8=Tabelas!$F$14,BE8=Tabelas!$F$15),BE16*BE24*BE19*Tabelas!$H$6,BE16*BE24*BE19*Tabelas!$H$10))</f>
        <v>0</v>
      </c>
    </row>
    <row r="25" spans="1:58" ht="15.75" thickBot="1" x14ac:dyDescent="0.3">
      <c r="A25" s="320" t="s">
        <v>72</v>
      </c>
      <c r="B25" s="328" t="str">
        <f>'REQUISIÇÃO DE SERVIÇOS '!D22</f>
        <v>Uma dobra</v>
      </c>
      <c r="C25" s="329"/>
      <c r="D25" s="329"/>
      <c r="E25" s="329"/>
      <c r="F25" s="329"/>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224"/>
      <c r="B26" s="120"/>
      <c r="C26" s="51" t="s">
        <v>96</v>
      </c>
      <c r="D26" s="52">
        <f>IF(OR(C8=Tabelas!$F$14,C8=Tabelas!$F$16),SUM(D20:D24),SUM(D20:D24)*87.5%)</f>
        <v>0</v>
      </c>
      <c r="E26" s="51" t="s">
        <v>96</v>
      </c>
      <c r="F26" s="52">
        <f>IF(OR(E8=Tabelas!$F$14,E8=Tabelas!$F$16),SUM(F20:F24),SUM(F20:F24)*87.5%)</f>
        <v>839.45847222222221</v>
      </c>
      <c r="G26" s="51" t="s">
        <v>96</v>
      </c>
      <c r="H26" s="52">
        <f>IF(OR(G8=Tabelas!$F$14,G8=Tabelas!$F$16),SUM(H20:H24),SUM(H20:H24)*87.5%)</f>
        <v>0</v>
      </c>
      <c r="I26" s="51" t="s">
        <v>96</v>
      </c>
      <c r="J26" s="52">
        <f>IF(OR(I8=Tabelas!$F$14,I8=Tabelas!$F$16),SUM(J20:J24),SUM(J20:J24)*87.5%)</f>
        <v>0</v>
      </c>
      <c r="K26" s="51" t="s">
        <v>96</v>
      </c>
      <c r="L26" s="52">
        <f>IF(OR(K8=Tabelas!$F$14,K8=Tabelas!$F$16),SUM(L20:L24),SUM(L20:L24)*87.5%)</f>
        <v>0</v>
      </c>
      <c r="M26" s="51" t="s">
        <v>96</v>
      </c>
      <c r="N26" s="52">
        <f>IF(OR(M8=Tabelas!$F$14,M8=Tabelas!$F$16),SUM(N20:N24),SUM(N20:N24)*87.5%)</f>
        <v>0</v>
      </c>
      <c r="O26" s="51" t="s">
        <v>96</v>
      </c>
      <c r="P26" s="52">
        <f>IF(OR(O8=Tabelas!$F$14,O8=Tabelas!$F$16),SUM(P20:P24),SUM(P20:P24)*87.5%)</f>
        <v>0</v>
      </c>
      <c r="Q26" s="51" t="s">
        <v>96</v>
      </c>
      <c r="R26" s="52">
        <f>IF(OR(Q8=Tabelas!$F$14,Q8=Tabelas!$F$16),SUM(R20:R24),SUM(R20:R24)*87.5%)</f>
        <v>0</v>
      </c>
      <c r="S26" s="51" t="s">
        <v>96</v>
      </c>
      <c r="T26" s="52">
        <f>IF(OR(S8=Tabelas!$F$14,S8=Tabelas!$F$16),SUM(T20:T24),SUM(T20:T24)*87.5%)</f>
        <v>0</v>
      </c>
      <c r="U26" s="51" t="s">
        <v>96</v>
      </c>
      <c r="V26" s="52">
        <f>IF(OR(U8=Tabelas!$F$14,U8=Tabelas!$F$16),SUM(V20:V24),SUM(V20:V24)*87.5%)</f>
        <v>0</v>
      </c>
      <c r="W26" s="51" t="s">
        <v>96</v>
      </c>
      <c r="X26" s="52">
        <f>IF(OR(W8=Tabelas!$F$14,W8=Tabelas!$F$16),SUM(X20:X24),SUM(X20:X24)*87.5%)</f>
        <v>0</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0</v>
      </c>
      <c r="AE26" s="51" t="s">
        <v>96</v>
      </c>
      <c r="AF26" s="52">
        <f>IF(OR(AE8=Tabelas!$F$14,AE8=Tabelas!$F$16),SUM(AF20:AF24),SUM(AF20:AF24)*87.5%)</f>
        <v>0</v>
      </c>
      <c r="AG26" s="51" t="s">
        <v>96</v>
      </c>
      <c r="AH26" s="52">
        <f>IF(OR(AG8=Tabelas!$F$14,AG8=Tabelas!$F$16),SUM(AH20:AH24),SUM(AH20:AH24)*87.5%)</f>
        <v>839.45847222222221</v>
      </c>
      <c r="AI26" s="51" t="s">
        <v>96</v>
      </c>
      <c r="AJ26" s="52">
        <f>IF(OR(AI8=Tabelas!$F$14,AI8=Tabelas!$F$16),SUM(AJ20:AJ24),SUM(AJ20:AJ24)*87.5%)</f>
        <v>0</v>
      </c>
      <c r="AK26" s="51" t="s">
        <v>96</v>
      </c>
      <c r="AL26" s="52">
        <f>IF(OR(AK8=Tabelas!$F$14,AK8=Tabelas!$F$16),SUM(AL20:AL24),SUM(AL20:AL24)*87.5%)</f>
        <v>0</v>
      </c>
      <c r="AM26" s="51" t="s">
        <v>96</v>
      </c>
      <c r="AN26" s="52">
        <f>IF(OR(AM8=Tabelas!$F$14,AM8=Tabelas!$F$16),SUM(AN20:AN24),SUM(AN20:AN24)*87.5%)</f>
        <v>0</v>
      </c>
      <c r="AO26" s="51" t="s">
        <v>96</v>
      </c>
      <c r="AP26" s="52">
        <f>IF(OR(AO8=Tabelas!$F$14,AO8=Tabelas!$F$16),SUM(AP20:AP24),SUM(AP20:AP24)*87.5%)</f>
        <v>1334.738970833333</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0</v>
      </c>
      <c r="BC26" s="51" t="s">
        <v>96</v>
      </c>
      <c r="BD26" s="52">
        <f>IF(OR(BC8=Tabelas!$F$14,BC8=Tabelas!$F$16),SUM(BD20:BD24),SUM(BD20:BD24)*87.5%)</f>
        <v>0</v>
      </c>
      <c r="BE26" s="51" t="s">
        <v>96</v>
      </c>
      <c r="BF26" s="52">
        <f>IF(OR(BE8=Tabelas!$F$14,BE8=Tabelas!$F$16),SUM(BF20:BF24),SUM(BF20:BF24)*87.5%)</f>
        <v>0</v>
      </c>
    </row>
    <row r="27" spans="1:58" x14ac:dyDescent="0.25">
      <c r="A27" s="224"/>
      <c r="B27" s="120"/>
      <c r="C27" s="51" t="s">
        <v>97</v>
      </c>
      <c r="D27" s="62" t="e">
        <f>D26/C4</f>
        <v>#DIV/0!</v>
      </c>
      <c r="E27" s="51" t="s">
        <v>97</v>
      </c>
      <c r="F27" s="53">
        <f>F26/E4</f>
        <v>1.6789169444444445</v>
      </c>
      <c r="G27" s="51" t="s">
        <v>97</v>
      </c>
      <c r="H27" s="62" t="e">
        <f>H26/G4</f>
        <v>#DIV/0!</v>
      </c>
      <c r="I27" s="51" t="s">
        <v>97</v>
      </c>
      <c r="J27" s="53" t="e">
        <f>J26/I4</f>
        <v>#DIV/0!</v>
      </c>
      <c r="K27" s="51" t="s">
        <v>97</v>
      </c>
      <c r="L27" s="62" t="e">
        <f>L26/K4</f>
        <v>#DIV/0!</v>
      </c>
      <c r="M27" s="51" t="s">
        <v>97</v>
      </c>
      <c r="N27" s="53" t="e">
        <f>N26/M4</f>
        <v>#DIV/0!</v>
      </c>
      <c r="O27" s="51" t="s">
        <v>97</v>
      </c>
      <c r="P27" s="62" t="e">
        <f>P26/O4</f>
        <v>#DIV/0!</v>
      </c>
      <c r="Q27" s="51" t="s">
        <v>97</v>
      </c>
      <c r="R27" s="53" t="e">
        <f>R26/Q4</f>
        <v>#DIV/0!</v>
      </c>
      <c r="S27" s="51" t="s">
        <v>97</v>
      </c>
      <c r="T27" s="62" t="e">
        <f>T26/S4</f>
        <v>#DIV/0!</v>
      </c>
      <c r="U27" s="51" t="s">
        <v>97</v>
      </c>
      <c r="V27" s="53" t="e">
        <f>V26/U4</f>
        <v>#DIV/0!</v>
      </c>
      <c r="W27" s="51" t="s">
        <v>97</v>
      </c>
      <c r="X27" s="62" t="e">
        <f>X26/W4</f>
        <v>#DIV/0!</v>
      </c>
      <c r="Y27" s="51" t="s">
        <v>97</v>
      </c>
      <c r="Z27" s="53" t="e">
        <f>Z26/Y4</f>
        <v>#DIV/0!</v>
      </c>
      <c r="AA27" s="51" t="s">
        <v>97</v>
      </c>
      <c r="AB27" s="62" t="e">
        <f>AB26/AA4</f>
        <v>#DIV/0!</v>
      </c>
      <c r="AC27" s="51" t="s">
        <v>97</v>
      </c>
      <c r="AD27" s="53" t="e">
        <f>AD26/AC4</f>
        <v>#DIV/0!</v>
      </c>
      <c r="AE27" s="51" t="s">
        <v>97</v>
      </c>
      <c r="AF27" s="62" t="e">
        <f>AF26/AE4</f>
        <v>#DIV/0!</v>
      </c>
      <c r="AG27" s="51" t="s">
        <v>97</v>
      </c>
      <c r="AH27" s="53">
        <f>AH26/AG4</f>
        <v>1.6789169444444445</v>
      </c>
      <c r="AI27" s="51" t="s">
        <v>97</v>
      </c>
      <c r="AJ27" s="53" t="e">
        <f>AJ26/AI4</f>
        <v>#DIV/0!</v>
      </c>
      <c r="AK27" s="51" t="s">
        <v>97</v>
      </c>
      <c r="AL27" s="62" t="e">
        <f>AL26/AK4</f>
        <v>#DIV/0!</v>
      </c>
      <c r="AM27" s="51" t="s">
        <v>97</v>
      </c>
      <c r="AN27" s="53" t="e">
        <f>AN26/AM4</f>
        <v>#DIV/0!</v>
      </c>
      <c r="AO27" s="51" t="s">
        <v>97</v>
      </c>
      <c r="AP27" s="62">
        <f>AP26/AO4</f>
        <v>1.334738970833333</v>
      </c>
      <c r="AQ27" s="51" t="s">
        <v>97</v>
      </c>
      <c r="AR27" s="53" t="e">
        <f>AR26/AQ4</f>
        <v>#DIV/0!</v>
      </c>
      <c r="AS27" s="51" t="s">
        <v>97</v>
      </c>
      <c r="AT27" s="62" t="e">
        <f>AT26/AS4</f>
        <v>#DIV/0!</v>
      </c>
      <c r="AU27" s="51" t="s">
        <v>97</v>
      </c>
      <c r="AV27" s="53" t="e">
        <f>AV26/AU4</f>
        <v>#DIV/0!</v>
      </c>
      <c r="AW27" s="51" t="s">
        <v>97</v>
      </c>
      <c r="AX27" s="62" t="e">
        <f>AX26/AW4</f>
        <v>#DIV/0!</v>
      </c>
      <c r="AY27" s="51" t="s">
        <v>97</v>
      </c>
      <c r="AZ27" s="53" t="e">
        <f>AZ26/AY4</f>
        <v>#DIV/0!</v>
      </c>
      <c r="BA27" s="51" t="s">
        <v>97</v>
      </c>
      <c r="BB27" s="62" t="e">
        <f>BB26/BA4</f>
        <v>#DIV/0!</v>
      </c>
      <c r="BC27" s="51" t="s">
        <v>97</v>
      </c>
      <c r="BD27" s="53" t="e">
        <f>BD26/BC4</f>
        <v>#DIV/0!</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f>F31*E4</f>
        <v>840</v>
      </c>
      <c r="G30" s="54" t="s">
        <v>99</v>
      </c>
      <c r="H30" s="55" t="e">
        <f>H31*G4</f>
        <v>#DIV/0!</v>
      </c>
      <c r="I30" s="54" t="s">
        <v>99</v>
      </c>
      <c r="J30" s="55" t="e">
        <f>J31*I4</f>
        <v>#DIV/0!</v>
      </c>
      <c r="K30" s="54" t="s">
        <v>99</v>
      </c>
      <c r="L30" s="55" t="e">
        <f>L31*K4</f>
        <v>#DIV/0!</v>
      </c>
      <c r="M30" s="54" t="s">
        <v>99</v>
      </c>
      <c r="N30" s="55" t="e">
        <f>N31*M4</f>
        <v>#DIV/0!</v>
      </c>
      <c r="O30" s="54" t="s">
        <v>99</v>
      </c>
      <c r="P30" s="55" t="e">
        <f>P31*O4</f>
        <v>#DIV/0!</v>
      </c>
      <c r="Q30" s="54" t="s">
        <v>99</v>
      </c>
      <c r="R30" s="55" t="e">
        <f>R31*Q4</f>
        <v>#DIV/0!</v>
      </c>
      <c r="S30" s="54" t="s">
        <v>99</v>
      </c>
      <c r="T30" s="55" t="e">
        <f>T31*S4</f>
        <v>#DIV/0!</v>
      </c>
      <c r="U30" s="54" t="s">
        <v>99</v>
      </c>
      <c r="V30" s="55" t="e">
        <f>V31*U4</f>
        <v>#DIV/0!</v>
      </c>
      <c r="W30" s="54" t="s">
        <v>99</v>
      </c>
      <c r="X30" s="55" t="e">
        <f>X31*W4</f>
        <v>#DIV/0!</v>
      </c>
      <c r="Y30" s="54" t="s">
        <v>99</v>
      </c>
      <c r="Z30" s="55" t="e">
        <f>Z31*Y4</f>
        <v>#DIV/0!</v>
      </c>
      <c r="AA30" s="54" t="s">
        <v>99</v>
      </c>
      <c r="AB30" s="55" t="e">
        <f>AB31*AA4</f>
        <v>#DIV/0!</v>
      </c>
      <c r="AC30" s="54" t="s">
        <v>99</v>
      </c>
      <c r="AD30" s="55" t="e">
        <f>AD31*AC4</f>
        <v>#DIV/0!</v>
      </c>
      <c r="AE30" s="54" t="s">
        <v>99</v>
      </c>
      <c r="AF30" s="55" t="e">
        <f>AF31*AE4</f>
        <v>#DIV/0!</v>
      </c>
      <c r="AG30" s="54" t="s">
        <v>99</v>
      </c>
      <c r="AH30" s="55">
        <f>AH31*AG4</f>
        <v>840</v>
      </c>
      <c r="AI30" s="54" t="s">
        <v>99</v>
      </c>
      <c r="AJ30" s="55" t="e">
        <f>AJ31*AI4</f>
        <v>#DIV/0!</v>
      </c>
      <c r="AK30" s="54" t="s">
        <v>99</v>
      </c>
      <c r="AL30" s="55" t="e">
        <f>AL31*AK4</f>
        <v>#DIV/0!</v>
      </c>
      <c r="AM30" s="54" t="s">
        <v>99</v>
      </c>
      <c r="AN30" s="55" t="e">
        <f>AN31*AM4</f>
        <v>#DIV/0!</v>
      </c>
      <c r="AO30" s="54" t="s">
        <v>99</v>
      </c>
      <c r="AP30" s="55">
        <f>AP31*AO4</f>
        <v>1330</v>
      </c>
      <c r="AQ30" s="54" t="s">
        <v>99</v>
      </c>
      <c r="AR30" s="55" t="e">
        <f>AR31*AQ4</f>
        <v>#DIV/0!</v>
      </c>
      <c r="AS30" s="54" t="s">
        <v>99</v>
      </c>
      <c r="AT30" s="55" t="e">
        <f>AT31*AS4</f>
        <v>#DIV/0!</v>
      </c>
      <c r="AU30" s="54" t="s">
        <v>99</v>
      </c>
      <c r="AV30" s="55" t="e">
        <f>AV31*AU4</f>
        <v>#DIV/0!</v>
      </c>
      <c r="AW30" s="54" t="s">
        <v>99</v>
      </c>
      <c r="AX30" s="55" t="e">
        <f>AX31*AW4</f>
        <v>#DIV/0!</v>
      </c>
      <c r="AY30" s="54" t="s">
        <v>99</v>
      </c>
      <c r="AZ30" s="55" t="e">
        <f>AZ31*AY4</f>
        <v>#DIV/0!</v>
      </c>
      <c r="BA30" s="54" t="s">
        <v>99</v>
      </c>
      <c r="BB30" s="55" t="e">
        <f>BB31*BA4</f>
        <v>#DIV/0!</v>
      </c>
      <c r="BC30" s="54" t="s">
        <v>99</v>
      </c>
      <c r="BD30" s="55" t="e">
        <f>BD31*BC4</f>
        <v>#DIV/0!</v>
      </c>
      <c r="BE30" s="54" t="s">
        <v>99</v>
      </c>
      <c r="BF30" s="55" t="e">
        <f>BF31*BE4</f>
        <v>#DIV/0!</v>
      </c>
    </row>
    <row r="31" spans="1:58" ht="15.75" thickBot="1" x14ac:dyDescent="0.3">
      <c r="A31" s="224"/>
      <c r="B31" s="120"/>
      <c r="C31" s="56" t="s">
        <v>97</v>
      </c>
      <c r="D31" s="57" t="e">
        <f>ROUND(D27,2)</f>
        <v>#DIV/0!</v>
      </c>
      <c r="E31" s="56" t="s">
        <v>97</v>
      </c>
      <c r="F31" s="57">
        <f>ROUND(F27,2)</f>
        <v>1.68</v>
      </c>
      <c r="G31" s="56" t="s">
        <v>97</v>
      </c>
      <c r="H31" s="57" t="e">
        <f>ROUND(H27,2)</f>
        <v>#DIV/0!</v>
      </c>
      <c r="I31" s="56" t="s">
        <v>97</v>
      </c>
      <c r="J31" s="57" t="e">
        <f>ROUND(J27,2)</f>
        <v>#DIV/0!</v>
      </c>
      <c r="K31" s="56" t="s">
        <v>97</v>
      </c>
      <c r="L31" s="57" t="e">
        <f>ROUND(L27,2)</f>
        <v>#DIV/0!</v>
      </c>
      <c r="M31" s="56" t="s">
        <v>97</v>
      </c>
      <c r="N31" s="57" t="e">
        <f>ROUND(N27,2)</f>
        <v>#DIV/0!</v>
      </c>
      <c r="O31" s="56" t="s">
        <v>97</v>
      </c>
      <c r="P31" s="57" t="e">
        <f>ROUND(P27,2)</f>
        <v>#DIV/0!</v>
      </c>
      <c r="Q31" s="56" t="s">
        <v>97</v>
      </c>
      <c r="R31" s="57" t="e">
        <f>ROUND(R27,2)</f>
        <v>#DIV/0!</v>
      </c>
      <c r="S31" s="56" t="s">
        <v>97</v>
      </c>
      <c r="T31" s="57" t="e">
        <f>ROUND(T27,2)</f>
        <v>#DIV/0!</v>
      </c>
      <c r="U31" s="56" t="s">
        <v>97</v>
      </c>
      <c r="V31" s="57" t="e">
        <f>ROUND(V27,2)</f>
        <v>#DIV/0!</v>
      </c>
      <c r="W31" s="56" t="s">
        <v>97</v>
      </c>
      <c r="X31" s="57" t="e">
        <f>ROUND(X27,2)</f>
        <v>#DIV/0!</v>
      </c>
      <c r="Y31" s="56" t="s">
        <v>97</v>
      </c>
      <c r="Z31" s="57" t="e">
        <f>ROUND(Z27,2)</f>
        <v>#DIV/0!</v>
      </c>
      <c r="AA31" s="56" t="s">
        <v>97</v>
      </c>
      <c r="AB31" s="57" t="e">
        <f>ROUND(AB27,2)</f>
        <v>#DIV/0!</v>
      </c>
      <c r="AC31" s="56" t="s">
        <v>97</v>
      </c>
      <c r="AD31" s="57" t="e">
        <f>ROUND(AD27,2)</f>
        <v>#DIV/0!</v>
      </c>
      <c r="AE31" s="56" t="s">
        <v>97</v>
      </c>
      <c r="AF31" s="57" t="e">
        <f>ROUND(AF27,2)</f>
        <v>#DIV/0!</v>
      </c>
      <c r="AG31" s="56" t="s">
        <v>97</v>
      </c>
      <c r="AH31" s="57">
        <f>ROUND(AH27,2)</f>
        <v>1.68</v>
      </c>
      <c r="AI31" s="56" t="s">
        <v>97</v>
      </c>
      <c r="AJ31" s="57" t="e">
        <f>ROUND(AJ27,2)</f>
        <v>#DIV/0!</v>
      </c>
      <c r="AK31" s="56" t="s">
        <v>97</v>
      </c>
      <c r="AL31" s="57" t="e">
        <f>ROUND(AL27,2)</f>
        <v>#DIV/0!</v>
      </c>
      <c r="AM31" s="56" t="s">
        <v>97</v>
      </c>
      <c r="AN31" s="57" t="e">
        <f>ROUND(AN27,2)</f>
        <v>#DIV/0!</v>
      </c>
      <c r="AO31" s="56" t="s">
        <v>97</v>
      </c>
      <c r="AP31" s="57">
        <f>ROUND(AP27,2)</f>
        <v>1.33</v>
      </c>
      <c r="AQ31" s="56" t="s">
        <v>97</v>
      </c>
      <c r="AR31" s="57" t="e">
        <f>ROUND(AR27,2)</f>
        <v>#DIV/0!</v>
      </c>
      <c r="AS31" s="56" t="s">
        <v>97</v>
      </c>
      <c r="AT31" s="57" t="e">
        <f>ROUND(AT27,2)</f>
        <v>#DIV/0!</v>
      </c>
      <c r="AU31" s="56" t="s">
        <v>97</v>
      </c>
      <c r="AV31" s="57" t="e">
        <f>ROUND(AV27,2)</f>
        <v>#DIV/0!</v>
      </c>
      <c r="AW31" s="56" t="s">
        <v>97</v>
      </c>
      <c r="AX31" s="57" t="e">
        <f>ROUND(AX27,2)</f>
        <v>#DIV/0!</v>
      </c>
      <c r="AY31" s="56" t="s">
        <v>97</v>
      </c>
      <c r="AZ31" s="57" t="e">
        <f>ROUND(AZ27,2)</f>
        <v>#DIV/0!</v>
      </c>
      <c r="BA31" s="56" t="s">
        <v>97</v>
      </c>
      <c r="BB31" s="57" t="e">
        <f>ROUND(BB27,2)</f>
        <v>#DIV/0!</v>
      </c>
      <c r="BC31" s="56" t="s">
        <v>97</v>
      </c>
      <c r="BD31" s="57" t="e">
        <f>ROUND(BD27,2)</f>
        <v>#DIV/0!</v>
      </c>
      <c r="BE31" s="56" t="s">
        <v>97</v>
      </c>
      <c r="BF31" s="57" t="e">
        <f>ROUND(BF27,2)</f>
        <v>#DIV/0!</v>
      </c>
    </row>
  </sheetData>
  <sheetProtection password="D886" sheet="1" objects="1" scenarios="1"/>
  <mergeCells count="369">
    <mergeCell ref="BA29:BB29"/>
    <mergeCell ref="BC29:BD29"/>
    <mergeCell ref="AI29:AJ29"/>
    <mergeCell ref="AK29:AL29"/>
    <mergeCell ref="AM29:AN29"/>
    <mergeCell ref="AO29:AP29"/>
    <mergeCell ref="AQ29:AR29"/>
    <mergeCell ref="AS29:AT29"/>
    <mergeCell ref="AU29:AV29"/>
    <mergeCell ref="AW29:AX29"/>
    <mergeCell ref="AY29:AZ29"/>
    <mergeCell ref="BC18:BD18"/>
    <mergeCell ref="AI19:AJ19"/>
    <mergeCell ref="AK19:AL19"/>
    <mergeCell ref="AM19:AN19"/>
    <mergeCell ref="AO19:AP19"/>
    <mergeCell ref="AQ19:AR19"/>
    <mergeCell ref="AS19:AT19"/>
    <mergeCell ref="AU19:AV19"/>
    <mergeCell ref="AW19:AX19"/>
    <mergeCell ref="AY19:AZ19"/>
    <mergeCell ref="BA19:BB19"/>
    <mergeCell ref="BC19:BD19"/>
    <mergeCell ref="AI18:AJ18"/>
    <mergeCell ref="AK18:AL18"/>
    <mergeCell ref="AM18:AN18"/>
    <mergeCell ref="AO18:AP18"/>
    <mergeCell ref="AQ18:AR18"/>
    <mergeCell ref="AS18:AT18"/>
    <mergeCell ref="AU18:AV18"/>
    <mergeCell ref="AI12:AJ12"/>
    <mergeCell ref="AK12:AL12"/>
    <mergeCell ref="AM12:AN12"/>
    <mergeCell ref="AW18:AX18"/>
    <mergeCell ref="AY18:AZ18"/>
    <mergeCell ref="BA15:BB15"/>
    <mergeCell ref="BC15:BD15"/>
    <mergeCell ref="AI16:AJ16"/>
    <mergeCell ref="AK16:AL16"/>
    <mergeCell ref="AM16:AN16"/>
    <mergeCell ref="AO16:AP16"/>
    <mergeCell ref="AQ16:AR16"/>
    <mergeCell ref="AS16:AT16"/>
    <mergeCell ref="AU16:AV16"/>
    <mergeCell ref="AW16:AX16"/>
    <mergeCell ref="AY16:AZ16"/>
    <mergeCell ref="BA16:BB16"/>
    <mergeCell ref="BC16:BD16"/>
    <mergeCell ref="AI15:AJ15"/>
    <mergeCell ref="AK15:AL15"/>
    <mergeCell ref="AM15:AN15"/>
    <mergeCell ref="AO15:AP15"/>
    <mergeCell ref="AQ15:AR15"/>
    <mergeCell ref="BA18:BB18"/>
    <mergeCell ref="AI13:AJ13"/>
    <mergeCell ref="AK13:AL13"/>
    <mergeCell ref="AM13:AN13"/>
    <mergeCell ref="AO13:AP13"/>
    <mergeCell ref="AQ13:AR13"/>
    <mergeCell ref="AS13:AT13"/>
    <mergeCell ref="AU13:AV13"/>
    <mergeCell ref="AW13:AX13"/>
    <mergeCell ref="AY13:AZ13"/>
    <mergeCell ref="AO12:AP12"/>
    <mergeCell ref="AQ12:AR12"/>
    <mergeCell ref="AS12:AT12"/>
    <mergeCell ref="AU12:AV12"/>
    <mergeCell ref="AW12:AX12"/>
    <mergeCell ref="AY12:AZ12"/>
    <mergeCell ref="BA8:BB8"/>
    <mergeCell ref="BC8:BD8"/>
    <mergeCell ref="AS15:AT15"/>
    <mergeCell ref="AU15:AV15"/>
    <mergeCell ref="AW15:AX15"/>
    <mergeCell ref="AY15:AZ15"/>
    <mergeCell ref="BA12:BB12"/>
    <mergeCell ref="BC12:BD12"/>
    <mergeCell ref="BA13:BB13"/>
    <mergeCell ref="BC13:BD13"/>
    <mergeCell ref="BA9:BB9"/>
    <mergeCell ref="BC9:BD9"/>
    <mergeCell ref="AI8:AJ8"/>
    <mergeCell ref="AK8:AL8"/>
    <mergeCell ref="AM8:AN8"/>
    <mergeCell ref="AO8:AP8"/>
    <mergeCell ref="AQ8:AR8"/>
    <mergeCell ref="AS8:AT8"/>
    <mergeCell ref="AU8:AV8"/>
    <mergeCell ref="AW8:AX8"/>
    <mergeCell ref="AY8:AZ8"/>
    <mergeCell ref="AI9:AJ9"/>
    <mergeCell ref="AK9:AL9"/>
    <mergeCell ref="AM9:AN9"/>
    <mergeCell ref="AO9:AP9"/>
    <mergeCell ref="AQ9:AR9"/>
    <mergeCell ref="AS9:AT9"/>
    <mergeCell ref="AU9:AV9"/>
    <mergeCell ref="AW9:AX9"/>
    <mergeCell ref="AY9:AZ9"/>
    <mergeCell ref="BA7:BB7"/>
    <mergeCell ref="BC7:BD7"/>
    <mergeCell ref="AI6:AJ6"/>
    <mergeCell ref="AK6:AL6"/>
    <mergeCell ref="AM6:AN6"/>
    <mergeCell ref="AO6:AP6"/>
    <mergeCell ref="AQ6:AR6"/>
    <mergeCell ref="AS6:AT6"/>
    <mergeCell ref="AU6:AV6"/>
    <mergeCell ref="AI7:AJ7"/>
    <mergeCell ref="AK7:AL7"/>
    <mergeCell ref="AM7:AN7"/>
    <mergeCell ref="AO7:AP7"/>
    <mergeCell ref="AQ7:AR7"/>
    <mergeCell ref="AS7:AT7"/>
    <mergeCell ref="AU7:AV7"/>
    <mergeCell ref="AW7:AX7"/>
    <mergeCell ref="AY7:AZ7"/>
    <mergeCell ref="AW6:AX6"/>
    <mergeCell ref="AY6:AZ6"/>
    <mergeCell ref="AU4:AV4"/>
    <mergeCell ref="AW4:AX4"/>
    <mergeCell ref="AY4:AZ4"/>
    <mergeCell ref="BA4:BB4"/>
    <mergeCell ref="BC4:BD4"/>
    <mergeCell ref="BA5:BB5"/>
    <mergeCell ref="BC5:BD5"/>
    <mergeCell ref="BA6:BB6"/>
    <mergeCell ref="BC6:BD6"/>
    <mergeCell ref="AI5:AJ5"/>
    <mergeCell ref="AK5:AL5"/>
    <mergeCell ref="AM5:AN5"/>
    <mergeCell ref="AO5:AP5"/>
    <mergeCell ref="AQ5:AR5"/>
    <mergeCell ref="AS5:AT5"/>
    <mergeCell ref="AU5:AV5"/>
    <mergeCell ref="AW5:AX5"/>
    <mergeCell ref="AY5:AZ5"/>
    <mergeCell ref="B1:C1"/>
    <mergeCell ref="B2:D2"/>
    <mergeCell ref="C4:D4"/>
    <mergeCell ref="AI4:AJ4"/>
    <mergeCell ref="AK4:AL4"/>
    <mergeCell ref="AM4:AN4"/>
    <mergeCell ref="AO4:AP4"/>
    <mergeCell ref="AQ4:AR4"/>
    <mergeCell ref="AS4:AT4"/>
    <mergeCell ref="E4:F4"/>
    <mergeCell ref="K4:L4"/>
    <mergeCell ref="M4:N4"/>
    <mergeCell ref="O4:P4"/>
    <mergeCell ref="Q4:R4"/>
    <mergeCell ref="S4:T4"/>
    <mergeCell ref="AE4:AF4"/>
    <mergeCell ref="AG4:AH4"/>
    <mergeCell ref="C29:D29"/>
    <mergeCell ref="A8:A10"/>
    <mergeCell ref="C8:D8"/>
    <mergeCell ref="C9:D9"/>
    <mergeCell ref="A5:A7"/>
    <mergeCell ref="C7:D7"/>
    <mergeCell ref="C5:D5"/>
    <mergeCell ref="C6:D6"/>
    <mergeCell ref="C15:D15"/>
    <mergeCell ref="C12:D12"/>
    <mergeCell ref="C13:D13"/>
    <mergeCell ref="E5:F5"/>
    <mergeCell ref="E6:F6"/>
    <mergeCell ref="E7:F7"/>
    <mergeCell ref="E8:F8"/>
    <mergeCell ref="C16:D16"/>
    <mergeCell ref="A18:A24"/>
    <mergeCell ref="C18:D18"/>
    <mergeCell ref="C19:D19"/>
    <mergeCell ref="E18:F18"/>
    <mergeCell ref="E19:F19"/>
    <mergeCell ref="E29:F29"/>
    <mergeCell ref="G18:H18"/>
    <mergeCell ref="E9:F9"/>
    <mergeCell ref="E12:F12"/>
    <mergeCell ref="E13:F13"/>
    <mergeCell ref="E15:F15"/>
    <mergeCell ref="E16:F16"/>
    <mergeCell ref="G12:H12"/>
    <mergeCell ref="G16:H16"/>
    <mergeCell ref="G7:H7"/>
    <mergeCell ref="I7:J7"/>
    <mergeCell ref="G8:H8"/>
    <mergeCell ref="I8:J8"/>
    <mergeCell ref="G9:H9"/>
    <mergeCell ref="I9:J9"/>
    <mergeCell ref="G4:H4"/>
    <mergeCell ref="I4:J4"/>
    <mergeCell ref="G5:H5"/>
    <mergeCell ref="I5:J5"/>
    <mergeCell ref="G6:H6"/>
    <mergeCell ref="I6:J6"/>
    <mergeCell ref="I18:J18"/>
    <mergeCell ref="G19:H19"/>
    <mergeCell ref="I19:J19"/>
    <mergeCell ref="G29:H29"/>
    <mergeCell ref="I29:J29"/>
    <mergeCell ref="I12:J12"/>
    <mergeCell ref="G13:H13"/>
    <mergeCell ref="I13:J13"/>
    <mergeCell ref="G15:H15"/>
    <mergeCell ref="I15:J15"/>
    <mergeCell ref="K5:L5"/>
    <mergeCell ref="M5:N5"/>
    <mergeCell ref="O5:P5"/>
    <mergeCell ref="Q5:R5"/>
    <mergeCell ref="I16:J16"/>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5:L15"/>
    <mergeCell ref="M15:N15"/>
    <mergeCell ref="O15:P15"/>
    <mergeCell ref="Q15:R15"/>
    <mergeCell ref="K16:L16"/>
    <mergeCell ref="S19:T19"/>
    <mergeCell ref="K12:L12"/>
    <mergeCell ref="M12:N12"/>
    <mergeCell ref="O12:P12"/>
    <mergeCell ref="Q12:R12"/>
    <mergeCell ref="K13:L13"/>
    <mergeCell ref="M13:N13"/>
    <mergeCell ref="O13:P13"/>
    <mergeCell ref="Q13:R13"/>
    <mergeCell ref="S18:T18"/>
    <mergeCell ref="S29:T29"/>
    <mergeCell ref="K18:L18"/>
    <mergeCell ref="M18:N18"/>
    <mergeCell ref="O18:P18"/>
    <mergeCell ref="Q18:R18"/>
    <mergeCell ref="K19:L19"/>
    <mergeCell ref="M19:N19"/>
    <mergeCell ref="O19:P19"/>
    <mergeCell ref="Q19:R19"/>
    <mergeCell ref="K29:L29"/>
    <mergeCell ref="M29:N29"/>
    <mergeCell ref="O29:P29"/>
    <mergeCell ref="Q29:R29"/>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S6:T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S8:T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S12:T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5:T15"/>
    <mergeCell ref="AE29:AF29"/>
    <mergeCell ref="AG29:AH29"/>
    <mergeCell ref="U29:V29"/>
    <mergeCell ref="W29:X29"/>
    <mergeCell ref="Y29:Z29"/>
    <mergeCell ref="AA29:AB29"/>
    <mergeCell ref="AC29:AD29"/>
    <mergeCell ref="AE18:AF18"/>
    <mergeCell ref="AG18:AH18"/>
    <mergeCell ref="U19:V19"/>
    <mergeCell ref="W19:X19"/>
    <mergeCell ref="Y19:Z19"/>
    <mergeCell ref="AA19:AB19"/>
    <mergeCell ref="AC19:AD19"/>
    <mergeCell ref="AE19:AF19"/>
    <mergeCell ref="AG19:AH19"/>
    <mergeCell ref="U18:V18"/>
    <mergeCell ref="W18:X18"/>
    <mergeCell ref="Y18:Z18"/>
    <mergeCell ref="AA18:AB18"/>
    <mergeCell ref="AC18:AD18"/>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dimension ref="A1:BF31"/>
  <sheetViews>
    <sheetView showGridLines="0" workbookViewId="0">
      <selection activeCell="C3" sqref="C3"/>
    </sheetView>
  </sheetViews>
  <sheetFormatPr defaultRowHeight="15" x14ac:dyDescent="0.25"/>
  <cols>
    <col min="1" max="1" width="14.85546875" style="217" customWidth="1"/>
    <col min="2" max="2" width="34.140625" style="217" bestFit="1" customWidth="1"/>
    <col min="3" max="3" width="15.7109375" style="217" customWidth="1"/>
    <col min="4" max="4" width="20" style="217" customWidth="1"/>
    <col min="5"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'!B49</f>
        <v>Jornal</v>
      </c>
      <c r="C2" s="452"/>
      <c r="D2" s="453"/>
    </row>
    <row r="3" spans="1:58" x14ac:dyDescent="0.25">
      <c r="A3" s="218"/>
      <c r="B3" s="219"/>
      <c r="C3" s="220" t="s">
        <v>198</v>
      </c>
      <c r="D3" s="220"/>
      <c r="E3" s="217" t="s">
        <v>199</v>
      </c>
      <c r="G3" s="217" t="s">
        <v>202</v>
      </c>
      <c r="I3" s="217" t="s">
        <v>203</v>
      </c>
      <c r="K3" s="217" t="s">
        <v>204</v>
      </c>
      <c r="M3" s="217" t="s">
        <v>205</v>
      </c>
      <c r="O3" s="217" t="s">
        <v>208</v>
      </c>
      <c r="Q3" s="217" t="s">
        <v>209</v>
      </c>
      <c r="S3" s="217" t="s">
        <v>210</v>
      </c>
      <c r="U3" s="217" t="s">
        <v>211</v>
      </c>
      <c r="W3" s="220" t="s">
        <v>212</v>
      </c>
      <c r="X3" s="220"/>
      <c r="Y3" s="217" t="s">
        <v>214</v>
      </c>
      <c r="AA3" s="220" t="s">
        <v>215</v>
      </c>
      <c r="AB3" s="220"/>
      <c r="AC3" s="220" t="s">
        <v>216</v>
      </c>
      <c r="AD3" s="220"/>
      <c r="AE3" s="220" t="s">
        <v>217</v>
      </c>
      <c r="AG3" s="217" t="s">
        <v>218</v>
      </c>
      <c r="AI3" s="217" t="s">
        <v>219</v>
      </c>
      <c r="AK3" s="220" t="s">
        <v>220</v>
      </c>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0</v>
      </c>
      <c r="D4" s="430"/>
      <c r="E4" s="430">
        <v>0</v>
      </c>
      <c r="F4" s="430"/>
      <c r="G4" s="430">
        <v>0</v>
      </c>
      <c r="H4" s="430"/>
      <c r="I4" s="430">
        <v>0</v>
      </c>
      <c r="J4" s="430"/>
      <c r="K4" s="430">
        <v>0</v>
      </c>
      <c r="L4" s="430"/>
      <c r="M4" s="430">
        <v>0</v>
      </c>
      <c r="N4" s="430"/>
      <c r="O4" s="430">
        <v>0</v>
      </c>
      <c r="P4" s="430"/>
      <c r="Q4" s="430">
        <v>0</v>
      </c>
      <c r="R4" s="430"/>
      <c r="S4" s="430">
        <v>0</v>
      </c>
      <c r="T4" s="430"/>
      <c r="U4" s="430">
        <v>0</v>
      </c>
      <c r="V4" s="430"/>
      <c r="W4" s="430">
        <v>0</v>
      </c>
      <c r="X4" s="430"/>
      <c r="Y4" s="430">
        <v>0</v>
      </c>
      <c r="Z4" s="430"/>
      <c r="AA4" s="430">
        <v>0</v>
      </c>
      <c r="AB4" s="430"/>
      <c r="AC4" s="430">
        <v>0</v>
      </c>
      <c r="AD4" s="430"/>
      <c r="AE4" s="430">
        <v>0</v>
      </c>
      <c r="AF4" s="430"/>
      <c r="AG4" s="430">
        <v>0</v>
      </c>
      <c r="AH4" s="430"/>
      <c r="AI4" s="430">
        <v>0</v>
      </c>
      <c r="AJ4" s="430"/>
      <c r="AK4" s="430">
        <v>0</v>
      </c>
      <c r="AL4" s="430"/>
      <c r="AM4" s="430">
        <v>0</v>
      </c>
      <c r="AN4" s="430"/>
      <c r="AO4" s="430">
        <v>0</v>
      </c>
      <c r="AP4" s="430"/>
      <c r="AQ4" s="430">
        <v>0</v>
      </c>
      <c r="AR4" s="430"/>
      <c r="AS4" s="430">
        <v>0</v>
      </c>
      <c r="AT4" s="430"/>
      <c r="AU4" s="430">
        <v>0</v>
      </c>
      <c r="AV4" s="430"/>
      <c r="AW4" s="430">
        <v>0</v>
      </c>
      <c r="AX4" s="430"/>
      <c r="AY4" s="430">
        <v>0</v>
      </c>
      <c r="AZ4" s="430"/>
      <c r="BA4" s="430">
        <v>0</v>
      </c>
      <c r="BB4" s="430"/>
      <c r="BC4" s="430">
        <v>0</v>
      </c>
      <c r="BD4" s="430"/>
      <c r="BE4" s="430">
        <v>0</v>
      </c>
      <c r="BF4" s="430"/>
    </row>
    <row r="5" spans="1:58" x14ac:dyDescent="0.25">
      <c r="A5" s="444" t="s">
        <v>77</v>
      </c>
      <c r="B5" s="47" t="s">
        <v>78</v>
      </c>
      <c r="C5" s="431">
        <v>29.7</v>
      </c>
      <c r="D5" s="432"/>
      <c r="E5" s="431">
        <v>29.7</v>
      </c>
      <c r="F5" s="432"/>
      <c r="G5" s="431">
        <v>29.7</v>
      </c>
      <c r="H5" s="432"/>
      <c r="I5" s="431">
        <v>29.7</v>
      </c>
      <c r="J5" s="432"/>
      <c r="K5" s="431">
        <v>29.7</v>
      </c>
      <c r="L5" s="432"/>
      <c r="M5" s="431">
        <v>29.7</v>
      </c>
      <c r="N5" s="432"/>
      <c r="O5" s="431">
        <v>29.7</v>
      </c>
      <c r="P5" s="432"/>
      <c r="Q5" s="431">
        <v>29.7</v>
      </c>
      <c r="R5" s="432"/>
      <c r="S5" s="431">
        <v>29.7</v>
      </c>
      <c r="T5" s="432"/>
      <c r="U5" s="431">
        <v>29.7</v>
      </c>
      <c r="V5" s="432"/>
      <c r="W5" s="431">
        <v>29.7</v>
      </c>
      <c r="X5" s="432"/>
      <c r="Y5" s="431">
        <v>29.7</v>
      </c>
      <c r="Z5" s="432"/>
      <c r="AA5" s="431">
        <v>29.7</v>
      </c>
      <c r="AB5" s="432"/>
      <c r="AC5" s="431">
        <v>29.7</v>
      </c>
      <c r="AD5" s="432"/>
      <c r="AE5" s="431">
        <v>29.7</v>
      </c>
      <c r="AF5" s="432"/>
      <c r="AG5" s="431">
        <v>29.7</v>
      </c>
      <c r="AH5" s="432"/>
      <c r="AI5" s="431">
        <v>29.7</v>
      </c>
      <c r="AJ5" s="432"/>
      <c r="AK5" s="431">
        <v>29.7</v>
      </c>
      <c r="AL5" s="432"/>
      <c r="AM5" s="431">
        <v>29.7</v>
      </c>
      <c r="AN5" s="432"/>
      <c r="AO5" s="431">
        <v>29.7</v>
      </c>
      <c r="AP5" s="432"/>
      <c r="AQ5" s="431">
        <v>29.7</v>
      </c>
      <c r="AR5" s="432"/>
      <c r="AS5" s="431">
        <v>29.7</v>
      </c>
      <c r="AT5" s="432"/>
      <c r="AU5" s="431">
        <v>29.7</v>
      </c>
      <c r="AV5" s="432"/>
      <c r="AW5" s="431">
        <v>29.7</v>
      </c>
      <c r="AX5" s="432"/>
      <c r="AY5" s="431">
        <v>29.7</v>
      </c>
      <c r="AZ5" s="432"/>
      <c r="BA5" s="431">
        <v>29.7</v>
      </c>
      <c r="BB5" s="432"/>
      <c r="BC5" s="431">
        <v>29.7</v>
      </c>
      <c r="BD5" s="432"/>
      <c r="BE5" s="431">
        <v>29.7</v>
      </c>
      <c r="BF5" s="432"/>
    </row>
    <row r="6" spans="1:58" x14ac:dyDescent="0.25">
      <c r="A6" s="447"/>
      <c r="B6" s="48" t="s">
        <v>79</v>
      </c>
      <c r="C6" s="433">
        <v>42</v>
      </c>
      <c r="D6" s="434"/>
      <c r="E6" s="433">
        <v>42</v>
      </c>
      <c r="F6" s="434"/>
      <c r="G6" s="433">
        <v>42</v>
      </c>
      <c r="H6" s="434"/>
      <c r="I6" s="433">
        <v>42</v>
      </c>
      <c r="J6" s="434"/>
      <c r="K6" s="433">
        <v>42</v>
      </c>
      <c r="L6" s="434"/>
      <c r="M6" s="433">
        <v>42</v>
      </c>
      <c r="N6" s="434"/>
      <c r="O6" s="433">
        <v>42</v>
      </c>
      <c r="P6" s="434"/>
      <c r="Q6" s="433">
        <v>42</v>
      </c>
      <c r="R6" s="434"/>
      <c r="S6" s="433">
        <v>42</v>
      </c>
      <c r="T6" s="434"/>
      <c r="U6" s="433">
        <v>42</v>
      </c>
      <c r="V6" s="434"/>
      <c r="W6" s="433">
        <v>42</v>
      </c>
      <c r="X6" s="434"/>
      <c r="Y6" s="433">
        <v>42</v>
      </c>
      <c r="Z6" s="434"/>
      <c r="AA6" s="433">
        <v>42</v>
      </c>
      <c r="AB6" s="434"/>
      <c r="AC6" s="433">
        <v>42</v>
      </c>
      <c r="AD6" s="434"/>
      <c r="AE6" s="433">
        <v>42</v>
      </c>
      <c r="AF6" s="434"/>
      <c r="AG6" s="433">
        <v>42</v>
      </c>
      <c r="AH6" s="434"/>
      <c r="AI6" s="433">
        <v>42</v>
      </c>
      <c r="AJ6" s="434"/>
      <c r="AK6" s="433">
        <v>42</v>
      </c>
      <c r="AL6" s="434"/>
      <c r="AM6" s="433">
        <v>42</v>
      </c>
      <c r="AN6" s="434"/>
      <c r="AO6" s="433">
        <v>42</v>
      </c>
      <c r="AP6" s="434"/>
      <c r="AQ6" s="433">
        <v>42</v>
      </c>
      <c r="AR6" s="434"/>
      <c r="AS6" s="433">
        <v>42</v>
      </c>
      <c r="AT6" s="434"/>
      <c r="AU6" s="433">
        <v>42</v>
      </c>
      <c r="AV6" s="434"/>
      <c r="AW6" s="433">
        <v>42</v>
      </c>
      <c r="AX6" s="434"/>
      <c r="AY6" s="433">
        <v>42</v>
      </c>
      <c r="AZ6" s="434"/>
      <c r="BA6" s="433">
        <v>42</v>
      </c>
      <c r="BB6" s="434"/>
      <c r="BC6" s="433">
        <v>42</v>
      </c>
      <c r="BD6" s="434"/>
      <c r="BE6" s="433">
        <v>42</v>
      </c>
      <c r="BF6" s="434"/>
    </row>
    <row r="7" spans="1:58" ht="15.75" thickBot="1" x14ac:dyDescent="0.3">
      <c r="A7" s="448"/>
      <c r="B7" s="49" t="s">
        <v>80</v>
      </c>
      <c r="C7" s="542">
        <v>1</v>
      </c>
      <c r="D7" s="543"/>
      <c r="E7" s="542">
        <v>1</v>
      </c>
      <c r="F7" s="543"/>
      <c r="G7" s="542">
        <v>1</v>
      </c>
      <c r="H7" s="543"/>
      <c r="I7" s="542">
        <v>1</v>
      </c>
      <c r="J7" s="543"/>
      <c r="K7" s="542">
        <v>1</v>
      </c>
      <c r="L7" s="543"/>
      <c r="M7" s="542">
        <v>1</v>
      </c>
      <c r="N7" s="543"/>
      <c r="O7" s="542">
        <v>1</v>
      </c>
      <c r="P7" s="543"/>
      <c r="Q7" s="542">
        <v>1</v>
      </c>
      <c r="R7" s="543"/>
      <c r="S7" s="542">
        <v>1</v>
      </c>
      <c r="T7" s="543"/>
      <c r="U7" s="542">
        <v>1</v>
      </c>
      <c r="V7" s="543"/>
      <c r="W7" s="542">
        <v>1</v>
      </c>
      <c r="X7" s="543"/>
      <c r="Y7" s="542">
        <v>1</v>
      </c>
      <c r="Z7" s="543"/>
      <c r="AA7" s="542">
        <v>1</v>
      </c>
      <c r="AB7" s="543"/>
      <c r="AC7" s="542">
        <v>1</v>
      </c>
      <c r="AD7" s="543"/>
      <c r="AE7" s="542">
        <v>1</v>
      </c>
      <c r="AF7" s="543"/>
      <c r="AG7" s="542">
        <v>1</v>
      </c>
      <c r="AH7" s="543"/>
      <c r="AI7" s="542">
        <v>1</v>
      </c>
      <c r="AJ7" s="543"/>
      <c r="AK7" s="542">
        <v>1</v>
      </c>
      <c r="AL7" s="543"/>
      <c r="AM7" s="542">
        <v>1</v>
      </c>
      <c r="AN7" s="543"/>
      <c r="AO7" s="542">
        <v>1</v>
      </c>
      <c r="AP7" s="543"/>
      <c r="AQ7" s="542">
        <v>1</v>
      </c>
      <c r="AR7" s="543"/>
      <c r="AS7" s="542">
        <v>1</v>
      </c>
      <c r="AT7" s="543"/>
      <c r="AU7" s="542">
        <v>1</v>
      </c>
      <c r="AV7" s="543"/>
      <c r="AW7" s="542">
        <v>1</v>
      </c>
      <c r="AX7" s="543"/>
      <c r="AY7" s="542">
        <v>1</v>
      </c>
      <c r="AZ7" s="543"/>
      <c r="BA7" s="542">
        <v>1</v>
      </c>
      <c r="BB7" s="543"/>
      <c r="BC7" s="542">
        <v>1</v>
      </c>
      <c r="BD7" s="543"/>
      <c r="BE7" s="542">
        <v>1</v>
      </c>
      <c r="BF7" s="543"/>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48" t="s">
        <v>83</v>
      </c>
      <c r="C9" s="439" t="s">
        <v>37</v>
      </c>
      <c r="D9" s="440"/>
      <c r="E9" s="439" t="s">
        <v>37</v>
      </c>
      <c r="F9" s="440"/>
      <c r="G9" s="439" t="s">
        <v>37</v>
      </c>
      <c r="H9" s="440"/>
      <c r="I9" s="439" t="s">
        <v>37</v>
      </c>
      <c r="J9" s="440"/>
      <c r="K9" s="439" t="s">
        <v>37</v>
      </c>
      <c r="L9" s="440"/>
      <c r="M9" s="439" t="s">
        <v>37</v>
      </c>
      <c r="N9" s="440"/>
      <c r="O9" s="439" t="s">
        <v>37</v>
      </c>
      <c r="P9" s="440"/>
      <c r="Q9" s="439" t="s">
        <v>37</v>
      </c>
      <c r="R9" s="440"/>
      <c r="S9" s="439" t="s">
        <v>37</v>
      </c>
      <c r="T9" s="440"/>
      <c r="U9" s="439" t="s">
        <v>37</v>
      </c>
      <c r="V9" s="440"/>
      <c r="W9" s="439" t="s">
        <v>37</v>
      </c>
      <c r="X9" s="440"/>
      <c r="Y9" s="439" t="s">
        <v>37</v>
      </c>
      <c r="Z9" s="440"/>
      <c r="AA9" s="439" t="s">
        <v>37</v>
      </c>
      <c r="AB9" s="440"/>
      <c r="AC9" s="439" t="s">
        <v>37</v>
      </c>
      <c r="AD9" s="440"/>
      <c r="AE9" s="439" t="s">
        <v>37</v>
      </c>
      <c r="AF9" s="440"/>
      <c r="AG9" s="439" t="s">
        <v>37</v>
      </c>
      <c r="AH9" s="440"/>
      <c r="AI9" s="439" t="s">
        <v>37</v>
      </c>
      <c r="AJ9" s="440"/>
      <c r="AK9" s="439" t="s">
        <v>37</v>
      </c>
      <c r="AL9" s="440"/>
      <c r="AM9" s="439" t="s">
        <v>37</v>
      </c>
      <c r="AN9" s="440"/>
      <c r="AO9" s="439" t="s">
        <v>37</v>
      </c>
      <c r="AP9" s="440"/>
      <c r="AQ9" s="439" t="s">
        <v>37</v>
      </c>
      <c r="AR9" s="440"/>
      <c r="AS9" s="439" t="s">
        <v>37</v>
      </c>
      <c r="AT9" s="440"/>
      <c r="AU9" s="439" t="s">
        <v>37</v>
      </c>
      <c r="AV9" s="440"/>
      <c r="AW9" s="439" t="s">
        <v>37</v>
      </c>
      <c r="AX9" s="440"/>
      <c r="AY9" s="439" t="s">
        <v>37</v>
      </c>
      <c r="AZ9" s="440"/>
      <c r="BA9" s="439" t="s">
        <v>37</v>
      </c>
      <c r="BB9" s="440"/>
      <c r="BC9" s="439" t="s">
        <v>37</v>
      </c>
      <c r="BD9" s="440"/>
      <c r="BE9" s="439" t="s">
        <v>37</v>
      </c>
      <c r="BF9" s="440"/>
    </row>
    <row r="10" spans="1:58" ht="15.75" thickBot="1" x14ac:dyDescent="0.3">
      <c r="A10" s="448"/>
      <c r="B10" s="49" t="s">
        <v>84</v>
      </c>
      <c r="C10" s="9" t="s">
        <v>42</v>
      </c>
      <c r="D10" s="10">
        <f>IF(C10=Tabelas!$F$23,Tabelas!$C$39,0%)</f>
        <v>0</v>
      </c>
      <c r="E10" s="9" t="s">
        <v>42</v>
      </c>
      <c r="F10" s="10">
        <f>IF(E10=Tabelas!$F$23,Tabelas!$C$39,0%)</f>
        <v>0</v>
      </c>
      <c r="G10" s="9" t="s">
        <v>42</v>
      </c>
      <c r="H10" s="10">
        <f>IF(G10=Tabelas!$F$23,Tabelas!$C$39,0%)</f>
        <v>0</v>
      </c>
      <c r="I10" s="9" t="s">
        <v>42</v>
      </c>
      <c r="J10" s="10">
        <f>IF(I10=Tabelas!$F$23,Tabelas!$C$39,0%)</f>
        <v>0</v>
      </c>
      <c r="K10" s="9" t="s">
        <v>42</v>
      </c>
      <c r="L10" s="10">
        <f>IF(K10=Tabelas!$F$23,Tabelas!$C$39,0%)</f>
        <v>0</v>
      </c>
      <c r="M10" s="9" t="s">
        <v>42</v>
      </c>
      <c r="N10" s="10">
        <f>IF(M10=Tabelas!$F$23,Tabelas!$C$39,0%)</f>
        <v>0</v>
      </c>
      <c r="O10" s="9" t="s">
        <v>42</v>
      </c>
      <c r="P10" s="10">
        <f>IF(O10=Tabelas!$F$23,Tabelas!$C$39,0%)</f>
        <v>0</v>
      </c>
      <c r="Q10" s="9" t="s">
        <v>42</v>
      </c>
      <c r="R10" s="10">
        <f>IF(Q10=Tabelas!$F$23,Tabelas!$C$39,0%)</f>
        <v>0</v>
      </c>
      <c r="S10" s="9" t="s">
        <v>42</v>
      </c>
      <c r="T10" s="10">
        <f>IF(S10=Tabelas!$F$23,Tabelas!$C$39,0%)</f>
        <v>0</v>
      </c>
      <c r="U10" s="9" t="s">
        <v>42</v>
      </c>
      <c r="V10" s="10">
        <f>IF(U10=Tabelas!$F$23,Tabelas!$C$39,0%)</f>
        <v>0</v>
      </c>
      <c r="W10" s="9" t="s">
        <v>42</v>
      </c>
      <c r="X10" s="10">
        <f>IF(W10=Tabelas!$F$23,Tabelas!$C$39,0%)</f>
        <v>0</v>
      </c>
      <c r="Y10" s="9" t="s">
        <v>42</v>
      </c>
      <c r="Z10" s="10">
        <f>IF(Y10=Tabelas!$F$23,Tabelas!$C$39,0%)</f>
        <v>0</v>
      </c>
      <c r="AA10" s="9" t="s">
        <v>42</v>
      </c>
      <c r="AB10" s="10">
        <f>IF(AA10=Tabelas!$F$23,Tabelas!$C$39,0%)</f>
        <v>0</v>
      </c>
      <c r="AC10" s="9" t="s">
        <v>42</v>
      </c>
      <c r="AD10" s="10">
        <f>IF(AC10=Tabelas!$F$23,Tabelas!$C$39,0%)</f>
        <v>0</v>
      </c>
      <c r="AE10" s="9" t="s">
        <v>42</v>
      </c>
      <c r="AF10" s="10">
        <f>IF(AE10=Tabelas!$F$23,Tabelas!$C$39,0%)</f>
        <v>0</v>
      </c>
      <c r="AG10" s="9" t="s">
        <v>42</v>
      </c>
      <c r="AH10" s="10">
        <f>IF(AG10=Tabelas!$F$23,Tabelas!$C$39,0%)</f>
        <v>0</v>
      </c>
      <c r="AI10" s="9" t="s">
        <v>42</v>
      </c>
      <c r="AJ10" s="10">
        <f>IF(AI10=Tabelas!$F$23,Tabelas!$C$39,0%)</f>
        <v>0</v>
      </c>
      <c r="AK10" s="9" t="s">
        <v>42</v>
      </c>
      <c r="AL10" s="10">
        <f>IF(AK10=Tabelas!$F$23,Tabelas!$C$39,0%)</f>
        <v>0</v>
      </c>
      <c r="AM10" s="9" t="s">
        <v>42</v>
      </c>
      <c r="AN10" s="10">
        <f>IF(AM10=Tabelas!$F$23,Tabelas!$C$39,0%)</f>
        <v>0</v>
      </c>
      <c r="AO10" s="9" t="s">
        <v>42</v>
      </c>
      <c r="AP10" s="10">
        <f>IF(AO10=Tabelas!$F$23,Tabelas!$C$39,0%)</f>
        <v>0</v>
      </c>
      <c r="AQ10" s="9" t="s">
        <v>42</v>
      </c>
      <c r="AR10" s="10">
        <f>IF(AQ10=Tabelas!$F$23,Tabelas!$C$39,0%)</f>
        <v>0</v>
      </c>
      <c r="AS10" s="9" t="s">
        <v>42</v>
      </c>
      <c r="AT10" s="10">
        <f>IF(AS10=Tabelas!$F$23,Tabelas!$C$39,0%)</f>
        <v>0</v>
      </c>
      <c r="AU10" s="9" t="s">
        <v>42</v>
      </c>
      <c r="AV10" s="10">
        <f>IF(AU10=Tabelas!$F$23,Tabelas!$C$39,0%)</f>
        <v>0</v>
      </c>
      <c r="AW10" s="9" t="s">
        <v>42</v>
      </c>
      <c r="AX10" s="10">
        <f>IF(AW10=Tabelas!$F$23,Tabelas!$C$39,0%)</f>
        <v>0</v>
      </c>
      <c r="AY10" s="9" t="s">
        <v>42</v>
      </c>
      <c r="AZ10" s="10">
        <f>IF(AY10=Tabelas!$F$23,Tabelas!$C$39,0%)</f>
        <v>0</v>
      </c>
      <c r="BA10" s="9" t="s">
        <v>42</v>
      </c>
      <c r="BB10" s="10">
        <f>IF(BA10=Tabelas!$F$23,Tabelas!$C$39,0%)</f>
        <v>0</v>
      </c>
      <c r="BC10" s="9" t="s">
        <v>42</v>
      </c>
      <c r="BD10" s="10">
        <f>IF(BC10=Tabelas!$F$23,Tabelas!$C$39,0%)</f>
        <v>0</v>
      </c>
      <c r="BE10" s="9" t="s">
        <v>42</v>
      </c>
      <c r="BF10" s="10">
        <f>IF(BE10=Tabelas!$F$23,Tabelas!$C$39,0%)</f>
        <v>0</v>
      </c>
    </row>
    <row r="11" spans="1:58" x14ac:dyDescent="0.25">
      <c r="A11" s="22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80">
        <f>C12/792</f>
        <v>0.33493265993265992</v>
      </c>
      <c r="D13" s="480"/>
      <c r="E13" s="480">
        <f>E12/792</f>
        <v>0.33493265993265992</v>
      </c>
      <c r="F13" s="480"/>
      <c r="G13" s="480">
        <f>G12/792</f>
        <v>0.33493265993265992</v>
      </c>
      <c r="H13" s="480"/>
      <c r="I13" s="480">
        <f>I12/792</f>
        <v>0.33493265993265992</v>
      </c>
      <c r="J13" s="480"/>
      <c r="K13" s="480">
        <f>K12/792</f>
        <v>0.33493265993265992</v>
      </c>
      <c r="L13" s="480"/>
      <c r="M13" s="480">
        <f>M12/792</f>
        <v>0.33493265993265992</v>
      </c>
      <c r="N13" s="480"/>
      <c r="O13" s="480">
        <f>O12/792</f>
        <v>0.33493265993265992</v>
      </c>
      <c r="P13" s="480"/>
      <c r="Q13" s="480">
        <f>Q12/792</f>
        <v>0.33493265993265992</v>
      </c>
      <c r="R13" s="480"/>
      <c r="S13" s="480">
        <f>S12/792</f>
        <v>0.33493265993265992</v>
      </c>
      <c r="T13" s="480"/>
      <c r="U13" s="480">
        <f>U12/792</f>
        <v>0.33493265993265992</v>
      </c>
      <c r="V13" s="480"/>
      <c r="W13" s="480">
        <f>W12/792</f>
        <v>0.33493265993265992</v>
      </c>
      <c r="X13" s="480"/>
      <c r="Y13" s="480">
        <f>Y12/792</f>
        <v>0.33493265993265992</v>
      </c>
      <c r="Z13" s="480"/>
      <c r="AA13" s="480">
        <f>AA12/792</f>
        <v>0.33493265993265992</v>
      </c>
      <c r="AB13" s="480"/>
      <c r="AC13" s="480">
        <f>AC12/792</f>
        <v>0.33493265993265992</v>
      </c>
      <c r="AD13" s="480"/>
      <c r="AE13" s="480">
        <f>AE12/792</f>
        <v>0.33493265993265992</v>
      </c>
      <c r="AF13" s="480"/>
      <c r="AG13" s="480">
        <f>AG12/792</f>
        <v>0.33493265993265992</v>
      </c>
      <c r="AH13" s="480"/>
      <c r="AI13" s="480">
        <f>AI12/792</f>
        <v>0.33493265993265992</v>
      </c>
      <c r="AJ13" s="480"/>
      <c r="AK13" s="480">
        <f>AK12/792</f>
        <v>0.33493265993265992</v>
      </c>
      <c r="AL13" s="480"/>
      <c r="AM13" s="480">
        <f>AM12/792</f>
        <v>0.33493265993265992</v>
      </c>
      <c r="AN13" s="480"/>
      <c r="AO13" s="480">
        <f>AO12/792</f>
        <v>0.33493265993265992</v>
      </c>
      <c r="AP13" s="480"/>
      <c r="AQ13" s="480">
        <f>AQ12/792</f>
        <v>0.33493265993265992</v>
      </c>
      <c r="AR13" s="480"/>
      <c r="AS13" s="480">
        <f>AS12/792</f>
        <v>0.33493265993265992</v>
      </c>
      <c r="AT13" s="480"/>
      <c r="AU13" s="480">
        <f>AU12/792</f>
        <v>0.33493265993265992</v>
      </c>
      <c r="AV13" s="480"/>
      <c r="AW13" s="480">
        <f>AW12/792</f>
        <v>0.33493265993265992</v>
      </c>
      <c r="AX13" s="480"/>
      <c r="AY13" s="480">
        <f>AY12/792</f>
        <v>0.33493265993265992</v>
      </c>
      <c r="AZ13" s="480"/>
      <c r="BA13" s="480">
        <f>BA12/792</f>
        <v>0.33493265993265992</v>
      </c>
      <c r="BB13" s="480"/>
      <c r="BC13" s="480">
        <f>BC12/792</f>
        <v>0.33493265993265992</v>
      </c>
      <c r="BD13" s="480"/>
      <c r="BE13" s="480">
        <f>BE12/792</f>
        <v>0.33493265993265992</v>
      </c>
      <c r="BF13" s="480"/>
    </row>
    <row r="14" spans="1:58" x14ac:dyDescent="0.25">
      <c r="A14" s="2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row>
    <row r="15" spans="1:58" x14ac:dyDescent="0.25">
      <c r="A15" s="222"/>
      <c r="B15" s="48" t="s">
        <v>86</v>
      </c>
      <c r="C15" s="492">
        <f>C5*C6</f>
        <v>1247.3999999999999</v>
      </c>
      <c r="D15" s="492"/>
      <c r="E15" s="492">
        <f>E5*E6</f>
        <v>1247.3999999999999</v>
      </c>
      <c r="F15" s="492"/>
      <c r="G15" s="492">
        <f>G5*G6</f>
        <v>1247.3999999999999</v>
      </c>
      <c r="H15" s="492"/>
      <c r="I15" s="492">
        <f>I5*I6</f>
        <v>1247.3999999999999</v>
      </c>
      <c r="J15" s="492"/>
      <c r="K15" s="492">
        <f>K5*K6</f>
        <v>1247.3999999999999</v>
      </c>
      <c r="L15" s="492"/>
      <c r="M15" s="492">
        <f>M5*M6</f>
        <v>1247.3999999999999</v>
      </c>
      <c r="N15" s="492"/>
      <c r="O15" s="492">
        <f>O5*O6</f>
        <v>1247.3999999999999</v>
      </c>
      <c r="P15" s="492"/>
      <c r="Q15" s="492">
        <f>Q5*Q6</f>
        <v>1247.3999999999999</v>
      </c>
      <c r="R15" s="492"/>
      <c r="S15" s="492">
        <f>S5*S6</f>
        <v>1247.3999999999999</v>
      </c>
      <c r="T15" s="492"/>
      <c r="U15" s="492">
        <f>U5*U6</f>
        <v>1247.3999999999999</v>
      </c>
      <c r="V15" s="492"/>
      <c r="W15" s="492">
        <f>W5*W6</f>
        <v>1247.3999999999999</v>
      </c>
      <c r="X15" s="492"/>
      <c r="Y15" s="492">
        <f>Y5*Y6</f>
        <v>1247.3999999999999</v>
      </c>
      <c r="Z15" s="492"/>
      <c r="AA15" s="492">
        <f>AA5*AA6</f>
        <v>1247.3999999999999</v>
      </c>
      <c r="AB15" s="492"/>
      <c r="AC15" s="492">
        <f>AC5*AC6</f>
        <v>1247.3999999999999</v>
      </c>
      <c r="AD15" s="492"/>
      <c r="AE15" s="492">
        <f>AE5*AE6</f>
        <v>1247.3999999999999</v>
      </c>
      <c r="AF15" s="492"/>
      <c r="AG15" s="492">
        <f>AG5*AG6</f>
        <v>1247.3999999999999</v>
      </c>
      <c r="AH15" s="492"/>
      <c r="AI15" s="492">
        <f>AI5*AI6</f>
        <v>1247.3999999999999</v>
      </c>
      <c r="AJ15" s="492"/>
      <c r="AK15" s="492">
        <f>AK5*AK6</f>
        <v>1247.3999999999999</v>
      </c>
      <c r="AL15" s="492"/>
      <c r="AM15" s="492">
        <f>AM5*AM6</f>
        <v>1247.3999999999999</v>
      </c>
      <c r="AN15" s="492"/>
      <c r="AO15" s="492">
        <f>AO5*AO6</f>
        <v>1247.3999999999999</v>
      </c>
      <c r="AP15" s="492"/>
      <c r="AQ15" s="492">
        <f>AQ5*AQ6</f>
        <v>1247.3999999999999</v>
      </c>
      <c r="AR15" s="492"/>
      <c r="AS15" s="492">
        <f>AS5*AS6</f>
        <v>1247.3999999999999</v>
      </c>
      <c r="AT15" s="492"/>
      <c r="AU15" s="492">
        <f>AU5*AU6</f>
        <v>1247.3999999999999</v>
      </c>
      <c r="AV15" s="492"/>
      <c r="AW15" s="492">
        <f>AW5*AW6</f>
        <v>1247.3999999999999</v>
      </c>
      <c r="AX15" s="492"/>
      <c r="AY15" s="492">
        <f>AY5*AY6</f>
        <v>1247.3999999999999</v>
      </c>
      <c r="AZ15" s="492"/>
      <c r="BA15" s="492">
        <f>BA5*BA6</f>
        <v>1247.3999999999999</v>
      </c>
      <c r="BB15" s="492"/>
      <c r="BC15" s="492">
        <f>BC5*BC6</f>
        <v>1247.3999999999999</v>
      </c>
      <c r="BD15" s="492"/>
      <c r="BE15" s="492">
        <f>BE5*BE6</f>
        <v>1247.3999999999999</v>
      </c>
      <c r="BF15" s="492"/>
    </row>
    <row r="16" spans="1:58" x14ac:dyDescent="0.25">
      <c r="A16" s="222"/>
      <c r="B16" s="48" t="s">
        <v>87</v>
      </c>
      <c r="C16" s="504">
        <f>C13*C15</f>
        <v>417.79499999999996</v>
      </c>
      <c r="D16" s="504"/>
      <c r="E16" s="504">
        <f>E13*E15</f>
        <v>417.79499999999996</v>
      </c>
      <c r="F16" s="504"/>
      <c r="G16" s="504">
        <f>G13*G15</f>
        <v>417.79499999999996</v>
      </c>
      <c r="H16" s="504"/>
      <c r="I16" s="504">
        <f>I13*I15</f>
        <v>417.79499999999996</v>
      </c>
      <c r="J16" s="504"/>
      <c r="K16" s="504">
        <f>K13*K15</f>
        <v>417.79499999999996</v>
      </c>
      <c r="L16" s="504"/>
      <c r="M16" s="504">
        <f>M13*M15</f>
        <v>417.79499999999996</v>
      </c>
      <c r="N16" s="504"/>
      <c r="O16" s="504">
        <f>O13*O15</f>
        <v>417.79499999999996</v>
      </c>
      <c r="P16" s="504"/>
      <c r="Q16" s="504">
        <f>Q13*Q15</f>
        <v>417.79499999999996</v>
      </c>
      <c r="R16" s="504"/>
      <c r="S16" s="504">
        <f>S13*S15</f>
        <v>417.79499999999996</v>
      </c>
      <c r="T16" s="504"/>
      <c r="U16" s="504">
        <f>U13*U15</f>
        <v>417.79499999999996</v>
      </c>
      <c r="V16" s="504"/>
      <c r="W16" s="504">
        <f>W13*W15</f>
        <v>417.79499999999996</v>
      </c>
      <c r="X16" s="504"/>
      <c r="Y16" s="504">
        <f>Y13*Y15</f>
        <v>417.79499999999996</v>
      </c>
      <c r="Z16" s="504"/>
      <c r="AA16" s="504">
        <f>AA13*AA15</f>
        <v>417.79499999999996</v>
      </c>
      <c r="AB16" s="504"/>
      <c r="AC16" s="504">
        <f>AC13*AC15</f>
        <v>417.79499999999996</v>
      </c>
      <c r="AD16" s="504"/>
      <c r="AE16" s="504">
        <f>AE13*AE15</f>
        <v>417.79499999999996</v>
      </c>
      <c r="AF16" s="504"/>
      <c r="AG16" s="504">
        <f>AG13*AG15</f>
        <v>417.79499999999996</v>
      </c>
      <c r="AH16" s="504"/>
      <c r="AI16" s="504">
        <f>AI13*AI15</f>
        <v>417.79499999999996</v>
      </c>
      <c r="AJ16" s="504"/>
      <c r="AK16" s="504">
        <f>AK13*AK15</f>
        <v>417.79499999999996</v>
      </c>
      <c r="AL16" s="504"/>
      <c r="AM16" s="504">
        <f>AM13*AM15</f>
        <v>417.79499999999996</v>
      </c>
      <c r="AN16" s="504"/>
      <c r="AO16" s="504">
        <f>AO13*AO15</f>
        <v>417.79499999999996</v>
      </c>
      <c r="AP16" s="504"/>
      <c r="AQ16" s="504">
        <f>AQ13*AQ15</f>
        <v>417.79499999999996</v>
      </c>
      <c r="AR16" s="504"/>
      <c r="AS16" s="504">
        <f>AS13*AS15</f>
        <v>417.79499999999996</v>
      </c>
      <c r="AT16" s="504"/>
      <c r="AU16" s="504">
        <f>AU13*AU15</f>
        <v>417.79499999999996</v>
      </c>
      <c r="AV16" s="504"/>
      <c r="AW16" s="504">
        <f>AW13*AW15</f>
        <v>417.79499999999996</v>
      </c>
      <c r="AX16" s="504"/>
      <c r="AY16" s="504">
        <f>AY13*AY15</f>
        <v>417.79499999999996</v>
      </c>
      <c r="AZ16" s="504"/>
      <c r="BA16" s="504">
        <f>BA13*BA15</f>
        <v>417.79499999999996</v>
      </c>
      <c r="BB16" s="504"/>
      <c r="BC16" s="504">
        <f>BC13*BC15</f>
        <v>417.79499999999996</v>
      </c>
      <c r="BD16" s="504"/>
      <c r="BE16" s="504">
        <f>BE13*BE15</f>
        <v>417.79499999999996</v>
      </c>
      <c r="BF16" s="504"/>
    </row>
    <row r="17" spans="1:58" ht="15.75" thickBot="1" x14ac:dyDescent="0.3">
      <c r="A17" s="22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row>
    <row r="18" spans="1:58" x14ac:dyDescent="0.25">
      <c r="A18" s="444" t="s">
        <v>88</v>
      </c>
      <c r="B18" s="47" t="s">
        <v>89</v>
      </c>
      <c r="C18" s="469">
        <f>IF(OR(C8=Tabelas!$F$14,C8=Tabelas!$F$16),C4*C7,2*C4*C7)</f>
        <v>0</v>
      </c>
      <c r="D18" s="470"/>
      <c r="E18" s="469">
        <f>IF(OR(E8=Tabelas!$F$14,E8=Tabelas!$F$16),E4*E7,2*E4*E7)</f>
        <v>0</v>
      </c>
      <c r="F18" s="470"/>
      <c r="G18" s="469">
        <f>IF(OR(G8=Tabelas!$F$14,G8=Tabelas!$F$16),G4*G7,2*G4*G7)</f>
        <v>0</v>
      </c>
      <c r="H18" s="470"/>
      <c r="I18" s="469">
        <f>IF(OR(I8=Tabelas!$F$14,I8=Tabelas!$F$16),I4*I7,2*I4*I7)</f>
        <v>0</v>
      </c>
      <c r="J18" s="470"/>
      <c r="K18" s="469">
        <f>IF(OR(K8=Tabelas!$F$14,K8=Tabelas!$F$16),K4*K7,2*K4*K7)</f>
        <v>0</v>
      </c>
      <c r="L18" s="470"/>
      <c r="M18" s="469">
        <f>IF(OR(M8=Tabelas!$F$14,M8=Tabelas!$F$16),M4*M7,2*M4*M7)</f>
        <v>0</v>
      </c>
      <c r="N18" s="470"/>
      <c r="O18" s="469">
        <f>IF(OR(O8=Tabelas!$F$14,O8=Tabelas!$F$16),O4*O7,2*O4*O7)</f>
        <v>0</v>
      </c>
      <c r="P18" s="470"/>
      <c r="Q18" s="469">
        <f>IF(OR(Q8=Tabelas!$F$14,Q8=Tabelas!$F$16),Q4*Q7,2*Q4*Q7)</f>
        <v>0</v>
      </c>
      <c r="R18" s="470"/>
      <c r="S18" s="469">
        <f>IF(OR(S8=Tabelas!$F$14,S8=Tabelas!$F$16),S4*S7,2*S4*S7)</f>
        <v>0</v>
      </c>
      <c r="T18" s="470"/>
      <c r="U18" s="469">
        <f>IF(OR(U8=Tabelas!$F$14,U8=Tabelas!$F$16),U4*U7,2*U4*U7)</f>
        <v>0</v>
      </c>
      <c r="V18" s="470"/>
      <c r="W18" s="469">
        <f>IF(OR(W8=Tabelas!$F$14,W8=Tabelas!$F$16),W4*W7,2*W4*W7)</f>
        <v>0</v>
      </c>
      <c r="X18" s="470"/>
      <c r="Y18" s="469">
        <f>IF(OR(Y8=Tabelas!$F$14,Y8=Tabelas!$F$16),Y4*Y7,2*Y4*Y7)</f>
        <v>0</v>
      </c>
      <c r="Z18" s="470"/>
      <c r="AA18" s="469">
        <f>IF(OR(AA8=Tabelas!$F$14,AA8=Tabelas!$F$16),AA4*AA7,2*AA4*AA7)</f>
        <v>0</v>
      </c>
      <c r="AB18" s="470"/>
      <c r="AC18" s="469">
        <f>IF(OR(AC8=Tabelas!$F$14,AC8=Tabelas!$F$16),AC4*AC7,2*AC4*AC7)</f>
        <v>0</v>
      </c>
      <c r="AD18" s="470"/>
      <c r="AE18" s="469">
        <f>IF(OR(AE8=Tabelas!$F$14,AE8=Tabelas!$F$16),AE4*AE7,2*AE4*AE7)</f>
        <v>0</v>
      </c>
      <c r="AF18" s="470"/>
      <c r="AG18" s="469">
        <f>IF(OR(AG8=Tabelas!$F$14,AG8=Tabelas!$F$16),AG4*AG7,2*AG4*AG7)</f>
        <v>0</v>
      </c>
      <c r="AH18" s="470"/>
      <c r="AI18" s="469">
        <f>IF(OR(AI8=Tabelas!$F$14,AI8=Tabelas!$F$16),AI4*AI7,2*AI4*AI7)</f>
        <v>0</v>
      </c>
      <c r="AJ18" s="470"/>
      <c r="AK18" s="469">
        <f>IF(OR(AK8=Tabelas!$F$14,AK8=Tabelas!$F$16),AK4*AK7,2*AK4*AK7)</f>
        <v>0</v>
      </c>
      <c r="AL18" s="470"/>
      <c r="AM18" s="469">
        <f>IF(OR(AM8=Tabelas!$F$14,AM8=Tabelas!$F$16),AM4*AM7,2*AM4*AM7)</f>
        <v>0</v>
      </c>
      <c r="AN18" s="470"/>
      <c r="AO18" s="469">
        <f>IF(OR(AO8=Tabelas!$F$14,AO8=Tabelas!$F$16),AO4*AO7,2*AO4*AO7)</f>
        <v>0</v>
      </c>
      <c r="AP18" s="470"/>
      <c r="AQ18" s="469">
        <f>IF(OR(AQ8=Tabelas!$F$14,AQ8=Tabelas!$F$16),AQ4*AQ7,2*AQ4*AQ7)</f>
        <v>0</v>
      </c>
      <c r="AR18" s="470"/>
      <c r="AS18" s="469">
        <f>IF(OR(AS8=Tabelas!$F$14,AS8=Tabelas!$F$16),AS4*AS7,2*AS4*AS7)</f>
        <v>0</v>
      </c>
      <c r="AT18" s="470"/>
      <c r="AU18" s="469">
        <f>IF(OR(AU8=Tabelas!$F$14,AU8=Tabelas!$F$16),AU4*AU7,2*AU4*AU7)</f>
        <v>0</v>
      </c>
      <c r="AV18" s="470"/>
      <c r="AW18" s="469">
        <f>IF(OR(AW8=Tabelas!$F$14,AW8=Tabelas!$F$16),AW4*AW7,2*AW4*AW7)</f>
        <v>0</v>
      </c>
      <c r="AX18" s="470"/>
      <c r="AY18" s="469">
        <f>IF(OR(AY8=Tabelas!$F$14,AY8=Tabelas!$F$16),AY4*AY7,2*AY4*AY7)</f>
        <v>0</v>
      </c>
      <c r="AZ18" s="470"/>
      <c r="BA18" s="469">
        <f>IF(OR(BA8=Tabelas!$F$14,BA8=Tabelas!$F$16),BA4*BA7,2*BA4*BA7)</f>
        <v>0</v>
      </c>
      <c r="BB18" s="470"/>
      <c r="BC18" s="469">
        <f>IF(OR(BC8=Tabelas!$F$14,BC8=Tabelas!$F$16),BC4*BC7,2*BC4*BC7)</f>
        <v>0</v>
      </c>
      <c r="BD18" s="470"/>
      <c r="BE18" s="469">
        <f>IF(OR(BE8=Tabelas!$F$14,BE8=Tabelas!$F$16),BE4*BE7,2*BE4*BE7)</f>
        <v>0</v>
      </c>
      <c r="BF18" s="470"/>
    </row>
    <row r="19" spans="1:58" x14ac:dyDescent="0.25">
      <c r="A19" s="445"/>
      <c r="B19" s="48" t="s">
        <v>90</v>
      </c>
      <c r="C19" s="471">
        <f>IF(C8=Tabelas!$B$4,0,IF(OR(C8=Tabelas!$F$14,C8=Tabelas!$F$15),VLOOKUP(C9,matrizpapel,2,0),VLOOKUP(C9,matrizpapel,3,0)))</f>
        <v>4.34</v>
      </c>
      <c r="D19" s="472"/>
      <c r="E19" s="471">
        <f>IF(E8=Tabelas!$B$4,0,IF(OR(E8=Tabelas!$F$14,E8=Tabelas!$F$15),VLOOKUP(E9,matrizpapel,2,0),VLOOKUP(E9,matrizpapel,3,0)))</f>
        <v>4.34</v>
      </c>
      <c r="F19" s="472"/>
      <c r="G19" s="471">
        <f>IF(G8=Tabelas!$B$4,0,IF(OR(G8=Tabelas!$F$14,G8=Tabelas!$F$15),VLOOKUP(G9,matrizpapel,2,0),VLOOKUP(G9,matrizpapel,3,0)))</f>
        <v>4.34</v>
      </c>
      <c r="H19" s="472"/>
      <c r="I19" s="471">
        <f>IF(I8=Tabelas!$B$4,0,IF(OR(I8=Tabelas!$F$14,I8=Tabelas!$F$15),VLOOKUP(I9,matrizpapel,2,0),VLOOKUP(I9,matrizpapel,3,0)))</f>
        <v>4.34</v>
      </c>
      <c r="J19" s="472"/>
      <c r="K19" s="471">
        <f>IF(K8=Tabelas!$B$4,0,IF(OR(K8=Tabelas!$F$14,K8=Tabelas!$F$15),VLOOKUP(K9,matrizpapel,2,0),VLOOKUP(K9,matrizpapel,3,0)))</f>
        <v>4.34</v>
      </c>
      <c r="L19" s="472"/>
      <c r="M19" s="471">
        <f>IF(M8=Tabelas!$B$4,0,IF(OR(M8=Tabelas!$F$14,M8=Tabelas!$F$15),VLOOKUP(M9,matrizpapel,2,0),VLOOKUP(M9,matrizpapel,3,0)))</f>
        <v>4.34</v>
      </c>
      <c r="N19" s="472"/>
      <c r="O19" s="471">
        <f>IF(O8=Tabelas!$B$4,0,IF(OR(O8=Tabelas!$F$14,O8=Tabelas!$F$15),VLOOKUP(O9,matrizpapel,2,0),VLOOKUP(O9,matrizpapel,3,0)))</f>
        <v>4.34</v>
      </c>
      <c r="P19" s="472"/>
      <c r="Q19" s="471">
        <f>IF(Q8=Tabelas!$B$4,0,IF(OR(Q8=Tabelas!$F$14,Q8=Tabelas!$F$15),VLOOKUP(Q9,matrizpapel,2,0),VLOOKUP(Q9,matrizpapel,3,0)))</f>
        <v>4.34</v>
      </c>
      <c r="R19" s="472"/>
      <c r="S19" s="471">
        <f>IF(S8=Tabelas!$B$4,0,IF(OR(S8=Tabelas!$F$14,S8=Tabelas!$F$15),VLOOKUP(S9,matrizpapel,2,0),VLOOKUP(S9,matrizpapel,3,0)))</f>
        <v>4.34</v>
      </c>
      <c r="T19" s="472"/>
      <c r="U19" s="471">
        <f>IF(U8=Tabelas!$B$4,0,IF(OR(U8=Tabelas!$F$14,U8=Tabelas!$F$15),VLOOKUP(U9,matrizpapel,2,0),VLOOKUP(U9,matrizpapel,3,0)))</f>
        <v>4.34</v>
      </c>
      <c r="V19" s="472"/>
      <c r="W19" s="471">
        <f>IF(W8=Tabelas!$B$4,0,IF(OR(W8=Tabelas!$F$14,W8=Tabelas!$F$15),VLOOKUP(W9,matrizpapel,2,0),VLOOKUP(W9,matrizpapel,3,0)))</f>
        <v>4.34</v>
      </c>
      <c r="X19" s="472"/>
      <c r="Y19" s="471">
        <f>IF(Y8=Tabelas!$B$4,0,IF(OR(Y8=Tabelas!$F$14,Y8=Tabelas!$F$15),VLOOKUP(Y9,matrizpapel,2,0),VLOOKUP(Y9,matrizpapel,3,0)))</f>
        <v>4.34</v>
      </c>
      <c r="Z19" s="472"/>
      <c r="AA19" s="471">
        <f>IF(AA8=Tabelas!$B$4,0,IF(OR(AA8=Tabelas!$F$14,AA8=Tabelas!$F$15),VLOOKUP(AA9,matrizpapel,2,0),VLOOKUP(AA9,matrizpapel,3,0)))</f>
        <v>4.34</v>
      </c>
      <c r="AB19" s="472"/>
      <c r="AC19" s="471">
        <f>IF(AC8=Tabelas!$B$4,0,IF(OR(AC8=Tabelas!$F$14,AC8=Tabelas!$F$15),VLOOKUP(AC9,matrizpapel,2,0),VLOOKUP(AC9,matrizpapel,3,0)))</f>
        <v>4.34</v>
      </c>
      <c r="AD19" s="472"/>
      <c r="AE19" s="471">
        <f>IF(AE8=Tabelas!$B$4,0,IF(OR(AE8=Tabelas!$F$14,AE8=Tabelas!$F$15),VLOOKUP(AE9,matrizpapel,2,0),VLOOKUP(AE9,matrizpapel,3,0)))</f>
        <v>4.34</v>
      </c>
      <c r="AF19" s="472"/>
      <c r="AG19" s="471">
        <f>IF(AG8=Tabelas!$B$4,0,IF(OR(AG8=Tabelas!$F$14,AG8=Tabelas!$F$15),VLOOKUP(AG9,matrizpapel,2,0),VLOOKUP(AG9,matrizpapel,3,0)))</f>
        <v>4.34</v>
      </c>
      <c r="AH19" s="472"/>
      <c r="AI19" s="471">
        <f>IF(AI8=Tabelas!$B$4,0,IF(OR(AI8=Tabelas!$F$14,AI8=Tabelas!$F$15),VLOOKUP(AI9,matrizpapel,2,0),VLOOKUP(AI9,matrizpapel,3,0)))</f>
        <v>4.34</v>
      </c>
      <c r="AJ19" s="472"/>
      <c r="AK19" s="471">
        <f>IF(AK8=Tabelas!$B$4,0,IF(OR(AK8=Tabelas!$F$14,AK8=Tabelas!$F$15),VLOOKUP(AK9,matrizpapel,2,0),VLOOKUP(AK9,matrizpapel,3,0)))</f>
        <v>4.34</v>
      </c>
      <c r="AL19" s="472"/>
      <c r="AM19" s="471">
        <f>IF(AM8=Tabelas!$B$4,0,IF(OR(AM8=Tabelas!$F$14,AM8=Tabelas!$F$15),VLOOKUP(AM9,matrizpapel,2,0),VLOOKUP(AM9,matrizpapel,3,0)))</f>
        <v>4.34</v>
      </c>
      <c r="AN19" s="472"/>
      <c r="AO19" s="471">
        <f>IF(AO8=Tabelas!$B$4,0,IF(OR(AO8=Tabelas!$F$14,AO8=Tabelas!$F$15),VLOOKUP(AO9,matrizpapel,2,0),VLOOKUP(AO9,matrizpapel,3,0)))</f>
        <v>4.34</v>
      </c>
      <c r="AP19" s="472"/>
      <c r="AQ19" s="471">
        <f>IF(AQ8=Tabelas!$B$4,0,IF(OR(AQ8=Tabelas!$F$14,AQ8=Tabelas!$F$15),VLOOKUP(AQ9,matrizpapel,2,0),VLOOKUP(AQ9,matrizpapel,3,0)))</f>
        <v>4.34</v>
      </c>
      <c r="AR19" s="472"/>
      <c r="AS19" s="471">
        <f>IF(AS8=Tabelas!$B$4,0,IF(OR(AS8=Tabelas!$F$14,AS8=Tabelas!$F$15),VLOOKUP(AS9,matrizpapel,2,0),VLOOKUP(AS9,matrizpapel,3,0)))</f>
        <v>4.34</v>
      </c>
      <c r="AT19" s="472"/>
      <c r="AU19" s="471">
        <f>IF(AU8=Tabelas!$B$4,0,IF(OR(AU8=Tabelas!$F$14,AU8=Tabelas!$F$15),VLOOKUP(AU9,matrizpapel,2,0),VLOOKUP(AU9,matrizpapel,3,0)))</f>
        <v>4.34</v>
      </c>
      <c r="AV19" s="472"/>
      <c r="AW19" s="471">
        <f>IF(AW8=Tabelas!$B$4,0,IF(OR(AW8=Tabelas!$F$14,AW8=Tabelas!$F$15),VLOOKUP(AW9,matrizpapel,2,0),VLOOKUP(AW9,matrizpapel,3,0)))</f>
        <v>4.34</v>
      </c>
      <c r="AX19" s="472"/>
      <c r="AY19" s="471">
        <f>IF(AY8=Tabelas!$B$4,0,IF(OR(AY8=Tabelas!$F$14,AY8=Tabelas!$F$15),VLOOKUP(AY9,matrizpapel,2,0),VLOOKUP(AY9,matrizpapel,3,0)))</f>
        <v>4.34</v>
      </c>
      <c r="AZ19" s="472"/>
      <c r="BA19" s="471">
        <f>IF(BA8=Tabelas!$B$4,0,IF(OR(BA8=Tabelas!$F$14,BA8=Tabelas!$F$15),VLOOKUP(BA9,matrizpapel,2,0),VLOOKUP(BA9,matrizpapel,3,0)))</f>
        <v>4.34</v>
      </c>
      <c r="BB19" s="472"/>
      <c r="BC19" s="471">
        <f>IF(BC8=Tabelas!$B$4,0,IF(OR(BC8=Tabelas!$F$14,BC8=Tabelas!$F$15),VLOOKUP(BC9,matrizpapel,2,0),VLOOKUP(BC9,matrizpapel,3,0)))</f>
        <v>4.34</v>
      </c>
      <c r="BD19" s="472"/>
      <c r="BE19" s="471">
        <f>IF(BE8=Tabelas!$B$4,0,IF(OR(BE8=Tabelas!$F$14,BE8=Tabelas!$F$15),VLOOKUP(BE9,matrizpapel,2,0),VLOOKUP(BE9,matrizpapel,3,0)))</f>
        <v>4.34</v>
      </c>
      <c r="BF19" s="472"/>
    </row>
    <row r="20" spans="1:58" ht="18.75" customHeight="1" x14ac:dyDescent="0.25">
      <c r="A20" s="445"/>
      <c r="B20" s="6" t="s">
        <v>91</v>
      </c>
      <c r="C20" s="48">
        <f>IF(C18&gt;1000,1,C18/1000)</f>
        <v>0</v>
      </c>
      <c r="D20" s="70">
        <f>IF(C10=Tabelas!$F$23,C16*C20*(C19+Tabelas!$C$39),C16*C20*C19)</f>
        <v>0</v>
      </c>
      <c r="E20" s="48">
        <f>IF(E18&gt;1000,1,E18/1000)</f>
        <v>0</v>
      </c>
      <c r="F20" s="70">
        <f>IF(E10=Tabelas!$F$23,E16*E20*(E19+Tabelas!$C$39),E16*E20*E19)</f>
        <v>0</v>
      </c>
      <c r="G20" s="48">
        <f>IF(G18&gt;1000,1,G18/1000)</f>
        <v>0</v>
      </c>
      <c r="H20" s="70">
        <f>IF(G10=Tabelas!$F$23,G16*G20*(G19+Tabelas!$C$39),G16*G20*G19)</f>
        <v>0</v>
      </c>
      <c r="I20" s="48">
        <f>IF(I18&gt;1000,1,I18/1000)</f>
        <v>0</v>
      </c>
      <c r="J20" s="70">
        <f>IF(I10=Tabelas!$F$23,I16*I20*(I19+Tabelas!$C$39),I16*I20*I19)</f>
        <v>0</v>
      </c>
      <c r="K20" s="48">
        <f>IF(K18&gt;1000,1,K18/1000)</f>
        <v>0</v>
      </c>
      <c r="L20" s="70">
        <f>IF(K10=Tabelas!$F$23,K16*K20*(K19+Tabelas!$C$39),K16*K20*K19)</f>
        <v>0</v>
      </c>
      <c r="M20" s="48">
        <f>IF(M18&gt;1000,1,M18/1000)</f>
        <v>0</v>
      </c>
      <c r="N20" s="70">
        <f>IF(M10=Tabelas!$F$23,M16*M20*(M19+Tabelas!$C$39),M16*M20*M19)</f>
        <v>0</v>
      </c>
      <c r="O20" s="48">
        <f>IF(O18&gt;1000,1,O18/1000)</f>
        <v>0</v>
      </c>
      <c r="P20" s="70">
        <f>IF(O10=Tabelas!$F$23,O16*O20*(O19+Tabelas!$C$39),O16*O20*O19)</f>
        <v>0</v>
      </c>
      <c r="Q20" s="48">
        <f>IF(Q18&gt;1000,1,Q18/1000)</f>
        <v>0</v>
      </c>
      <c r="R20" s="70">
        <f>IF(Q10=Tabelas!$F$23,Q16*Q20*(Q19+Tabelas!$C$39),Q16*Q20*Q19)</f>
        <v>0</v>
      </c>
      <c r="S20" s="48">
        <f>IF(S18&gt;1000,1,S18/1000)</f>
        <v>0</v>
      </c>
      <c r="T20" s="70">
        <f>IF(S10=Tabelas!$F$23,S16*S20*(S19+Tabelas!$C$39),S16*S20*S19)</f>
        <v>0</v>
      </c>
      <c r="U20" s="48">
        <f>IF(U18&gt;1000,1,U18/1000)</f>
        <v>0</v>
      </c>
      <c r="V20" s="70">
        <f>IF(U10=Tabelas!$F$23,U16*U20*(U19+Tabelas!$C$39),U16*U20*U19)</f>
        <v>0</v>
      </c>
      <c r="W20" s="48">
        <f>IF(W18&gt;1000,1,W18/1000)</f>
        <v>0</v>
      </c>
      <c r="X20" s="70">
        <f>IF(W10=Tabelas!$F$23,W16*W20*(W19+Tabelas!$C$39),W16*W20*W19)</f>
        <v>0</v>
      </c>
      <c r="Y20" s="48">
        <f>IF(Y18&gt;1000,1,Y18/1000)</f>
        <v>0</v>
      </c>
      <c r="Z20" s="70">
        <f>IF(Y10=Tabelas!$F$23,Y16*Y20*(Y19+Tabelas!$C$39),Y16*Y20*Y19)</f>
        <v>0</v>
      </c>
      <c r="AA20" s="48">
        <f>IF(AA18&gt;1000,1,AA18/1000)</f>
        <v>0</v>
      </c>
      <c r="AB20" s="70">
        <f>IF(AA10=Tabelas!$F$23,AA16*AA20*(AA19+Tabelas!$C$39),AA16*AA20*AA19)</f>
        <v>0</v>
      </c>
      <c r="AC20" s="48">
        <f>IF(AC18&gt;1000,1,AC18/1000)</f>
        <v>0</v>
      </c>
      <c r="AD20" s="70">
        <f>IF(AC10=Tabelas!$F$23,AC16*AC20*(AC19+Tabelas!$C$39),AC16*AC20*AC19)</f>
        <v>0</v>
      </c>
      <c r="AE20" s="48">
        <f>IF(AE18&gt;1000,1,AE18/1000)</f>
        <v>0</v>
      </c>
      <c r="AF20" s="70">
        <f>IF(AE10=Tabelas!$F$23,AE16*AE20*(AE19+Tabelas!$C$39),AE16*AE20*AE19)</f>
        <v>0</v>
      </c>
      <c r="AG20" s="48">
        <f>IF(AG18&gt;1000,1,AG18/1000)</f>
        <v>0</v>
      </c>
      <c r="AH20" s="70">
        <f>IF(AG10=Tabelas!$F$23,AG16*AG20*(AG19+Tabelas!$C$39),AG16*AG20*AG19)</f>
        <v>0</v>
      </c>
      <c r="AI20" s="48">
        <f>IF(AI18&gt;1000,1,AI18/1000)</f>
        <v>0</v>
      </c>
      <c r="AJ20" s="70">
        <f>IF(AI10=Tabelas!$F$23,AI16*AI20*(AI19+Tabelas!$C$39),AI16*AI20*AI19)</f>
        <v>0</v>
      </c>
      <c r="AK20" s="48">
        <f>IF(AK18&gt;1000,1,AK18/1000)</f>
        <v>0</v>
      </c>
      <c r="AL20" s="70">
        <f>IF(AK10=Tabelas!$F$23,AK16*AK20*(AK19+Tabelas!$C$39),AK16*AK20*AK19)</f>
        <v>0</v>
      </c>
      <c r="AM20" s="48">
        <f>IF(AM18&gt;1000,1,AM18/1000)</f>
        <v>0</v>
      </c>
      <c r="AN20" s="70">
        <f>IF(AM10=Tabelas!$F$23,AM16*AM20*(AM19+Tabelas!$C$39),AM16*AM20*AM19)</f>
        <v>0</v>
      </c>
      <c r="AO20" s="48">
        <f>IF(AO18&gt;1000,1,AO18/1000)</f>
        <v>0</v>
      </c>
      <c r="AP20" s="70">
        <f>IF(AO10=Tabelas!$F$23,AO16*AO20*(AO19+Tabelas!$C$39),AO16*AO20*AO19)</f>
        <v>0</v>
      </c>
      <c r="AQ20" s="48">
        <f>IF(AQ18&gt;1000,1,AQ18/1000)</f>
        <v>0</v>
      </c>
      <c r="AR20" s="70">
        <f>IF(AQ10=Tabelas!$F$23,AQ16*AQ20*(AQ19+Tabelas!$C$39),AQ16*AQ20*AQ19)</f>
        <v>0</v>
      </c>
      <c r="AS20" s="48">
        <f>IF(AS18&gt;1000,1,AS18/1000)</f>
        <v>0</v>
      </c>
      <c r="AT20" s="70">
        <f>IF(AS10=Tabelas!$F$23,AS16*AS20*(AS19+Tabelas!$C$39),AS16*AS20*AS19)</f>
        <v>0</v>
      </c>
      <c r="AU20" s="48">
        <f>IF(AU18&gt;1000,1,AU18/1000)</f>
        <v>0</v>
      </c>
      <c r="AV20" s="70">
        <f>IF(AU10=Tabelas!$F$23,AU16*AU20*(AU19+Tabelas!$C$39),AU16*AU20*AU19)</f>
        <v>0</v>
      </c>
      <c r="AW20" s="48">
        <f>IF(AW18&gt;1000,1,AW18/1000)</f>
        <v>0</v>
      </c>
      <c r="AX20" s="70">
        <f>IF(AW10=Tabelas!$F$23,AW16*AW20*(AW19+Tabelas!$C$39),AW16*AW20*AW19)</f>
        <v>0</v>
      </c>
      <c r="AY20" s="48">
        <f>IF(AY18&gt;1000,1,AY18/1000)</f>
        <v>0</v>
      </c>
      <c r="AZ20" s="70">
        <f>IF(AY10=Tabelas!$F$23,AY16*AY20*(AY19+Tabelas!$C$39),AY16*AY20*AY19)</f>
        <v>0</v>
      </c>
      <c r="BA20" s="48">
        <f>IF(BA18&gt;1000,1,BA18/1000)</f>
        <v>0</v>
      </c>
      <c r="BB20" s="70">
        <f>IF(BA10=Tabelas!$F$23,BA16*BA20*(BA19+Tabelas!$C$39),BA16*BA20*BA19)</f>
        <v>0</v>
      </c>
      <c r="BC20" s="48">
        <f>IF(BC18&gt;1000,1,BC18/1000)</f>
        <v>0</v>
      </c>
      <c r="BD20" s="70">
        <f>IF(BC10=Tabelas!$F$23,BC16*BC20*(BC19+Tabelas!$C$39),BC16*BC20*BC19)</f>
        <v>0</v>
      </c>
      <c r="BE20" s="48">
        <f>IF(BE18&gt;1000,1,BE18/1000)</f>
        <v>0</v>
      </c>
      <c r="BF20" s="70">
        <f>IF(BE10=Tabelas!$F$23,BE16*BE20*(BE19+Tabelas!$C$39),BE16*BE20*BE19)</f>
        <v>0</v>
      </c>
    </row>
    <row r="21" spans="1:58" x14ac:dyDescent="0.25">
      <c r="A21" s="445"/>
      <c r="B21" s="6" t="s">
        <v>92</v>
      </c>
      <c r="C21" s="48">
        <f>IF(C18&gt;=30000,29,IF(C18&lt;1001,0,C18/1000-C20))</f>
        <v>0</v>
      </c>
      <c r="D21" s="70">
        <f>IF(C10=Tabelas!$F$23,IF(OR(C8=Tabelas!$F$14,C8=Tabelas!$F$15),C16*C21*(C19+Tabelas!$C$39)*Tabelas!$H$3,C16*C21*(C19+Tabelas!$C$39)*Tabelas!$H$7),IF(OR(C8=Tabelas!$F$14,C8=Tabelas!$F$15),C16*C21*C19*Tabelas!$H$3,C16*C21*C19*Tabelas!$H$7))</f>
        <v>0</v>
      </c>
      <c r="E21" s="48">
        <f>IF(E18&gt;=30000,29,IF(E18&lt;1001,0,E18/1000-E20))</f>
        <v>0</v>
      </c>
      <c r="F21" s="70">
        <f>IF(E10=Tabelas!$F$23,IF(OR(E8=Tabelas!$F$14,E8=Tabelas!$F$15),E16*E21*(E19+Tabelas!$C$39)*Tabelas!$H$3,E16*E21*(E19+Tabelas!$C$39)*Tabelas!$H$7),IF(OR(E8=Tabelas!$F$14,E8=Tabelas!$F$15),E16*E21*E19*Tabelas!$H$3,E16*E21*E19*Tabelas!$H$7))</f>
        <v>0</v>
      </c>
      <c r="G21" s="48">
        <f>IF(G18&gt;=30000,29,IF(G18&lt;1001,0,G18/1000-G20))</f>
        <v>0</v>
      </c>
      <c r="H21" s="70">
        <f>IF(G10=Tabelas!$F$23,IF(OR(G8=Tabelas!$F$14,G8=Tabelas!$F$15),G16*G21*(G19+Tabelas!$C$39)*Tabelas!$H$3,G16*G21*(G19+Tabelas!$C$39)*Tabelas!$H$7),IF(OR(G8=Tabelas!$F$14,G8=Tabelas!$F$15),G16*G21*G19*Tabelas!$H$3,G16*G21*G19*Tabelas!$H$7))</f>
        <v>0</v>
      </c>
      <c r="I21" s="48">
        <f>IF(I18&gt;=30000,29,IF(I18&lt;1001,0,I18/1000-I20))</f>
        <v>0</v>
      </c>
      <c r="J21" s="70">
        <f>IF(I10=Tabelas!$F$23,IF(OR(I8=Tabelas!$F$14,I8=Tabelas!$F$15),I16*I21*(I19+Tabelas!$C$39)*Tabelas!$H$3,I16*I21*(I19+Tabelas!$C$39)*Tabelas!$H$7),IF(OR(I8=Tabelas!$F$14,I8=Tabelas!$F$15),I16*I21*I19*Tabelas!$H$3,I16*I21*I19*Tabelas!$H$7))</f>
        <v>0</v>
      </c>
      <c r="K21" s="48">
        <f>IF(K18&gt;=30000,29,IF(K18&lt;1001,0,K18/1000-K20))</f>
        <v>0</v>
      </c>
      <c r="L21" s="70">
        <f>IF(K10=Tabelas!$F$23,IF(OR(K8=Tabelas!$F$14,K8=Tabelas!$F$15),K16*K21*(K19+Tabelas!$C$39)*Tabelas!$H$3,K16*K21*(K19+Tabelas!$C$39)*Tabelas!$H$7),IF(OR(K8=Tabelas!$F$14,K8=Tabelas!$F$15),K16*K21*K19*Tabelas!$H$3,K16*K21*K19*Tabelas!$H$7))</f>
        <v>0</v>
      </c>
      <c r="M21" s="48">
        <f>IF(M18&gt;=30000,29,IF(M18&lt;1001,0,M18/1000-M20))</f>
        <v>0</v>
      </c>
      <c r="N21" s="70">
        <f>IF(M10=Tabelas!$F$23,IF(OR(M8=Tabelas!$F$14,M8=Tabelas!$F$15),M16*M21*(M19+Tabelas!$C$39)*Tabelas!$H$3,M16*M21*(M19+Tabelas!$C$39)*Tabelas!$H$7),IF(OR(M8=Tabelas!$F$14,M8=Tabelas!$F$15),M16*M21*M19*Tabelas!$H$3,M16*M21*M19*Tabelas!$H$7))</f>
        <v>0</v>
      </c>
      <c r="O21" s="48">
        <f>IF(O18&gt;=30000,29,IF(O18&lt;1001,0,O18/1000-O20))</f>
        <v>0</v>
      </c>
      <c r="P21" s="70">
        <f>IF(O10=Tabelas!$F$23,IF(OR(O8=Tabelas!$F$14,O8=Tabelas!$F$15),O16*O21*(O19+Tabelas!$C$39)*Tabelas!$H$3,O16*O21*(O19+Tabelas!$C$39)*Tabelas!$H$7),IF(OR(O8=Tabelas!$F$14,O8=Tabelas!$F$15),O16*O21*O19*Tabelas!$H$3,O16*O21*O19*Tabelas!$H$7))</f>
        <v>0</v>
      </c>
      <c r="Q21" s="48">
        <f>IF(Q18&gt;=30000,29,IF(Q18&lt;1001,0,Q18/1000-Q20))</f>
        <v>0</v>
      </c>
      <c r="R21" s="70">
        <f>IF(Q10=Tabelas!$F$23,IF(OR(Q8=Tabelas!$F$14,Q8=Tabelas!$F$15),Q16*Q21*(Q19+Tabelas!$C$39)*Tabelas!$H$3,Q16*Q21*(Q19+Tabelas!$C$39)*Tabelas!$H$7),IF(OR(Q8=Tabelas!$F$14,Q8=Tabelas!$F$15),Q16*Q21*Q19*Tabelas!$H$3,Q16*Q21*Q19*Tabelas!$H$7))</f>
        <v>0</v>
      </c>
      <c r="S21" s="48">
        <f>IF(S18&gt;=30000,29,IF(S18&lt;1001,0,S18/1000-S20))</f>
        <v>0</v>
      </c>
      <c r="T21" s="70">
        <f>IF(S10=Tabelas!$F$23,IF(OR(S8=Tabelas!$F$14,S8=Tabelas!$F$15),S16*S21*(S19+Tabelas!$C$39)*Tabelas!$H$3,S16*S21*(S19+Tabelas!$C$39)*Tabelas!$H$7),IF(OR(S8=Tabelas!$F$14,S8=Tabelas!$F$15),S16*S21*S19*Tabelas!$H$3,S16*S21*S19*Tabelas!$H$7))</f>
        <v>0</v>
      </c>
      <c r="U21" s="48">
        <f>IF(U18&gt;=30000,29,IF(U18&lt;1001,0,U18/1000-U20))</f>
        <v>0</v>
      </c>
      <c r="V21" s="70">
        <f>IF(U10=Tabelas!$F$23,IF(OR(U8=Tabelas!$F$14,U8=Tabelas!$F$15),U16*U21*(U19+Tabelas!$C$39)*Tabelas!$H$3,U16*U21*(U19+Tabelas!$C$39)*Tabelas!$H$7),IF(OR(U8=Tabelas!$F$14,U8=Tabelas!$F$15),U16*U21*U19*Tabelas!$H$3,U16*U21*U19*Tabelas!$H$7))</f>
        <v>0</v>
      </c>
      <c r="W21" s="48">
        <f>IF(W18&gt;=30000,29,IF(W18&lt;1001,0,W18/1000-W20))</f>
        <v>0</v>
      </c>
      <c r="X21" s="70">
        <f>IF(W10=Tabelas!$F$23,IF(OR(W8=Tabelas!$F$14,W8=Tabelas!$F$15),W16*W21*(W19+Tabelas!$C$39)*Tabelas!$H$3,W16*W21*(W19+Tabelas!$C$39)*Tabelas!$H$7),IF(OR(W8=Tabelas!$F$14,W8=Tabelas!$F$15),W16*W21*W19*Tabelas!$H$3,W16*W21*W19*Tabelas!$H$7))</f>
        <v>0</v>
      </c>
      <c r="Y21" s="48">
        <f>IF(Y18&gt;=30000,29,IF(Y18&lt;1001,0,Y18/1000-Y20))</f>
        <v>0</v>
      </c>
      <c r="Z21" s="70">
        <f>IF(Y10=Tabelas!$F$23,IF(OR(Y8=Tabelas!$F$14,Y8=Tabelas!$F$15),Y16*Y21*(Y19+Tabelas!$C$39)*Tabelas!$H$3,Y16*Y21*(Y19+Tabelas!$C$39)*Tabelas!$H$7),IF(OR(Y8=Tabelas!$F$14,Y8=Tabelas!$F$15),Y16*Y21*Y19*Tabelas!$H$3,Y16*Y21*Y19*Tabelas!$H$7))</f>
        <v>0</v>
      </c>
      <c r="AA21" s="48">
        <f>IF(AA18&gt;=30000,29,IF(AA18&lt;1001,0,AA18/1000-AA20))</f>
        <v>0</v>
      </c>
      <c r="AB21" s="70">
        <f>IF(AA10=Tabelas!$F$23,IF(OR(AA8=Tabelas!$F$14,AA8=Tabelas!$F$15),AA16*AA21*(AA19+Tabelas!$C$39)*Tabelas!$H$3,AA16*AA21*(AA19+Tabelas!$C$39)*Tabelas!$H$7),IF(OR(AA8=Tabelas!$F$14,AA8=Tabelas!$F$15),AA16*AA21*AA19*Tabelas!$H$3,AA16*AA21*AA19*Tabelas!$H$7))</f>
        <v>0</v>
      </c>
      <c r="AC21" s="48">
        <f>IF(AC18&gt;=30000,29,IF(AC18&lt;1001,0,AC18/1000-AC20))</f>
        <v>0</v>
      </c>
      <c r="AD21" s="70">
        <f>IF(AC10=Tabelas!$F$23,IF(OR(AC8=Tabelas!$F$14,AC8=Tabelas!$F$15),AC16*AC21*(AC19+Tabelas!$C$39)*Tabelas!$H$3,AC16*AC21*(AC19+Tabelas!$C$39)*Tabelas!$H$7),IF(OR(AC8=Tabelas!$F$14,AC8=Tabelas!$F$15),AC16*AC21*AC19*Tabelas!$H$3,AC16*AC21*AC19*Tabelas!$H$7))</f>
        <v>0</v>
      </c>
      <c r="AE21" s="48">
        <f>IF(AE18&gt;=30000,29,IF(AE18&lt;1001,0,AE18/1000-AE20))</f>
        <v>0</v>
      </c>
      <c r="AF21" s="70">
        <f>IF(AE10=Tabelas!$F$23,IF(OR(AE8=Tabelas!$F$14,AE8=Tabelas!$F$15),AE16*AE21*(AE19+Tabelas!$C$39)*Tabelas!$H$3,AE16*AE21*(AE19+Tabelas!$C$39)*Tabelas!$H$7),IF(OR(AE8=Tabelas!$F$14,AE8=Tabelas!$F$15),AE16*AE21*AE19*Tabelas!$H$3,AE16*AE21*AE19*Tabelas!$H$7))</f>
        <v>0</v>
      </c>
      <c r="AG21" s="48">
        <f>IF(AG18&gt;=30000,29,IF(AG18&lt;1001,0,AG18/1000-AG20))</f>
        <v>0</v>
      </c>
      <c r="AH21" s="70">
        <f>IF(AG10=Tabelas!$F$23,IF(OR(AG8=Tabelas!$F$14,AG8=Tabelas!$F$15),AG16*AG21*(AG19+Tabelas!$C$39)*Tabelas!$H$3,AG16*AG21*(AG19+Tabelas!$C$39)*Tabelas!$H$7),IF(OR(AG8=Tabelas!$F$14,AG8=Tabelas!$F$15),AG16*AG21*AG19*Tabelas!$H$3,AG16*AG21*AG19*Tabelas!$H$7))</f>
        <v>0</v>
      </c>
      <c r="AI21" s="48">
        <f>IF(AI18&gt;=30000,29,IF(AI18&lt;1001,0,AI18/1000-AI20))</f>
        <v>0</v>
      </c>
      <c r="AJ21" s="70">
        <f>IF(AI10=Tabelas!$F$23,IF(OR(AI8=Tabelas!$F$14,AI8=Tabelas!$F$15),AI16*AI21*(AI19+Tabelas!$C$39)*Tabelas!$H$3,AI16*AI21*(AI19+Tabelas!$C$39)*Tabelas!$H$7),IF(OR(AI8=Tabelas!$F$14,AI8=Tabelas!$F$15),AI16*AI21*AI19*Tabelas!$H$3,AI16*AI21*AI19*Tabelas!$H$7))</f>
        <v>0</v>
      </c>
      <c r="AK21" s="48">
        <f>IF(AK18&gt;=30000,29,IF(AK18&lt;1001,0,AK18/1000-AK20))</f>
        <v>0</v>
      </c>
      <c r="AL21" s="70">
        <f>IF(AK10=Tabelas!$F$23,IF(OR(AK8=Tabelas!$F$14,AK8=Tabelas!$F$15),AK16*AK21*(AK19+Tabelas!$C$39)*Tabelas!$H$3,AK16*AK21*(AK19+Tabelas!$C$39)*Tabelas!$H$7),IF(OR(AK8=Tabelas!$F$14,AK8=Tabelas!$F$15),AK16*AK21*AK19*Tabelas!$H$3,AK16*AK21*AK19*Tabelas!$H$7))</f>
        <v>0</v>
      </c>
      <c r="AM21" s="48">
        <f>IF(AM18&gt;=30000,29,IF(AM18&lt;1001,0,AM18/1000-AM20))</f>
        <v>0</v>
      </c>
      <c r="AN21" s="70">
        <f>IF(AM10=Tabelas!$F$23,IF(OR(AM8=Tabelas!$F$14,AM8=Tabelas!$F$15),AM16*AM21*(AM19+Tabelas!$C$39)*Tabelas!$H$3,AM16*AM21*(AM19+Tabelas!$C$39)*Tabelas!$H$7),IF(OR(AM8=Tabelas!$F$14,AM8=Tabelas!$F$15),AM16*AM21*AM19*Tabelas!$H$3,AM16*AM21*AM19*Tabelas!$H$7))</f>
        <v>0</v>
      </c>
      <c r="AO21" s="48">
        <f>IF(AO18&gt;=30000,29,IF(AO18&lt;1001,0,AO18/1000-AO20))</f>
        <v>0</v>
      </c>
      <c r="AP21" s="70">
        <f>IF(AO10=Tabelas!$F$23,IF(OR(AO8=Tabelas!$F$14,AO8=Tabelas!$F$15),AO16*AO21*(AO19+Tabelas!$C$39)*Tabelas!$H$3,AO16*AO21*(AO19+Tabelas!$C$39)*Tabelas!$H$7),IF(OR(AO8=Tabelas!$F$14,AO8=Tabelas!$F$15),AO16*AO21*AO19*Tabelas!$H$3,AO16*AO21*AO19*Tabelas!$H$7))</f>
        <v>0</v>
      </c>
      <c r="AQ21" s="48">
        <f>IF(AQ18&gt;=30000,29,IF(AQ18&lt;1001,0,AQ18/1000-AQ20))</f>
        <v>0</v>
      </c>
      <c r="AR21" s="70">
        <f>IF(AQ10=Tabelas!$F$23,IF(OR(AQ8=Tabelas!$F$14,AQ8=Tabelas!$F$15),AQ16*AQ21*(AQ19+Tabelas!$C$39)*Tabelas!$H$3,AQ16*AQ21*(AQ19+Tabelas!$C$39)*Tabelas!$H$7),IF(OR(AQ8=Tabelas!$F$14,AQ8=Tabelas!$F$15),AQ16*AQ21*AQ19*Tabelas!$H$3,AQ16*AQ21*AQ19*Tabelas!$H$7))</f>
        <v>0</v>
      </c>
      <c r="AS21" s="48">
        <f>IF(AS18&gt;=30000,29,IF(AS18&lt;1001,0,AS18/1000-AS20))</f>
        <v>0</v>
      </c>
      <c r="AT21" s="70">
        <f>IF(AS10=Tabelas!$F$23,IF(OR(AS8=Tabelas!$F$14,AS8=Tabelas!$F$15),AS16*AS21*(AS19+Tabelas!$C$39)*Tabelas!$H$3,AS16*AS21*(AS19+Tabelas!$C$39)*Tabelas!$H$7),IF(OR(AS8=Tabelas!$F$14,AS8=Tabelas!$F$15),AS16*AS21*AS19*Tabelas!$H$3,AS16*AS21*AS19*Tabelas!$H$7))</f>
        <v>0</v>
      </c>
      <c r="AU21" s="48">
        <f>IF(AU18&gt;=30000,29,IF(AU18&lt;1001,0,AU18/1000-AU20))</f>
        <v>0</v>
      </c>
      <c r="AV21" s="70">
        <f>IF(AU10=Tabelas!$F$23,IF(OR(AU8=Tabelas!$F$14,AU8=Tabelas!$F$15),AU16*AU21*(AU19+Tabelas!$C$39)*Tabelas!$H$3,AU16*AU21*(AU19+Tabelas!$C$39)*Tabelas!$H$7),IF(OR(AU8=Tabelas!$F$14,AU8=Tabelas!$F$15),AU16*AU21*AU19*Tabelas!$H$3,AU16*AU21*AU19*Tabelas!$H$7))</f>
        <v>0</v>
      </c>
      <c r="AW21" s="48">
        <f>IF(AW18&gt;=30000,29,IF(AW18&lt;1001,0,AW18/1000-AW20))</f>
        <v>0</v>
      </c>
      <c r="AX21" s="70">
        <f>IF(AW10=Tabelas!$F$23,IF(OR(AW8=Tabelas!$F$14,AW8=Tabelas!$F$15),AW16*AW21*(AW19+Tabelas!$C$39)*Tabelas!$H$3,AW16*AW21*(AW19+Tabelas!$C$39)*Tabelas!$H$7),IF(OR(AW8=Tabelas!$F$14,AW8=Tabelas!$F$15),AW16*AW21*AW19*Tabelas!$H$3,AW16*AW21*AW19*Tabelas!$H$7))</f>
        <v>0</v>
      </c>
      <c r="AY21" s="48">
        <f>IF(AY18&gt;=30000,29,IF(AY18&lt;1001,0,AY18/1000-AY20))</f>
        <v>0</v>
      </c>
      <c r="AZ21" s="70">
        <f>IF(AY10=Tabelas!$F$23,IF(OR(AY8=Tabelas!$F$14,AY8=Tabelas!$F$15),AY16*AY21*(AY19+Tabelas!$C$39)*Tabelas!$H$3,AY16*AY21*(AY19+Tabelas!$C$39)*Tabelas!$H$7),IF(OR(AY8=Tabelas!$F$14,AY8=Tabelas!$F$15),AY16*AY21*AY19*Tabelas!$H$3,AY16*AY21*AY19*Tabelas!$H$7))</f>
        <v>0</v>
      </c>
      <c r="BA21" s="48">
        <f>IF(BA18&gt;=30000,29,IF(BA18&lt;1001,0,BA18/1000-BA20))</f>
        <v>0</v>
      </c>
      <c r="BB21" s="70">
        <f>IF(BA10=Tabelas!$F$23,IF(OR(BA8=Tabelas!$F$14,BA8=Tabelas!$F$15),BA16*BA21*(BA19+Tabelas!$C$39)*Tabelas!$H$3,BA16*BA21*(BA19+Tabelas!$C$39)*Tabelas!$H$7),IF(OR(BA8=Tabelas!$F$14,BA8=Tabelas!$F$15),BA16*BA21*BA19*Tabelas!$H$3,BA16*BA21*BA19*Tabelas!$H$7))</f>
        <v>0</v>
      </c>
      <c r="BC21" s="48">
        <f>IF(BC18&gt;=30000,29,IF(BC18&lt;1001,0,BC18/1000-BC20))</f>
        <v>0</v>
      </c>
      <c r="BD21" s="70">
        <f>IF(BC10=Tabelas!$F$23,IF(OR(BC8=Tabelas!$F$14,BC8=Tabelas!$F$15),BC16*BC21*(BC19+Tabelas!$C$39)*Tabelas!$H$3,BC16*BC21*(BC19+Tabelas!$C$39)*Tabelas!$H$7),IF(OR(BC8=Tabelas!$F$14,BC8=Tabelas!$F$15),BC16*BC21*BC19*Tabelas!$H$3,BC16*BC21*BC19*Tabelas!$H$7))</f>
        <v>0</v>
      </c>
      <c r="BE21" s="48">
        <f>IF(BE18&gt;=30000,29,IF(BE18&lt;1001,0,BE18/1000-BE20))</f>
        <v>0</v>
      </c>
      <c r="BF21" s="70">
        <f>IF(BE10=Tabelas!$F$23,IF(OR(BE8=Tabelas!$F$14,BE8=Tabelas!$F$15),BE16*BE21*(BE19+Tabelas!$C$39)*Tabelas!$H$3,BE16*BE21*(BE19+Tabelas!$C$39)*Tabelas!$H$7),IF(OR(BE8=Tabelas!$F$14,BE8=Tabelas!$F$15),BE16*BE21*BE19*Tabelas!$H$3,BE16*BE21*BE19*Tabelas!$H$7))</f>
        <v>0</v>
      </c>
    </row>
    <row r="22" spans="1:58" x14ac:dyDescent="0.25">
      <c r="A22" s="445"/>
      <c r="B22" s="7" t="s">
        <v>93</v>
      </c>
      <c r="C22" s="48">
        <f>IF(C18&gt;=100000,70,IF(C18&lt;30001,0,C18/1000-SUM(C20:C21)))</f>
        <v>0</v>
      </c>
      <c r="D22" s="70">
        <f>IF(C10=Tabelas!$F$23,IF(OR(C8=Tabelas!$F$14,C8=Tabelas!$F$15),C16*C22*(C19+Tabelas!$C$39)*Tabelas!$H$4,C16*C22*(C19+Tabelas!$C$39)*Tabelas!$G$4),IF(OR(C8=Tabelas!$F$14,C8=Tabelas!$F$15),C16*C22*C19*Tabelas!$H$4,C16*C22*C19*Tabelas!$H$8))</f>
        <v>0</v>
      </c>
      <c r="E22" s="48">
        <f>IF(E18&gt;=100000,70,IF(E18&lt;30001,0,E18/1000-SUM(E20:E21)))</f>
        <v>0</v>
      </c>
      <c r="F22" s="70">
        <f>IF(E10=Tabelas!$F$23,IF(OR(E8=Tabelas!$F$14,E8=Tabelas!$F$15),E16*E22*(E19+Tabelas!$C$39)*Tabelas!$H$4,E16*E22*(E19+Tabelas!$C$39)*Tabelas!$G$4),IF(OR(E8=Tabelas!$F$14,E8=Tabelas!$F$15),E16*E22*E19*Tabelas!$H$4,E16*E22*E19*Tabelas!$H$8))</f>
        <v>0</v>
      </c>
      <c r="G22" s="48">
        <f>IF(G18&gt;=100000,70,IF(G18&lt;30001,0,G18/1000-SUM(G20:G21)))</f>
        <v>0</v>
      </c>
      <c r="H22" s="70">
        <f>IF(G10=Tabelas!$F$23,IF(OR(G8=Tabelas!$F$14,G8=Tabelas!$F$15),G16*G22*(G19+Tabelas!$C$39)*Tabelas!$H$4,G16*G22*(G19+Tabelas!$C$39)*Tabelas!$G$4),IF(OR(G8=Tabelas!$F$14,G8=Tabelas!$F$15),G16*G22*G19*Tabelas!$H$4,G16*G22*G19*Tabelas!$H$8))</f>
        <v>0</v>
      </c>
      <c r="I22" s="48">
        <f>IF(I18&gt;=100000,70,IF(I18&lt;30001,0,I18/1000-SUM(I20:I21)))</f>
        <v>0</v>
      </c>
      <c r="J22" s="70">
        <f>IF(I10=Tabelas!$F$23,IF(OR(I8=Tabelas!$F$14,I8=Tabelas!$F$15),I16*I22*(I19+Tabelas!$C$39)*Tabelas!$H$4,I16*I22*(I19+Tabelas!$C$39)*Tabelas!$G$4),IF(OR(I8=Tabelas!$F$14,I8=Tabelas!$F$15),I16*I22*I19*Tabelas!$H$4,I16*I22*I19*Tabelas!$H$8))</f>
        <v>0</v>
      </c>
      <c r="K22" s="48">
        <f>IF(K18&gt;=100000,70,IF(K18&lt;30001,0,K18/1000-SUM(K20:K21)))</f>
        <v>0</v>
      </c>
      <c r="L22" s="70">
        <f>IF(K10=Tabelas!$F$23,IF(OR(K8=Tabelas!$F$14,K8=Tabelas!$F$15),K16*K22*(K19+Tabelas!$C$39)*Tabelas!$H$4,K16*K22*(K19+Tabelas!$C$39)*Tabelas!$G$4),IF(OR(K8=Tabelas!$F$14,K8=Tabelas!$F$15),K16*K22*K19*Tabelas!$H$4,K16*K22*K19*Tabelas!$H$8))</f>
        <v>0</v>
      </c>
      <c r="M22" s="48">
        <f>IF(M18&gt;=100000,70,IF(M18&lt;30001,0,M18/1000-SUM(M20:M21)))</f>
        <v>0</v>
      </c>
      <c r="N22" s="70">
        <f>IF(M10=Tabelas!$F$23,IF(OR(M8=Tabelas!$F$14,M8=Tabelas!$F$15),M16*M22*(M19+Tabelas!$C$39)*Tabelas!$H$4,M16*M22*(M19+Tabelas!$C$39)*Tabelas!$G$4),IF(OR(M8=Tabelas!$F$14,M8=Tabelas!$F$15),M16*M22*M19*Tabelas!$H$4,M16*M22*M19*Tabelas!$H$8))</f>
        <v>0</v>
      </c>
      <c r="O22" s="48">
        <f>IF(O18&gt;=100000,70,IF(O18&lt;30001,0,O18/1000-SUM(O20:O21)))</f>
        <v>0</v>
      </c>
      <c r="P22" s="70">
        <f>IF(O10=Tabelas!$F$23,IF(OR(O8=Tabelas!$F$14,O8=Tabelas!$F$15),O16*O22*(O19+Tabelas!$C$39)*Tabelas!$H$4,O16*O22*(O19+Tabelas!$C$39)*Tabelas!$G$4),IF(OR(O8=Tabelas!$F$14,O8=Tabelas!$F$15),O16*O22*O19*Tabelas!$H$4,O16*O22*O19*Tabelas!$H$8))</f>
        <v>0</v>
      </c>
      <c r="Q22" s="48">
        <f>IF(Q18&gt;=100000,70,IF(Q18&lt;30001,0,Q18/1000-SUM(Q20:Q21)))</f>
        <v>0</v>
      </c>
      <c r="R22" s="70">
        <f>IF(Q10=Tabelas!$F$23,IF(OR(Q8=Tabelas!$F$14,Q8=Tabelas!$F$15),Q16*Q22*(Q19+Tabelas!$C$39)*Tabelas!$H$4,Q16*Q22*(Q19+Tabelas!$C$39)*Tabelas!$G$4),IF(OR(Q8=Tabelas!$F$14,Q8=Tabelas!$F$15),Q16*Q22*Q19*Tabelas!$H$4,Q16*Q22*Q19*Tabelas!$H$8))</f>
        <v>0</v>
      </c>
      <c r="S22" s="48">
        <f>IF(S18&gt;=100000,70,IF(S18&lt;30001,0,S18/1000-SUM(S20:S21)))</f>
        <v>0</v>
      </c>
      <c r="T22" s="70">
        <f>IF(S10=Tabelas!$F$23,IF(OR(S8=Tabelas!$F$14,S8=Tabelas!$F$15),S16*S22*(S19+Tabelas!$C$39)*Tabelas!$H$4,S16*S22*(S19+Tabelas!$C$39)*Tabelas!$G$4),IF(OR(S8=Tabelas!$F$14,S8=Tabelas!$F$15),S16*S22*S19*Tabelas!$H$4,S16*S22*S19*Tabelas!$H$8))</f>
        <v>0</v>
      </c>
      <c r="U22" s="48">
        <f>IF(U18&gt;=100000,70,IF(U18&lt;30001,0,U18/1000-SUM(U20:U21)))</f>
        <v>0</v>
      </c>
      <c r="V22" s="70">
        <f>IF(U10=Tabelas!$F$23,IF(OR(U8=Tabelas!$F$14,U8=Tabelas!$F$15),U16*U22*(U19+Tabelas!$C$39)*Tabelas!$H$4,U16*U22*(U19+Tabelas!$C$39)*Tabelas!$G$4),IF(OR(U8=Tabelas!$F$14,U8=Tabelas!$F$15),U16*U22*U19*Tabelas!$H$4,U16*U22*U19*Tabelas!$H$8))</f>
        <v>0</v>
      </c>
      <c r="W22" s="48">
        <f>IF(W18&gt;=100000,70,IF(W18&lt;30001,0,W18/1000-SUM(W20:W21)))</f>
        <v>0</v>
      </c>
      <c r="X22" s="70">
        <f>IF(W10=Tabelas!$F$23,IF(OR(W8=Tabelas!$F$14,W8=Tabelas!$F$15),W16*W22*(W19+Tabelas!$C$39)*Tabelas!$H$4,W16*W22*(W19+Tabelas!$C$39)*Tabelas!$G$4),IF(OR(W8=Tabelas!$F$14,W8=Tabelas!$F$15),W16*W22*W19*Tabelas!$H$4,W16*W22*W19*Tabelas!$H$8))</f>
        <v>0</v>
      </c>
      <c r="Y22" s="48">
        <f>IF(Y18&gt;=100000,70,IF(Y18&lt;30001,0,Y18/1000-SUM(Y20:Y21)))</f>
        <v>0</v>
      </c>
      <c r="Z22" s="70">
        <f>IF(Y10=Tabelas!$F$23,IF(OR(Y8=Tabelas!$F$14,Y8=Tabelas!$F$15),Y16*Y22*(Y19+Tabelas!$C$39)*Tabelas!$H$4,Y16*Y22*(Y19+Tabelas!$C$39)*Tabelas!$G$4),IF(OR(Y8=Tabelas!$F$14,Y8=Tabelas!$F$15),Y16*Y22*Y19*Tabelas!$H$4,Y16*Y22*Y19*Tabelas!$H$8))</f>
        <v>0</v>
      </c>
      <c r="AA22" s="48">
        <f>IF(AA18&gt;=100000,70,IF(AA18&lt;30001,0,AA18/1000-SUM(AA20:AA21)))</f>
        <v>0</v>
      </c>
      <c r="AB22" s="70">
        <f>IF(AA10=Tabelas!$F$23,IF(OR(AA8=Tabelas!$F$14,AA8=Tabelas!$F$15),AA16*AA22*(AA19+Tabelas!$C$39)*Tabelas!$H$4,AA16*AA22*(AA19+Tabelas!$C$39)*Tabelas!$G$4),IF(OR(AA8=Tabelas!$F$14,AA8=Tabelas!$F$15),AA16*AA22*AA19*Tabelas!$H$4,AA16*AA22*AA19*Tabelas!$H$8))</f>
        <v>0</v>
      </c>
      <c r="AC22" s="48">
        <f>IF(AC18&gt;=100000,70,IF(AC18&lt;30001,0,AC18/1000-SUM(AC20:AC21)))</f>
        <v>0</v>
      </c>
      <c r="AD22" s="70">
        <f>IF(AC10=Tabelas!$F$23,IF(OR(AC8=Tabelas!$F$14,AC8=Tabelas!$F$15),AC16*AC22*(AC19+Tabelas!$C$39)*Tabelas!$H$4,AC16*AC22*(AC19+Tabelas!$C$39)*Tabelas!$G$4),IF(OR(AC8=Tabelas!$F$14,AC8=Tabelas!$F$15),AC16*AC22*AC19*Tabelas!$H$4,AC16*AC22*AC19*Tabelas!$H$8))</f>
        <v>0</v>
      </c>
      <c r="AE22" s="48">
        <f>IF(AE18&gt;=100000,70,IF(AE18&lt;30001,0,AE18/1000-SUM(AE20:AE21)))</f>
        <v>0</v>
      </c>
      <c r="AF22" s="70">
        <f>IF(AE10=Tabelas!$F$23,IF(OR(AE8=Tabelas!$F$14,AE8=Tabelas!$F$15),AE16*AE22*(AE19+Tabelas!$C$39)*Tabelas!$H$4,AE16*AE22*(AE19+Tabelas!$C$39)*Tabelas!$G$4),IF(OR(AE8=Tabelas!$F$14,AE8=Tabelas!$F$15),AE16*AE22*AE19*Tabelas!$H$4,AE16*AE22*AE19*Tabelas!$H$8))</f>
        <v>0</v>
      </c>
      <c r="AG22" s="48">
        <f>IF(AG18&gt;=100000,70,IF(AG18&lt;30001,0,AG18/1000-SUM(AG20:AG21)))</f>
        <v>0</v>
      </c>
      <c r="AH22" s="70">
        <f>IF(AG10=Tabelas!$F$23,IF(OR(AG8=Tabelas!$F$14,AG8=Tabelas!$F$15),AG16*AG22*(AG19+Tabelas!$C$39)*Tabelas!$H$4,AG16*AG22*(AG19+Tabelas!$C$39)*Tabelas!$G$4),IF(OR(AG8=Tabelas!$F$14,AG8=Tabelas!$F$15),AG16*AG22*AG19*Tabelas!$H$4,AG16*AG22*AG19*Tabelas!$H$8))</f>
        <v>0</v>
      </c>
      <c r="AI22" s="48">
        <f>IF(AI18&gt;=100000,70,IF(AI18&lt;30001,0,AI18/1000-SUM(AI20:AI21)))</f>
        <v>0</v>
      </c>
      <c r="AJ22" s="70">
        <f>IF(AI10=Tabelas!$F$23,IF(OR(AI8=Tabelas!$F$14,AI8=Tabelas!$F$15),AI16*AI22*(AI19+Tabelas!$C$39)*Tabelas!$H$4,AI16*AI22*(AI19+Tabelas!$C$39)*Tabelas!$G$4),IF(OR(AI8=Tabelas!$F$14,AI8=Tabelas!$F$15),AI16*AI22*AI19*Tabelas!$H$4,AI16*AI22*AI19*Tabelas!$H$8))</f>
        <v>0</v>
      </c>
      <c r="AK22" s="48">
        <f>IF(AK18&gt;=100000,70,IF(AK18&lt;30001,0,AK18/1000-SUM(AK20:AK21)))</f>
        <v>0</v>
      </c>
      <c r="AL22" s="70">
        <f>IF(AK10=Tabelas!$F$23,IF(OR(AK8=Tabelas!$F$14,AK8=Tabelas!$F$15),AK16*AK22*(AK19+Tabelas!$C$39)*Tabelas!$H$4,AK16*AK22*(AK19+Tabelas!$C$39)*Tabelas!$G$4),IF(OR(AK8=Tabelas!$F$14,AK8=Tabelas!$F$15),AK16*AK22*AK19*Tabelas!$H$4,AK16*AK22*AK19*Tabelas!$H$8))</f>
        <v>0</v>
      </c>
      <c r="AM22" s="48">
        <f>IF(AM18&gt;=100000,70,IF(AM18&lt;30001,0,AM18/1000-SUM(AM20:AM21)))</f>
        <v>0</v>
      </c>
      <c r="AN22" s="70">
        <f>IF(AM10=Tabelas!$F$23,IF(OR(AM8=Tabelas!$F$14,AM8=Tabelas!$F$15),AM16*AM22*(AM19+Tabelas!$C$39)*Tabelas!$H$4,AM16*AM22*(AM19+Tabelas!$C$39)*Tabelas!$G$4),IF(OR(AM8=Tabelas!$F$14,AM8=Tabelas!$F$15),AM16*AM22*AM19*Tabelas!$H$4,AM16*AM22*AM19*Tabelas!$H$8))</f>
        <v>0</v>
      </c>
      <c r="AO22" s="48">
        <f>IF(AO18&gt;=100000,70,IF(AO18&lt;30001,0,AO18/1000-SUM(AO20:AO21)))</f>
        <v>0</v>
      </c>
      <c r="AP22" s="70">
        <f>IF(AO10=Tabelas!$F$23,IF(OR(AO8=Tabelas!$F$14,AO8=Tabelas!$F$15),AO16*AO22*(AO19+Tabelas!$C$39)*Tabelas!$H$4,AO16*AO22*(AO19+Tabelas!$C$39)*Tabelas!$G$4),IF(OR(AO8=Tabelas!$F$14,AO8=Tabelas!$F$15),AO16*AO22*AO19*Tabelas!$H$4,AO16*AO22*AO19*Tabelas!$H$8))</f>
        <v>0</v>
      </c>
      <c r="AQ22" s="48">
        <f>IF(AQ18&gt;=100000,70,IF(AQ18&lt;30001,0,AQ18/1000-SUM(AQ20:AQ21)))</f>
        <v>0</v>
      </c>
      <c r="AR22" s="70">
        <f>IF(AQ10=Tabelas!$F$23,IF(OR(AQ8=Tabelas!$F$14,AQ8=Tabelas!$F$15),AQ16*AQ22*(AQ19+Tabelas!$C$39)*Tabelas!$H$4,AQ16*AQ22*(AQ19+Tabelas!$C$39)*Tabelas!$G$4),IF(OR(AQ8=Tabelas!$F$14,AQ8=Tabelas!$F$15),AQ16*AQ22*AQ19*Tabelas!$H$4,AQ16*AQ22*AQ19*Tabelas!$H$8))</f>
        <v>0</v>
      </c>
      <c r="AS22" s="48">
        <f>IF(AS18&gt;=100000,70,IF(AS18&lt;30001,0,AS18/1000-SUM(AS20:AS21)))</f>
        <v>0</v>
      </c>
      <c r="AT22" s="70">
        <f>IF(AS10=Tabelas!$F$23,IF(OR(AS8=Tabelas!$F$14,AS8=Tabelas!$F$15),AS16*AS22*(AS19+Tabelas!$C$39)*Tabelas!$H$4,AS16*AS22*(AS19+Tabelas!$C$39)*Tabelas!$G$4),IF(OR(AS8=Tabelas!$F$14,AS8=Tabelas!$F$15),AS16*AS22*AS19*Tabelas!$H$4,AS16*AS22*AS19*Tabelas!$H$8))</f>
        <v>0</v>
      </c>
      <c r="AU22" s="48">
        <f>IF(AU18&gt;=100000,70,IF(AU18&lt;30001,0,AU18/1000-SUM(AU20:AU21)))</f>
        <v>0</v>
      </c>
      <c r="AV22" s="70">
        <f>IF(AU10=Tabelas!$F$23,IF(OR(AU8=Tabelas!$F$14,AU8=Tabelas!$F$15),AU16*AU22*(AU19+Tabelas!$C$39)*Tabelas!$H$4,AU16*AU22*(AU19+Tabelas!$C$39)*Tabelas!$G$4),IF(OR(AU8=Tabelas!$F$14,AU8=Tabelas!$F$15),AU16*AU22*AU19*Tabelas!$H$4,AU16*AU22*AU19*Tabelas!$H$8))</f>
        <v>0</v>
      </c>
      <c r="AW22" s="48">
        <f>IF(AW18&gt;=100000,70,IF(AW18&lt;30001,0,AW18/1000-SUM(AW20:AW21)))</f>
        <v>0</v>
      </c>
      <c r="AX22" s="70">
        <f>IF(AW10=Tabelas!$F$23,IF(OR(AW8=Tabelas!$F$14,AW8=Tabelas!$F$15),AW16*AW22*(AW19+Tabelas!$C$39)*Tabelas!$H$4,AW16*AW22*(AW19+Tabelas!$C$39)*Tabelas!$G$4),IF(OR(AW8=Tabelas!$F$14,AW8=Tabelas!$F$15),AW16*AW22*AW19*Tabelas!$H$4,AW16*AW22*AW19*Tabelas!$H$8))</f>
        <v>0</v>
      </c>
      <c r="AY22" s="48">
        <f>IF(AY18&gt;=100000,70,IF(AY18&lt;30001,0,AY18/1000-SUM(AY20:AY21)))</f>
        <v>0</v>
      </c>
      <c r="AZ22" s="70">
        <f>IF(AY10=Tabelas!$F$23,IF(OR(AY8=Tabelas!$F$14,AY8=Tabelas!$F$15),AY16*AY22*(AY19+Tabelas!$C$39)*Tabelas!$H$4,AY16*AY22*(AY19+Tabelas!$C$39)*Tabelas!$G$4),IF(OR(AY8=Tabelas!$F$14,AY8=Tabelas!$F$15),AY16*AY22*AY19*Tabelas!$H$4,AY16*AY22*AY19*Tabelas!$H$8))</f>
        <v>0</v>
      </c>
      <c r="BA22" s="48">
        <f>IF(BA18&gt;=100000,70,IF(BA18&lt;30001,0,BA18/1000-SUM(BA20:BA21)))</f>
        <v>0</v>
      </c>
      <c r="BB22" s="70">
        <f>IF(BA10=Tabelas!$F$23,IF(OR(BA8=Tabelas!$F$14,BA8=Tabelas!$F$15),BA16*BA22*(BA19+Tabelas!$C$39)*Tabelas!$H$4,BA16*BA22*(BA19+Tabelas!$C$39)*Tabelas!$G$4),IF(OR(BA8=Tabelas!$F$14,BA8=Tabelas!$F$15),BA16*BA22*BA19*Tabelas!$H$4,BA16*BA22*BA19*Tabelas!$H$8))</f>
        <v>0</v>
      </c>
      <c r="BC22" s="48">
        <f>IF(BC18&gt;=100000,70,IF(BC18&lt;30001,0,BC18/1000-SUM(BC20:BC21)))</f>
        <v>0</v>
      </c>
      <c r="BD22" s="70">
        <f>IF(BC10=Tabelas!$F$23,IF(OR(BC8=Tabelas!$F$14,BC8=Tabelas!$F$15),BC16*BC22*(BC19+Tabelas!$C$39)*Tabelas!$H$4,BC16*BC22*(BC19+Tabelas!$C$39)*Tabelas!$G$4),IF(OR(BC8=Tabelas!$F$14,BC8=Tabelas!$F$15),BC16*BC22*BC19*Tabelas!$H$4,BC16*BC22*BC19*Tabelas!$H$8))</f>
        <v>0</v>
      </c>
      <c r="BE22" s="48">
        <f>IF(BE18&gt;=100000,70,IF(BE18&lt;30001,0,BE18/1000-SUM(BE20:BE21)))</f>
        <v>0</v>
      </c>
      <c r="BF22" s="70">
        <f>IF(BE10=Tabelas!$F$23,IF(OR(BE8=Tabelas!$F$14,BE8=Tabelas!$F$15),BE16*BE22*(BE19+Tabelas!$C$39)*Tabelas!$H$4,BE16*BE22*(BE19+Tabelas!$C$39)*Tabelas!$G$4),IF(OR(BE8=Tabelas!$F$14,BE8=Tabelas!$F$15),BE16*BE22*BE19*Tabelas!$H$4,BE16*BE22*BE19*Tabelas!$H$8))</f>
        <v>0</v>
      </c>
    </row>
    <row r="23" spans="1:58" x14ac:dyDescent="0.25">
      <c r="A23" s="445"/>
      <c r="B23" s="7" t="s">
        <v>94</v>
      </c>
      <c r="C23" s="48">
        <f>IF(C18&gt;=500000,400,IF(C18&lt;100001,0,C18/1000-SUM(C20:C22)))</f>
        <v>0</v>
      </c>
      <c r="D23" s="70">
        <f>IF(C10=Tabelas!$F$23,IF(OR(C8=Tabelas!$F$14,C8=Tabelas!$F$15),C16*C23*(C19+Tabelas!$C$39)*Tabelas!$H$5,C16*C23*(C19+Tabelas!$C$39)*Tabelas!$H$9),IF(OR(C8=Tabelas!$F$14,C8=Tabelas!$F$15),C16*C23*C19*Tabelas!$H$5,C16*C23*C19*Tabelas!$H$9))</f>
        <v>0</v>
      </c>
      <c r="E23" s="48">
        <f>IF(E18&gt;=500000,400,IF(E18&lt;100001,0,E18/1000-SUM(E20:E22)))</f>
        <v>0</v>
      </c>
      <c r="F23" s="70">
        <f>IF(E10=Tabelas!$F$23,IF(OR(E8=Tabelas!$F$14,E8=Tabelas!$F$15),E16*E23*(E19+Tabelas!$C$39)*Tabelas!$H$5,E16*E23*(E19+Tabelas!$C$39)*Tabelas!$H$9),IF(OR(E8=Tabelas!$F$14,E8=Tabelas!$F$15),E16*E23*E19*Tabelas!$H$5,E16*E23*E19*Tabelas!$H$9))</f>
        <v>0</v>
      </c>
      <c r="G23" s="48">
        <f>IF(G18&gt;=500000,400,IF(G18&lt;100001,0,G18/1000-SUM(G20:G22)))</f>
        <v>0</v>
      </c>
      <c r="H23" s="70">
        <f>IF(G10=Tabelas!$F$23,IF(OR(G8=Tabelas!$F$14,G8=Tabelas!$F$15),G16*G23*(G19+Tabelas!$C$39)*Tabelas!$H$5,G16*G23*(G19+Tabelas!$C$39)*Tabelas!$H$9),IF(OR(G8=Tabelas!$F$14,G8=Tabelas!$F$15),G16*G23*G19*Tabelas!$H$5,G16*G23*G19*Tabelas!$H$9))</f>
        <v>0</v>
      </c>
      <c r="I23" s="48">
        <f>IF(I18&gt;=500000,400,IF(I18&lt;100001,0,I18/1000-SUM(I20:I22)))</f>
        <v>0</v>
      </c>
      <c r="J23" s="70">
        <f>IF(I10=Tabelas!$F$23,IF(OR(I8=Tabelas!$F$14,I8=Tabelas!$F$15),I16*I23*(I19+Tabelas!$C$39)*Tabelas!$H$5,I16*I23*(I19+Tabelas!$C$39)*Tabelas!$H$9),IF(OR(I8=Tabelas!$F$14,I8=Tabelas!$F$15),I16*I23*I19*Tabelas!$H$5,I16*I23*I19*Tabelas!$H$9))</f>
        <v>0</v>
      </c>
      <c r="K23" s="48">
        <f>IF(K18&gt;=500000,400,IF(K18&lt;100001,0,K18/1000-SUM(K20:K22)))</f>
        <v>0</v>
      </c>
      <c r="L23" s="70">
        <f>IF(K10=Tabelas!$F$23,IF(OR(K8=Tabelas!$F$14,K8=Tabelas!$F$15),K16*K23*(K19+Tabelas!$C$39)*Tabelas!$H$5,K16*K23*(K19+Tabelas!$C$39)*Tabelas!$H$9),IF(OR(K8=Tabelas!$F$14,K8=Tabelas!$F$15),K16*K23*K19*Tabelas!$H$5,K16*K23*K19*Tabelas!$H$9))</f>
        <v>0</v>
      </c>
      <c r="M23" s="48">
        <f>IF(M18&gt;=500000,400,IF(M18&lt;100001,0,M18/1000-SUM(M20:M22)))</f>
        <v>0</v>
      </c>
      <c r="N23" s="70">
        <f>IF(M10=Tabelas!$F$23,IF(OR(M8=Tabelas!$F$14,M8=Tabelas!$F$15),M16*M23*(M19+Tabelas!$C$39)*Tabelas!$H$5,M16*M23*(M19+Tabelas!$C$39)*Tabelas!$H$9),IF(OR(M8=Tabelas!$F$14,M8=Tabelas!$F$15),M16*M23*M19*Tabelas!$H$5,M16*M23*M19*Tabelas!$H$9))</f>
        <v>0</v>
      </c>
      <c r="O23" s="48">
        <f>IF(O18&gt;=500000,400,IF(O18&lt;100001,0,O18/1000-SUM(O20:O22)))</f>
        <v>0</v>
      </c>
      <c r="P23" s="70">
        <f>IF(O10=Tabelas!$F$23,IF(OR(O8=Tabelas!$F$14,O8=Tabelas!$F$15),O16*O23*(O19+Tabelas!$C$39)*Tabelas!$H$5,O16*O23*(O19+Tabelas!$C$39)*Tabelas!$H$9),IF(OR(O8=Tabelas!$F$14,O8=Tabelas!$F$15),O16*O23*O19*Tabelas!$H$5,O16*O23*O19*Tabelas!$H$9))</f>
        <v>0</v>
      </c>
      <c r="Q23" s="48">
        <f>IF(Q18&gt;=500000,400,IF(Q18&lt;100001,0,Q18/1000-SUM(Q20:Q22)))</f>
        <v>0</v>
      </c>
      <c r="R23" s="70">
        <f>IF(Q10=Tabelas!$F$23,IF(OR(Q8=Tabelas!$F$14,Q8=Tabelas!$F$15),Q16*Q23*(Q19+Tabelas!$C$39)*Tabelas!$H$5,Q16*Q23*(Q19+Tabelas!$C$39)*Tabelas!$H$9),IF(OR(Q8=Tabelas!$F$14,Q8=Tabelas!$F$15),Q16*Q23*Q19*Tabelas!$H$5,Q16*Q23*Q19*Tabelas!$H$9))</f>
        <v>0</v>
      </c>
      <c r="S23" s="48">
        <f>IF(S18&gt;=500000,400,IF(S18&lt;100001,0,S18/1000-SUM(S20:S22)))</f>
        <v>0</v>
      </c>
      <c r="T23" s="70">
        <f>IF(S10=Tabelas!$F$23,IF(OR(S8=Tabelas!$F$14,S8=Tabelas!$F$15),S16*S23*(S19+Tabelas!$C$39)*Tabelas!$H$5,S16*S23*(S19+Tabelas!$C$39)*Tabelas!$H$9),IF(OR(S8=Tabelas!$F$14,S8=Tabelas!$F$15),S16*S23*S19*Tabelas!$H$5,S16*S23*S19*Tabelas!$H$9))</f>
        <v>0</v>
      </c>
      <c r="U23" s="48">
        <f>IF(U18&gt;=500000,400,IF(U18&lt;100001,0,U18/1000-SUM(U20:U22)))</f>
        <v>0</v>
      </c>
      <c r="V23" s="70">
        <f>IF(U10=Tabelas!$F$23,IF(OR(U8=Tabelas!$F$14,U8=Tabelas!$F$15),U16*U23*(U19+Tabelas!$C$39)*Tabelas!$H$5,U16*U23*(U19+Tabelas!$C$39)*Tabelas!$H$9),IF(OR(U8=Tabelas!$F$14,U8=Tabelas!$F$15),U16*U23*U19*Tabelas!$H$5,U16*U23*U19*Tabelas!$H$9))</f>
        <v>0</v>
      </c>
      <c r="W23" s="48">
        <f>IF(W18&gt;=500000,400,IF(W18&lt;100001,0,W18/1000-SUM(W20:W22)))</f>
        <v>0</v>
      </c>
      <c r="X23" s="70">
        <f>IF(W10=Tabelas!$F$23,IF(OR(W8=Tabelas!$F$14,W8=Tabelas!$F$15),W16*W23*(W19+Tabelas!$C$39)*Tabelas!$H$5,W16*W23*(W19+Tabelas!$C$39)*Tabelas!$H$9),IF(OR(W8=Tabelas!$F$14,W8=Tabelas!$F$15),W16*W23*W19*Tabelas!$H$5,W16*W23*W19*Tabelas!$H$9))</f>
        <v>0</v>
      </c>
      <c r="Y23" s="48">
        <f>IF(Y18&gt;=500000,400,IF(Y18&lt;100001,0,Y18/1000-SUM(Y20:Y22)))</f>
        <v>0</v>
      </c>
      <c r="Z23" s="70">
        <f>IF(Y10=Tabelas!$F$23,IF(OR(Y8=Tabelas!$F$14,Y8=Tabelas!$F$15),Y16*Y23*(Y19+Tabelas!$C$39)*Tabelas!$H$5,Y16*Y23*(Y19+Tabelas!$C$39)*Tabelas!$H$9),IF(OR(Y8=Tabelas!$F$14,Y8=Tabelas!$F$15),Y16*Y23*Y19*Tabelas!$H$5,Y16*Y23*Y19*Tabelas!$H$9))</f>
        <v>0</v>
      </c>
      <c r="AA23" s="48">
        <f>IF(AA18&gt;=500000,400,IF(AA18&lt;100001,0,AA18/1000-SUM(AA20:AA22)))</f>
        <v>0</v>
      </c>
      <c r="AB23" s="70">
        <f>IF(AA10=Tabelas!$F$23,IF(OR(AA8=Tabelas!$F$14,AA8=Tabelas!$F$15),AA16*AA23*(AA19+Tabelas!$C$39)*Tabelas!$H$5,AA16*AA23*(AA19+Tabelas!$C$39)*Tabelas!$H$9),IF(OR(AA8=Tabelas!$F$14,AA8=Tabelas!$F$15),AA16*AA23*AA19*Tabelas!$H$5,AA16*AA23*AA19*Tabelas!$H$9))</f>
        <v>0</v>
      </c>
      <c r="AC23" s="48">
        <f>IF(AC18&gt;=500000,400,IF(AC18&lt;100001,0,AC18/1000-SUM(AC20:AC22)))</f>
        <v>0</v>
      </c>
      <c r="AD23" s="70">
        <f>IF(AC10=Tabelas!$F$23,IF(OR(AC8=Tabelas!$F$14,AC8=Tabelas!$F$15),AC16*AC23*(AC19+Tabelas!$C$39)*Tabelas!$H$5,AC16*AC23*(AC19+Tabelas!$C$39)*Tabelas!$H$9),IF(OR(AC8=Tabelas!$F$14,AC8=Tabelas!$F$15),AC16*AC23*AC19*Tabelas!$H$5,AC16*AC23*AC19*Tabelas!$H$9))</f>
        <v>0</v>
      </c>
      <c r="AE23" s="48">
        <f>IF(AE18&gt;=500000,400,IF(AE18&lt;100001,0,AE18/1000-SUM(AE20:AE22)))</f>
        <v>0</v>
      </c>
      <c r="AF23" s="70">
        <f>IF(AE10=Tabelas!$F$23,IF(OR(AE8=Tabelas!$F$14,AE8=Tabelas!$F$15),AE16*AE23*(AE19+Tabelas!$C$39)*Tabelas!$H$5,AE16*AE23*(AE19+Tabelas!$C$39)*Tabelas!$H$9),IF(OR(AE8=Tabelas!$F$14,AE8=Tabelas!$F$15),AE16*AE23*AE19*Tabelas!$H$5,AE16*AE23*AE19*Tabelas!$H$9))</f>
        <v>0</v>
      </c>
      <c r="AG23" s="48">
        <f>IF(AG18&gt;=500000,400,IF(AG18&lt;100001,0,AG18/1000-SUM(AG20:AG22)))</f>
        <v>0</v>
      </c>
      <c r="AH23" s="70">
        <f>IF(AG10=Tabelas!$F$23,IF(OR(AG8=Tabelas!$F$14,AG8=Tabelas!$F$15),AG16*AG23*(AG19+Tabelas!$C$39)*Tabelas!$H$5,AG16*AG23*(AG19+Tabelas!$C$39)*Tabelas!$H$9),IF(OR(AG8=Tabelas!$F$14,AG8=Tabelas!$F$15),AG16*AG23*AG19*Tabelas!$H$5,AG16*AG23*AG19*Tabelas!$H$9))</f>
        <v>0</v>
      </c>
      <c r="AI23" s="48">
        <f>IF(AI18&gt;=500000,400,IF(AI18&lt;100001,0,AI18/1000-SUM(AI20:AI22)))</f>
        <v>0</v>
      </c>
      <c r="AJ23" s="70">
        <f>IF(AI10=Tabelas!$F$23,IF(OR(AI8=Tabelas!$F$14,AI8=Tabelas!$F$15),AI16*AI23*(AI19+Tabelas!$C$39)*Tabelas!$H$5,AI16*AI23*(AI19+Tabelas!$C$39)*Tabelas!$H$9),IF(OR(AI8=Tabelas!$F$14,AI8=Tabelas!$F$15),AI16*AI23*AI19*Tabelas!$H$5,AI16*AI23*AI19*Tabelas!$H$9))</f>
        <v>0</v>
      </c>
      <c r="AK23" s="48">
        <f>IF(AK18&gt;=500000,400,IF(AK18&lt;100001,0,AK18/1000-SUM(AK20:AK22)))</f>
        <v>0</v>
      </c>
      <c r="AL23" s="70">
        <f>IF(AK10=Tabelas!$F$23,IF(OR(AK8=Tabelas!$F$14,AK8=Tabelas!$F$15),AK16*AK23*(AK19+Tabelas!$C$39)*Tabelas!$H$5,AK16*AK23*(AK19+Tabelas!$C$39)*Tabelas!$H$9),IF(OR(AK8=Tabelas!$F$14,AK8=Tabelas!$F$15),AK16*AK23*AK19*Tabelas!$H$5,AK16*AK23*AK19*Tabelas!$H$9))</f>
        <v>0</v>
      </c>
      <c r="AM23" s="48">
        <f>IF(AM18&gt;=500000,400,IF(AM18&lt;100001,0,AM18/1000-SUM(AM20:AM22)))</f>
        <v>0</v>
      </c>
      <c r="AN23" s="70">
        <f>IF(AM10=Tabelas!$F$23,IF(OR(AM8=Tabelas!$F$14,AM8=Tabelas!$F$15),AM16*AM23*(AM19+Tabelas!$C$39)*Tabelas!$H$5,AM16*AM23*(AM19+Tabelas!$C$39)*Tabelas!$H$9),IF(OR(AM8=Tabelas!$F$14,AM8=Tabelas!$F$15),AM16*AM23*AM19*Tabelas!$H$5,AM16*AM23*AM19*Tabelas!$H$9))</f>
        <v>0</v>
      </c>
      <c r="AO23" s="48">
        <f>IF(AO18&gt;=500000,400,IF(AO18&lt;100001,0,AO18/1000-SUM(AO20:AO22)))</f>
        <v>0</v>
      </c>
      <c r="AP23" s="70">
        <f>IF(AO10=Tabelas!$F$23,IF(OR(AO8=Tabelas!$F$14,AO8=Tabelas!$F$15),AO16*AO23*(AO19+Tabelas!$C$39)*Tabelas!$H$5,AO16*AO23*(AO19+Tabelas!$C$39)*Tabelas!$H$9),IF(OR(AO8=Tabelas!$F$14,AO8=Tabelas!$F$15),AO16*AO23*AO19*Tabelas!$H$5,AO16*AO23*AO19*Tabelas!$H$9))</f>
        <v>0</v>
      </c>
      <c r="AQ23" s="48">
        <f>IF(AQ18&gt;=500000,400,IF(AQ18&lt;100001,0,AQ18/1000-SUM(AQ20:AQ22)))</f>
        <v>0</v>
      </c>
      <c r="AR23" s="70">
        <f>IF(AQ10=Tabelas!$F$23,IF(OR(AQ8=Tabelas!$F$14,AQ8=Tabelas!$F$15),AQ16*AQ23*(AQ19+Tabelas!$C$39)*Tabelas!$H$5,AQ16*AQ23*(AQ19+Tabelas!$C$39)*Tabelas!$H$9),IF(OR(AQ8=Tabelas!$F$14,AQ8=Tabelas!$F$15),AQ16*AQ23*AQ19*Tabelas!$H$5,AQ16*AQ23*AQ19*Tabelas!$H$9))</f>
        <v>0</v>
      </c>
      <c r="AS23" s="48">
        <f>IF(AS18&gt;=500000,400,IF(AS18&lt;100001,0,AS18/1000-SUM(AS20:AS22)))</f>
        <v>0</v>
      </c>
      <c r="AT23" s="70">
        <f>IF(AS10=Tabelas!$F$23,IF(OR(AS8=Tabelas!$F$14,AS8=Tabelas!$F$15),AS16*AS23*(AS19+Tabelas!$C$39)*Tabelas!$H$5,AS16*AS23*(AS19+Tabelas!$C$39)*Tabelas!$H$9),IF(OR(AS8=Tabelas!$F$14,AS8=Tabelas!$F$15),AS16*AS23*AS19*Tabelas!$H$5,AS16*AS23*AS19*Tabelas!$H$9))</f>
        <v>0</v>
      </c>
      <c r="AU23" s="48">
        <f>IF(AU18&gt;=500000,400,IF(AU18&lt;100001,0,AU18/1000-SUM(AU20:AU22)))</f>
        <v>0</v>
      </c>
      <c r="AV23" s="70">
        <f>IF(AU10=Tabelas!$F$23,IF(OR(AU8=Tabelas!$F$14,AU8=Tabelas!$F$15),AU16*AU23*(AU19+Tabelas!$C$39)*Tabelas!$H$5,AU16*AU23*(AU19+Tabelas!$C$39)*Tabelas!$H$9),IF(OR(AU8=Tabelas!$F$14,AU8=Tabelas!$F$15),AU16*AU23*AU19*Tabelas!$H$5,AU16*AU23*AU19*Tabelas!$H$9))</f>
        <v>0</v>
      </c>
      <c r="AW23" s="48">
        <f>IF(AW18&gt;=500000,400,IF(AW18&lt;100001,0,AW18/1000-SUM(AW20:AW22)))</f>
        <v>0</v>
      </c>
      <c r="AX23" s="70">
        <f>IF(AW10=Tabelas!$F$23,IF(OR(AW8=Tabelas!$F$14,AW8=Tabelas!$F$15),AW16*AW23*(AW19+Tabelas!$C$39)*Tabelas!$H$5,AW16*AW23*(AW19+Tabelas!$C$39)*Tabelas!$H$9),IF(OR(AW8=Tabelas!$F$14,AW8=Tabelas!$F$15),AW16*AW23*AW19*Tabelas!$H$5,AW16*AW23*AW19*Tabelas!$H$9))</f>
        <v>0</v>
      </c>
      <c r="AY23" s="48">
        <f>IF(AY18&gt;=500000,400,IF(AY18&lt;100001,0,AY18/1000-SUM(AY20:AY22)))</f>
        <v>0</v>
      </c>
      <c r="AZ23" s="70">
        <f>IF(AY10=Tabelas!$F$23,IF(OR(AY8=Tabelas!$F$14,AY8=Tabelas!$F$15),AY16*AY23*(AY19+Tabelas!$C$39)*Tabelas!$H$5,AY16*AY23*(AY19+Tabelas!$C$39)*Tabelas!$H$9),IF(OR(AY8=Tabelas!$F$14,AY8=Tabelas!$F$15),AY16*AY23*AY19*Tabelas!$H$5,AY16*AY23*AY19*Tabelas!$H$9))</f>
        <v>0</v>
      </c>
      <c r="BA23" s="48">
        <f>IF(BA18&gt;=500000,400,IF(BA18&lt;100001,0,BA18/1000-SUM(BA20:BA22)))</f>
        <v>0</v>
      </c>
      <c r="BB23" s="70">
        <f>IF(BA10=Tabelas!$F$23,IF(OR(BA8=Tabelas!$F$14,BA8=Tabelas!$F$15),BA16*BA23*(BA19+Tabelas!$C$39)*Tabelas!$H$5,BA16*BA23*(BA19+Tabelas!$C$39)*Tabelas!$H$9),IF(OR(BA8=Tabelas!$F$14,BA8=Tabelas!$F$15),BA16*BA23*BA19*Tabelas!$H$5,BA16*BA23*BA19*Tabelas!$H$9))</f>
        <v>0</v>
      </c>
      <c r="BC23" s="48">
        <f>IF(BC18&gt;=500000,400,IF(BC18&lt;100001,0,BC18/1000-SUM(BC20:BC22)))</f>
        <v>0</v>
      </c>
      <c r="BD23" s="70">
        <f>IF(BC10=Tabelas!$F$23,IF(OR(BC8=Tabelas!$F$14,BC8=Tabelas!$F$15),BC16*BC23*(BC19+Tabelas!$C$39)*Tabelas!$H$5,BC16*BC23*(BC19+Tabelas!$C$39)*Tabelas!$H$9),IF(OR(BC8=Tabelas!$F$14,BC8=Tabelas!$F$15),BC16*BC23*BC19*Tabelas!$H$5,BC16*BC23*BC19*Tabelas!$H$9))</f>
        <v>0</v>
      </c>
      <c r="BE23" s="48">
        <f>IF(BE18&gt;=500000,400,IF(BE18&lt;100001,0,BE18/1000-SUM(BE20:BE22)))</f>
        <v>0</v>
      </c>
      <c r="BF23" s="70">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49">
        <f>IF(C18&gt;500000,C18/1000-SUM(C20:C23),0)</f>
        <v>0</v>
      </c>
      <c r="D24" s="71">
        <f>IF(C10=Tabelas!$F$23,IF(OR(C8=Tabelas!$F$14,C8=Tabelas!$F$15),C16*C24*(C19+Tabelas!$C$39)*Tabelas!$H$6,C16*C24*(C19+Tabelas!$C$39)*Tabelas!$H$10),IF(OR(C8=Tabelas!$F$14,C8=Tabelas!$F$15),C16*C24*C19*Tabelas!$H$6,C16*C24*C19*Tabelas!$H$10))</f>
        <v>0</v>
      </c>
      <c r="E24" s="49">
        <f>IF(E18&gt;500000,E18/1000-SUM(E20:E23),0)</f>
        <v>0</v>
      </c>
      <c r="F24" s="71">
        <f>IF(E10=Tabelas!$F$23,IF(OR(E8=Tabelas!$F$14,E8=Tabelas!$F$15),E16*E24*(E19+Tabelas!$C$39)*Tabelas!$H$6,E16*E24*(E19+Tabelas!$C$39)*Tabelas!$H$10),IF(OR(E8=Tabelas!$F$14,E8=Tabelas!$F$15),E16*E24*E19*Tabelas!$H$6,E16*E24*E19*Tabelas!$H$10))</f>
        <v>0</v>
      </c>
      <c r="G24" s="49">
        <f>IF(G18&gt;500000,G18/1000-SUM(G20:G23),0)</f>
        <v>0</v>
      </c>
      <c r="H24" s="71">
        <f>IF(G10=Tabelas!$F$23,IF(OR(G8=Tabelas!$F$14,G8=Tabelas!$F$15),G16*G24*(G19+Tabelas!$C$39)*Tabelas!$H$6,G16*G24*(G19+Tabelas!$C$39)*Tabelas!$H$10),IF(OR(G8=Tabelas!$F$14,G8=Tabelas!$F$15),G16*G24*G19*Tabelas!$H$6,G16*G24*G19*Tabelas!$H$10))</f>
        <v>0</v>
      </c>
      <c r="I24" s="49">
        <f>IF(I18&gt;500000,I18/1000-SUM(I20:I23),0)</f>
        <v>0</v>
      </c>
      <c r="J24" s="71">
        <f>IF(I10=Tabelas!$F$23,IF(OR(I8=Tabelas!$F$14,I8=Tabelas!$F$15),I16*I24*(I19+Tabelas!$C$39)*Tabelas!$H$6,I16*I24*(I19+Tabelas!$C$39)*Tabelas!$H$10),IF(OR(I8=Tabelas!$F$14,I8=Tabelas!$F$15),I16*I24*I19*Tabelas!$H$6,I16*I24*I19*Tabelas!$H$10))</f>
        <v>0</v>
      </c>
      <c r="K24" s="49">
        <f>IF(K18&gt;500000,K18/1000-SUM(K20:K23),0)</f>
        <v>0</v>
      </c>
      <c r="L24" s="71">
        <f>IF(K10=Tabelas!$F$23,IF(OR(K8=Tabelas!$F$14,K8=Tabelas!$F$15),K16*K24*(K19+Tabelas!$C$39)*Tabelas!$H$6,K16*K24*(K19+Tabelas!$C$39)*Tabelas!$H$10),IF(OR(K8=Tabelas!$F$14,K8=Tabelas!$F$15),K16*K24*K19*Tabelas!$H$6,K16*K24*K19*Tabelas!$H$10))</f>
        <v>0</v>
      </c>
      <c r="M24" s="49">
        <f>IF(M18&gt;500000,M18/1000-SUM(M20:M23),0)</f>
        <v>0</v>
      </c>
      <c r="N24" s="71">
        <f>IF(M10=Tabelas!$F$23,IF(OR(M8=Tabelas!$F$14,M8=Tabelas!$F$15),M16*M24*(M19+Tabelas!$C$39)*Tabelas!$H$6,M16*M24*(M19+Tabelas!$C$39)*Tabelas!$H$10),IF(OR(M8=Tabelas!$F$14,M8=Tabelas!$F$15),M16*M24*M19*Tabelas!$H$6,M16*M24*M19*Tabelas!$H$10))</f>
        <v>0</v>
      </c>
      <c r="O24" s="49">
        <f>IF(O18&gt;500000,O18/1000-SUM(O20:O23),0)</f>
        <v>0</v>
      </c>
      <c r="P24" s="71">
        <f>IF(O10=Tabelas!$F$23,IF(OR(O8=Tabelas!$F$14,O8=Tabelas!$F$15),O16*O24*(O19+Tabelas!$C$39)*Tabelas!$H$6,O16*O24*(O19+Tabelas!$C$39)*Tabelas!$H$10),IF(OR(O8=Tabelas!$F$14,O8=Tabelas!$F$15),O16*O24*O19*Tabelas!$H$6,O16*O24*O19*Tabelas!$H$10))</f>
        <v>0</v>
      </c>
      <c r="Q24" s="49">
        <f>IF(Q18&gt;500000,Q18/1000-SUM(Q20:Q23),0)</f>
        <v>0</v>
      </c>
      <c r="R24" s="71">
        <f>IF(Q10=Tabelas!$F$23,IF(OR(Q8=Tabelas!$F$14,Q8=Tabelas!$F$15),Q16*Q24*(Q19+Tabelas!$C$39)*Tabelas!$H$6,Q16*Q24*(Q19+Tabelas!$C$39)*Tabelas!$H$10),IF(OR(Q8=Tabelas!$F$14,Q8=Tabelas!$F$15),Q16*Q24*Q19*Tabelas!$H$6,Q16*Q24*Q19*Tabelas!$H$10))</f>
        <v>0</v>
      </c>
      <c r="S24" s="49">
        <f>IF(S18&gt;500000,S18/1000-SUM(S20:S23),0)</f>
        <v>0</v>
      </c>
      <c r="T24" s="71">
        <f>IF(S10=Tabelas!$F$23,IF(OR(S8=Tabelas!$F$14,S8=Tabelas!$F$15),S16*S24*(S19+Tabelas!$C$39)*Tabelas!$H$6,S16*S24*(S19+Tabelas!$C$39)*Tabelas!$H$10),IF(OR(S8=Tabelas!$F$14,S8=Tabelas!$F$15),S16*S24*S19*Tabelas!$H$6,S16*S24*S19*Tabelas!$H$10))</f>
        <v>0</v>
      </c>
      <c r="U24" s="49">
        <f>IF(U18&gt;500000,U18/1000-SUM(U20:U23),0)</f>
        <v>0</v>
      </c>
      <c r="V24" s="71">
        <f>IF(U10=Tabelas!$F$23,IF(OR(U8=Tabelas!$F$14,U8=Tabelas!$F$15),U16*U24*(U19+Tabelas!$C$39)*Tabelas!$H$6,U16*U24*(U19+Tabelas!$C$39)*Tabelas!$H$10),IF(OR(U8=Tabelas!$F$14,U8=Tabelas!$F$15),U16*U24*U19*Tabelas!$H$6,U16*U24*U19*Tabelas!$H$10))</f>
        <v>0</v>
      </c>
      <c r="W24" s="49">
        <f>IF(W18&gt;500000,W18/1000-SUM(W20:W23),0)</f>
        <v>0</v>
      </c>
      <c r="X24" s="71">
        <f>IF(W10=Tabelas!$F$23,IF(OR(W8=Tabelas!$F$14,W8=Tabelas!$F$15),W16*W24*(W19+Tabelas!$C$39)*Tabelas!$H$6,W16*W24*(W19+Tabelas!$C$39)*Tabelas!$H$10),IF(OR(W8=Tabelas!$F$14,W8=Tabelas!$F$15),W16*W24*W19*Tabelas!$H$6,W16*W24*W19*Tabelas!$H$10))</f>
        <v>0</v>
      </c>
      <c r="Y24" s="49">
        <f>IF(Y18&gt;500000,Y18/1000-SUM(Y20:Y23),0)</f>
        <v>0</v>
      </c>
      <c r="Z24" s="71">
        <f>IF(Y10=Tabelas!$F$23,IF(OR(Y8=Tabelas!$F$14,Y8=Tabelas!$F$15),Y16*Y24*(Y19+Tabelas!$C$39)*Tabelas!$H$6,Y16*Y24*(Y19+Tabelas!$C$39)*Tabelas!$H$10),IF(OR(Y8=Tabelas!$F$14,Y8=Tabelas!$F$15),Y16*Y24*Y19*Tabelas!$H$6,Y16*Y24*Y19*Tabelas!$H$10))</f>
        <v>0</v>
      </c>
      <c r="AA24" s="49">
        <f>IF(AA18&gt;500000,AA18/1000-SUM(AA20:AA23),0)</f>
        <v>0</v>
      </c>
      <c r="AB24" s="71">
        <f>IF(AA10=Tabelas!$F$23,IF(OR(AA8=Tabelas!$F$14,AA8=Tabelas!$F$15),AA16*AA24*(AA19+Tabelas!$C$39)*Tabelas!$H$6,AA16*AA24*(AA19+Tabelas!$C$39)*Tabelas!$H$10),IF(OR(AA8=Tabelas!$F$14,AA8=Tabelas!$F$15),AA16*AA24*AA19*Tabelas!$H$6,AA16*AA24*AA19*Tabelas!$H$10))</f>
        <v>0</v>
      </c>
      <c r="AC24" s="49">
        <f>IF(AC18&gt;500000,AC18/1000-SUM(AC20:AC23),0)</f>
        <v>0</v>
      </c>
      <c r="AD24" s="71">
        <f>IF(AC10=Tabelas!$F$23,IF(OR(AC8=Tabelas!$F$14,AC8=Tabelas!$F$15),AC16*AC24*(AC19+Tabelas!$C$39)*Tabelas!$H$6,AC16*AC24*(AC19+Tabelas!$C$39)*Tabelas!$H$10),IF(OR(AC8=Tabelas!$F$14,AC8=Tabelas!$F$15),AC16*AC24*AC19*Tabelas!$H$6,AC16*AC24*AC19*Tabelas!$H$10))</f>
        <v>0</v>
      </c>
      <c r="AE24" s="49">
        <f>IF(AE18&gt;500000,AE18/1000-SUM(AE20:AE23),0)</f>
        <v>0</v>
      </c>
      <c r="AF24" s="71">
        <f>IF(AE10=Tabelas!$F$23,IF(OR(AE8=Tabelas!$F$14,AE8=Tabelas!$F$15),AE16*AE24*(AE19+Tabelas!$C$39)*Tabelas!$H$6,AE16*AE24*(AE19+Tabelas!$C$39)*Tabelas!$H$10),IF(OR(AE8=Tabelas!$F$14,AE8=Tabelas!$F$15),AE16*AE24*AE19*Tabelas!$H$6,AE16*AE24*AE19*Tabelas!$H$10))</f>
        <v>0</v>
      </c>
      <c r="AG24" s="49">
        <f>IF(AG18&gt;500000,AG18/1000-SUM(AG20:AG23),0)</f>
        <v>0</v>
      </c>
      <c r="AH24" s="71">
        <f>IF(AG10=Tabelas!$F$23,IF(OR(AG8=Tabelas!$F$14,AG8=Tabelas!$F$15),AG16*AG24*(AG19+Tabelas!$C$39)*Tabelas!$H$6,AG16*AG24*(AG19+Tabelas!$C$39)*Tabelas!$H$10),IF(OR(AG8=Tabelas!$F$14,AG8=Tabelas!$F$15),AG16*AG24*AG19*Tabelas!$H$6,AG16*AG24*AG19*Tabelas!$H$10))</f>
        <v>0</v>
      </c>
      <c r="AI24" s="49">
        <f>IF(AI18&gt;500000,AI18/1000-SUM(AI20:AI23),0)</f>
        <v>0</v>
      </c>
      <c r="AJ24" s="71">
        <f>IF(AI10=Tabelas!$F$23,IF(OR(AI8=Tabelas!$F$14,AI8=Tabelas!$F$15),AI16*AI24*(AI19+Tabelas!$C$39)*Tabelas!$H$6,AI16*AI24*(AI19+Tabelas!$C$39)*Tabelas!$H$10),IF(OR(AI8=Tabelas!$F$14,AI8=Tabelas!$F$15),AI16*AI24*AI19*Tabelas!$H$6,AI16*AI24*AI19*Tabelas!$H$10))</f>
        <v>0</v>
      </c>
      <c r="AK24" s="49">
        <f>IF(AK18&gt;500000,AK18/1000-SUM(AK20:AK23),0)</f>
        <v>0</v>
      </c>
      <c r="AL24" s="71">
        <f>IF(AK10=Tabelas!$F$23,IF(OR(AK8=Tabelas!$F$14,AK8=Tabelas!$F$15),AK16*AK24*(AK19+Tabelas!$C$39)*Tabelas!$H$6,AK16*AK24*(AK19+Tabelas!$C$39)*Tabelas!$H$10),IF(OR(AK8=Tabelas!$F$14,AK8=Tabelas!$F$15),AK16*AK24*AK19*Tabelas!$H$6,AK16*AK24*AK19*Tabelas!$H$10))</f>
        <v>0</v>
      </c>
      <c r="AM24" s="49">
        <f>IF(AM18&gt;500000,AM18/1000-SUM(AM20:AM23),0)</f>
        <v>0</v>
      </c>
      <c r="AN24" s="71">
        <f>IF(AM10=Tabelas!$F$23,IF(OR(AM8=Tabelas!$F$14,AM8=Tabelas!$F$15),AM16*AM24*(AM19+Tabelas!$C$39)*Tabelas!$H$6,AM16*AM24*(AM19+Tabelas!$C$39)*Tabelas!$H$10),IF(OR(AM8=Tabelas!$F$14,AM8=Tabelas!$F$15),AM16*AM24*AM19*Tabelas!$H$6,AM16*AM24*AM19*Tabelas!$H$10))</f>
        <v>0</v>
      </c>
      <c r="AO24" s="49">
        <f>IF(AO18&gt;500000,AO18/1000-SUM(AO20:AO23),0)</f>
        <v>0</v>
      </c>
      <c r="AP24" s="71">
        <f>IF(AO10=Tabelas!$F$23,IF(OR(AO8=Tabelas!$F$14,AO8=Tabelas!$F$15),AO16*AO24*(AO19+Tabelas!$C$39)*Tabelas!$H$6,AO16*AO24*(AO19+Tabelas!$C$39)*Tabelas!$H$10),IF(OR(AO8=Tabelas!$F$14,AO8=Tabelas!$F$15),AO16*AO24*AO19*Tabelas!$H$6,AO16*AO24*AO19*Tabelas!$H$10))</f>
        <v>0</v>
      </c>
      <c r="AQ24" s="49">
        <f>IF(AQ18&gt;500000,AQ18/1000-SUM(AQ20:AQ23),0)</f>
        <v>0</v>
      </c>
      <c r="AR24" s="71">
        <f>IF(AQ10=Tabelas!$F$23,IF(OR(AQ8=Tabelas!$F$14,AQ8=Tabelas!$F$15),AQ16*AQ24*(AQ19+Tabelas!$C$39)*Tabelas!$H$6,AQ16*AQ24*(AQ19+Tabelas!$C$39)*Tabelas!$H$10),IF(OR(AQ8=Tabelas!$F$14,AQ8=Tabelas!$F$15),AQ16*AQ24*AQ19*Tabelas!$H$6,AQ16*AQ24*AQ19*Tabelas!$H$10))</f>
        <v>0</v>
      </c>
      <c r="AS24" s="49">
        <f>IF(AS18&gt;500000,AS18/1000-SUM(AS20:AS23),0)</f>
        <v>0</v>
      </c>
      <c r="AT24" s="71">
        <f>IF(AS10=Tabelas!$F$23,IF(OR(AS8=Tabelas!$F$14,AS8=Tabelas!$F$15),AS16*AS24*(AS19+Tabelas!$C$39)*Tabelas!$H$6,AS16*AS24*(AS19+Tabelas!$C$39)*Tabelas!$H$10),IF(OR(AS8=Tabelas!$F$14,AS8=Tabelas!$F$15),AS16*AS24*AS19*Tabelas!$H$6,AS16*AS24*AS19*Tabelas!$H$10))</f>
        <v>0</v>
      </c>
      <c r="AU24" s="49">
        <f>IF(AU18&gt;500000,AU18/1000-SUM(AU20:AU23),0)</f>
        <v>0</v>
      </c>
      <c r="AV24" s="71">
        <f>IF(AU10=Tabelas!$F$23,IF(OR(AU8=Tabelas!$F$14,AU8=Tabelas!$F$15),AU16*AU24*(AU19+Tabelas!$C$39)*Tabelas!$H$6,AU16*AU24*(AU19+Tabelas!$C$39)*Tabelas!$H$10),IF(OR(AU8=Tabelas!$F$14,AU8=Tabelas!$F$15),AU16*AU24*AU19*Tabelas!$H$6,AU16*AU24*AU19*Tabelas!$H$10))</f>
        <v>0</v>
      </c>
      <c r="AW24" s="49">
        <f>IF(AW18&gt;500000,AW18/1000-SUM(AW20:AW23),0)</f>
        <v>0</v>
      </c>
      <c r="AX24" s="71">
        <f>IF(AW10=Tabelas!$F$23,IF(OR(AW8=Tabelas!$F$14,AW8=Tabelas!$F$15),AW16*AW24*(AW19+Tabelas!$C$39)*Tabelas!$H$6,AW16*AW24*(AW19+Tabelas!$C$39)*Tabelas!$H$10),IF(OR(AW8=Tabelas!$F$14,AW8=Tabelas!$F$15),AW16*AW24*AW19*Tabelas!$H$6,AW16*AW24*AW19*Tabelas!$H$10))</f>
        <v>0</v>
      </c>
      <c r="AY24" s="49">
        <f>IF(AY18&gt;500000,AY18/1000-SUM(AY20:AY23),0)</f>
        <v>0</v>
      </c>
      <c r="AZ24" s="71">
        <f>IF(AY10=Tabelas!$F$23,IF(OR(AY8=Tabelas!$F$14,AY8=Tabelas!$F$15),AY16*AY24*(AY19+Tabelas!$C$39)*Tabelas!$H$6,AY16*AY24*(AY19+Tabelas!$C$39)*Tabelas!$H$10),IF(OR(AY8=Tabelas!$F$14,AY8=Tabelas!$F$15),AY16*AY24*AY19*Tabelas!$H$6,AY16*AY24*AY19*Tabelas!$H$10))</f>
        <v>0</v>
      </c>
      <c r="BA24" s="49">
        <f>IF(BA18&gt;500000,BA18/1000-SUM(BA20:BA23),0)</f>
        <v>0</v>
      </c>
      <c r="BB24" s="71">
        <f>IF(BA10=Tabelas!$F$23,IF(OR(BA8=Tabelas!$F$14,BA8=Tabelas!$F$15),BA16*BA24*(BA19+Tabelas!$C$39)*Tabelas!$H$6,BA16*BA24*(BA19+Tabelas!$C$39)*Tabelas!$H$10),IF(OR(BA8=Tabelas!$F$14,BA8=Tabelas!$F$15),BA16*BA24*BA19*Tabelas!$H$6,BA16*BA24*BA19*Tabelas!$H$10))</f>
        <v>0</v>
      </c>
      <c r="BC24" s="49">
        <f>IF(BC18&gt;500000,BC18/1000-SUM(BC20:BC23),0)</f>
        <v>0</v>
      </c>
      <c r="BD24" s="71">
        <f>IF(BC10=Tabelas!$F$23,IF(OR(BC8=Tabelas!$F$14,BC8=Tabelas!$F$15),BC16*BC24*(BC19+Tabelas!$C$39)*Tabelas!$H$6,BC16*BC24*(BC19+Tabelas!$C$39)*Tabelas!$H$10),IF(OR(BC8=Tabelas!$F$14,BC8=Tabelas!$F$15),BC16*BC24*BC19*Tabelas!$H$6,BC16*BC24*BC19*Tabelas!$H$10))</f>
        <v>0</v>
      </c>
      <c r="BE24" s="49">
        <f>IF(BE18&gt;500000,BE18/1000-SUM(BE20:BE23),0)</f>
        <v>0</v>
      </c>
      <c r="BF24" s="7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'!D49</f>
        <v xml:space="preserve">Dobra </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row>
    <row r="26" spans="1:58" x14ac:dyDescent="0.25">
      <c r="A26" s="224"/>
      <c r="B26" s="120"/>
      <c r="C26" s="51" t="s">
        <v>96</v>
      </c>
      <c r="D26" s="52">
        <f>IF(OR(C8=Tabelas!$F$14,C8=Tabelas!$F$16),SUM(D20:D24),SUM(D20:D24)*87.5%)</f>
        <v>0</v>
      </c>
      <c r="E26" s="51" t="s">
        <v>96</v>
      </c>
      <c r="F26" s="52">
        <f>IF(OR(E8=Tabelas!$F$14,E8=Tabelas!$F$16),SUM(F20:F24),SUM(F20:F24)*87.5%)</f>
        <v>0</v>
      </c>
      <c r="G26" s="51" t="s">
        <v>96</v>
      </c>
      <c r="H26" s="52">
        <f>IF(OR(G8=Tabelas!$F$14,G8=Tabelas!$F$16),SUM(H20:H24),SUM(H20:H24)*87.5%)</f>
        <v>0</v>
      </c>
      <c r="I26" s="51" t="s">
        <v>96</v>
      </c>
      <c r="J26" s="52">
        <f>IF(OR(I8=Tabelas!$F$14,I8=Tabelas!$F$16),SUM(J20:J24),SUM(J20:J24)*87.5%)</f>
        <v>0</v>
      </c>
      <c r="K26" s="51" t="s">
        <v>96</v>
      </c>
      <c r="L26" s="52">
        <f>IF(OR(K8=Tabelas!$F$14,K8=Tabelas!$F$16),SUM(L20:L24),SUM(L20:L24)*87.5%)</f>
        <v>0</v>
      </c>
      <c r="M26" s="51" t="s">
        <v>96</v>
      </c>
      <c r="N26" s="52">
        <f>IF(OR(M8=Tabelas!$F$14,M8=Tabelas!$F$16),SUM(N20:N24),SUM(N20:N24)*87.5%)</f>
        <v>0</v>
      </c>
      <c r="O26" s="51" t="s">
        <v>96</v>
      </c>
      <c r="P26" s="52">
        <f>IF(OR(O8=Tabelas!$F$14,O8=Tabelas!$F$16),SUM(P20:P24),SUM(P20:P24)*87.5%)</f>
        <v>0</v>
      </c>
      <c r="Q26" s="51" t="s">
        <v>96</v>
      </c>
      <c r="R26" s="52">
        <f>IF(OR(Q8=Tabelas!$F$14,Q8=Tabelas!$F$16),SUM(R20:R24),SUM(R20:R24)*87.5%)</f>
        <v>0</v>
      </c>
      <c r="S26" s="51" t="s">
        <v>96</v>
      </c>
      <c r="T26" s="52">
        <f>IF(OR(S8=Tabelas!$F$14,S8=Tabelas!$F$16),SUM(T20:T24),SUM(T20:T24)*87.5%)</f>
        <v>0</v>
      </c>
      <c r="U26" s="51" t="s">
        <v>96</v>
      </c>
      <c r="V26" s="52">
        <f>IF(OR(U8=Tabelas!$F$14,U8=Tabelas!$F$16),SUM(V20:V24),SUM(V20:V24)*87.5%)</f>
        <v>0</v>
      </c>
      <c r="W26" s="51" t="s">
        <v>96</v>
      </c>
      <c r="X26" s="52">
        <f>IF(OR(W8=Tabelas!$F$14,W8=Tabelas!$F$16),SUM(X20:X24),SUM(X20:X24)*87.5%)</f>
        <v>0</v>
      </c>
      <c r="Y26" s="51" t="s">
        <v>96</v>
      </c>
      <c r="Z26" s="52">
        <f>IF(OR(Y8=Tabelas!$F$14,Y8=Tabelas!$F$16),SUM(Z20:Z24),SUM(Z20:Z24)*87.5%)</f>
        <v>0</v>
      </c>
      <c r="AA26" s="51" t="s">
        <v>96</v>
      </c>
      <c r="AB26" s="52">
        <f>IF(OR(AA8=Tabelas!$F$14,AA8=Tabelas!$F$16),SUM(AB20:AB24),SUM(AB20:AB24)*87.5%)</f>
        <v>0</v>
      </c>
      <c r="AC26" s="51" t="s">
        <v>96</v>
      </c>
      <c r="AD26" s="52">
        <f>IF(OR(AC8=Tabelas!$F$14,AC8=Tabelas!$F$16),SUM(AD20:AD24),SUM(AD20:AD24)*87.5%)</f>
        <v>0</v>
      </c>
      <c r="AE26" s="51" t="s">
        <v>96</v>
      </c>
      <c r="AF26" s="52">
        <f>IF(OR(AE8=Tabelas!$F$14,AE8=Tabelas!$F$16),SUM(AF20:AF24),SUM(AF20:AF24)*87.5%)</f>
        <v>0</v>
      </c>
      <c r="AG26" s="51" t="s">
        <v>96</v>
      </c>
      <c r="AH26" s="52">
        <f>IF(OR(AG8=Tabelas!$F$14,AG8=Tabelas!$F$16),SUM(AH20:AH24),SUM(AH20:AH24)*87.5%)</f>
        <v>0</v>
      </c>
      <c r="AI26" s="51" t="s">
        <v>96</v>
      </c>
      <c r="AJ26" s="52">
        <f>IF(OR(AI8=Tabelas!$F$14,AI8=Tabelas!$F$16),SUM(AJ20:AJ24),SUM(AJ20:AJ24)*87.5%)</f>
        <v>0</v>
      </c>
      <c r="AK26" s="51" t="s">
        <v>96</v>
      </c>
      <c r="AL26" s="52">
        <f>IF(OR(AK8=Tabelas!$F$14,AK8=Tabelas!$F$16),SUM(AL20:AL24),SUM(AL20:AL24)*87.5%)</f>
        <v>0</v>
      </c>
      <c r="AM26" s="51" t="s">
        <v>96</v>
      </c>
      <c r="AN26" s="52">
        <f>IF(OR(AM8=Tabelas!$F$14,AM8=Tabelas!$F$16),SUM(AN20:AN24),SUM(AN20:AN24)*87.5%)</f>
        <v>0</v>
      </c>
      <c r="AO26" s="51" t="s">
        <v>96</v>
      </c>
      <c r="AP26" s="52">
        <f>IF(OR(AO8=Tabelas!$F$14,AO8=Tabelas!$F$16),SUM(AP20:AP24),SUM(AP20:AP24)*87.5%)</f>
        <v>0</v>
      </c>
      <c r="AQ26" s="51" t="s">
        <v>96</v>
      </c>
      <c r="AR26" s="52">
        <f>IF(OR(AQ8=Tabelas!$F$14,AQ8=Tabelas!$F$16),SUM(AR20:AR24),SUM(AR20:AR24)*87.5%)</f>
        <v>0</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0</v>
      </c>
      <c r="BC26" s="51" t="s">
        <v>96</v>
      </c>
      <c r="BD26" s="52">
        <f>IF(OR(BC8=Tabelas!$F$14,BC8=Tabelas!$F$16),SUM(BD20:BD24),SUM(BD20:BD24)*87.5%)</f>
        <v>0</v>
      </c>
      <c r="BE26" s="51" t="s">
        <v>96</v>
      </c>
      <c r="BF26" s="52">
        <f>IF(OR(BE8=Tabelas!$F$14,BE8=Tabelas!$F$16),SUM(BF20:BF24),SUM(BF20:BF24)*87.5%)</f>
        <v>0</v>
      </c>
    </row>
    <row r="27" spans="1:58" x14ac:dyDescent="0.25">
      <c r="A27" s="224"/>
      <c r="B27" s="120"/>
      <c r="C27" s="51" t="s">
        <v>97</v>
      </c>
      <c r="D27" s="53" t="e">
        <f>D26/C4</f>
        <v>#DIV/0!</v>
      </c>
      <c r="E27" s="51" t="s">
        <v>97</v>
      </c>
      <c r="F27" s="53" t="e">
        <f>F26/E4</f>
        <v>#DIV/0!</v>
      </c>
      <c r="G27" s="51" t="s">
        <v>97</v>
      </c>
      <c r="H27" s="53" t="e">
        <f>H26/G4</f>
        <v>#DIV/0!</v>
      </c>
      <c r="I27" s="51" t="s">
        <v>97</v>
      </c>
      <c r="J27" s="53" t="e">
        <f>J26/I4</f>
        <v>#DIV/0!</v>
      </c>
      <c r="K27" s="51" t="s">
        <v>97</v>
      </c>
      <c r="L27" s="53" t="e">
        <f>L26/K4</f>
        <v>#DIV/0!</v>
      </c>
      <c r="M27" s="51" t="s">
        <v>97</v>
      </c>
      <c r="N27" s="53" t="e">
        <f>N26/M4</f>
        <v>#DIV/0!</v>
      </c>
      <c r="O27" s="51" t="s">
        <v>97</v>
      </c>
      <c r="P27" s="53" t="e">
        <f>P26/O4</f>
        <v>#DIV/0!</v>
      </c>
      <c r="Q27" s="51" t="s">
        <v>97</v>
      </c>
      <c r="R27" s="53" t="e">
        <f>R26/Q4</f>
        <v>#DIV/0!</v>
      </c>
      <c r="S27" s="51" t="s">
        <v>97</v>
      </c>
      <c r="T27" s="53" t="e">
        <f>T26/S4</f>
        <v>#DIV/0!</v>
      </c>
      <c r="U27" s="51" t="s">
        <v>97</v>
      </c>
      <c r="V27" s="53" t="e">
        <f>V26/U4</f>
        <v>#DIV/0!</v>
      </c>
      <c r="W27" s="51" t="s">
        <v>97</v>
      </c>
      <c r="X27" s="53" t="e">
        <f>X26/W4</f>
        <v>#DIV/0!</v>
      </c>
      <c r="Y27" s="51" t="s">
        <v>97</v>
      </c>
      <c r="Z27" s="53" t="e">
        <f>Z26/Y4</f>
        <v>#DIV/0!</v>
      </c>
      <c r="AA27" s="51" t="s">
        <v>97</v>
      </c>
      <c r="AB27" s="53" t="e">
        <f>AB26/AA4</f>
        <v>#DIV/0!</v>
      </c>
      <c r="AC27" s="51" t="s">
        <v>97</v>
      </c>
      <c r="AD27" s="53" t="e">
        <f>AD26/AC4</f>
        <v>#DIV/0!</v>
      </c>
      <c r="AE27" s="51" t="s">
        <v>97</v>
      </c>
      <c r="AF27" s="53" t="e">
        <f>AF26/AE4</f>
        <v>#DIV/0!</v>
      </c>
      <c r="AG27" s="51" t="s">
        <v>97</v>
      </c>
      <c r="AH27" s="53" t="e">
        <f>AH26/AG4</f>
        <v>#DIV/0!</v>
      </c>
      <c r="AI27" s="51" t="s">
        <v>97</v>
      </c>
      <c r="AJ27" s="53" t="e">
        <f>AJ26/AI4</f>
        <v>#DIV/0!</v>
      </c>
      <c r="AK27" s="51" t="s">
        <v>97</v>
      </c>
      <c r="AL27" s="53" t="e">
        <f>AL26/AK4</f>
        <v>#DIV/0!</v>
      </c>
      <c r="AM27" s="51" t="s">
        <v>97</v>
      </c>
      <c r="AN27" s="53" t="e">
        <f>AN26/AM4</f>
        <v>#DIV/0!</v>
      </c>
      <c r="AO27" s="51" t="s">
        <v>97</v>
      </c>
      <c r="AP27" s="53" t="e">
        <f>AP26/AO4</f>
        <v>#DIV/0!</v>
      </c>
      <c r="AQ27" s="51" t="s">
        <v>97</v>
      </c>
      <c r="AR27" s="53" t="e">
        <f>AR26/AQ4</f>
        <v>#DIV/0!</v>
      </c>
      <c r="AS27" s="51" t="s">
        <v>97</v>
      </c>
      <c r="AT27" s="53" t="e">
        <f>AT26/AS4</f>
        <v>#DIV/0!</v>
      </c>
      <c r="AU27" s="51" t="s">
        <v>97</v>
      </c>
      <c r="AV27" s="53" t="e">
        <f>AV26/AU4</f>
        <v>#DIV/0!</v>
      </c>
      <c r="AW27" s="51" t="s">
        <v>97</v>
      </c>
      <c r="AX27" s="53" t="e">
        <f>AX26/AW4</f>
        <v>#DIV/0!</v>
      </c>
      <c r="AY27" s="51" t="s">
        <v>97</v>
      </c>
      <c r="AZ27" s="53" t="e">
        <f>AZ26/AY4</f>
        <v>#DIV/0!</v>
      </c>
      <c r="BA27" s="51" t="s">
        <v>97</v>
      </c>
      <c r="BB27" s="53" t="e">
        <f>BB26/BA4</f>
        <v>#DIV/0!</v>
      </c>
      <c r="BC27" s="51" t="s">
        <v>97</v>
      </c>
      <c r="BD27" s="53" t="e">
        <f>BD26/BC4</f>
        <v>#DIV/0!</v>
      </c>
      <c r="BE27" s="51" t="s">
        <v>97</v>
      </c>
      <c r="BF27" s="53" t="e">
        <f>BF26/BE4</f>
        <v>#DIV/0!</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t="e">
        <f>F31*E4</f>
        <v>#DIV/0!</v>
      </c>
      <c r="G30" s="54" t="s">
        <v>99</v>
      </c>
      <c r="H30" s="55" t="e">
        <f>H31*G4</f>
        <v>#DIV/0!</v>
      </c>
      <c r="I30" s="54" t="s">
        <v>99</v>
      </c>
      <c r="J30" s="55" t="e">
        <f>J31*I4</f>
        <v>#DIV/0!</v>
      </c>
      <c r="K30" s="54" t="s">
        <v>99</v>
      </c>
      <c r="L30" s="55" t="e">
        <f>L31*K4</f>
        <v>#DIV/0!</v>
      </c>
      <c r="M30" s="54" t="s">
        <v>99</v>
      </c>
      <c r="N30" s="55" t="e">
        <f>N31*M4</f>
        <v>#DIV/0!</v>
      </c>
      <c r="O30" s="54" t="s">
        <v>99</v>
      </c>
      <c r="P30" s="55" t="e">
        <f>P31*O4</f>
        <v>#DIV/0!</v>
      </c>
      <c r="Q30" s="54" t="s">
        <v>99</v>
      </c>
      <c r="R30" s="55" t="e">
        <f>R31*Q4</f>
        <v>#DIV/0!</v>
      </c>
      <c r="S30" s="54" t="s">
        <v>99</v>
      </c>
      <c r="T30" s="55" t="e">
        <f>T31*S4</f>
        <v>#DIV/0!</v>
      </c>
      <c r="U30" s="54" t="s">
        <v>99</v>
      </c>
      <c r="V30" s="55" t="e">
        <f>V31*U4</f>
        <v>#DIV/0!</v>
      </c>
      <c r="W30" s="54" t="s">
        <v>99</v>
      </c>
      <c r="X30" s="55" t="e">
        <f>X31*W4</f>
        <v>#DIV/0!</v>
      </c>
      <c r="Y30" s="54" t="s">
        <v>99</v>
      </c>
      <c r="Z30" s="55" t="e">
        <f>Z31*Y4</f>
        <v>#DIV/0!</v>
      </c>
      <c r="AA30" s="54" t="s">
        <v>99</v>
      </c>
      <c r="AB30" s="55" t="e">
        <f>AB31*AA4</f>
        <v>#DIV/0!</v>
      </c>
      <c r="AC30" s="54" t="s">
        <v>99</v>
      </c>
      <c r="AD30" s="55" t="e">
        <f>AD31*AC4</f>
        <v>#DIV/0!</v>
      </c>
      <c r="AE30" s="54" t="s">
        <v>99</v>
      </c>
      <c r="AF30" s="55" t="e">
        <f>AF31*AE4</f>
        <v>#DIV/0!</v>
      </c>
      <c r="AG30" s="54" t="s">
        <v>99</v>
      </c>
      <c r="AH30" s="55" t="e">
        <f>AH31*AG4</f>
        <v>#DIV/0!</v>
      </c>
      <c r="AI30" s="54" t="s">
        <v>99</v>
      </c>
      <c r="AJ30" s="55" t="e">
        <f>AJ31*AI4</f>
        <v>#DIV/0!</v>
      </c>
      <c r="AK30" s="54" t="s">
        <v>99</v>
      </c>
      <c r="AL30" s="55" t="e">
        <f>AL31*AK4</f>
        <v>#DIV/0!</v>
      </c>
      <c r="AM30" s="54" t="s">
        <v>99</v>
      </c>
      <c r="AN30" s="55" t="e">
        <f>AN31*AM4</f>
        <v>#DIV/0!</v>
      </c>
      <c r="AO30" s="54" t="s">
        <v>99</v>
      </c>
      <c r="AP30" s="55" t="e">
        <f>AP31*AO4</f>
        <v>#DIV/0!</v>
      </c>
      <c r="AQ30" s="54" t="s">
        <v>99</v>
      </c>
      <c r="AR30" s="55" t="e">
        <f>AR31*AQ4</f>
        <v>#DIV/0!</v>
      </c>
      <c r="AS30" s="54" t="s">
        <v>99</v>
      </c>
      <c r="AT30" s="55" t="e">
        <f>AT31*AS4</f>
        <v>#DIV/0!</v>
      </c>
      <c r="AU30" s="54" t="s">
        <v>99</v>
      </c>
      <c r="AV30" s="55" t="e">
        <f>AV31*AU4</f>
        <v>#DIV/0!</v>
      </c>
      <c r="AW30" s="54" t="s">
        <v>99</v>
      </c>
      <c r="AX30" s="55" t="e">
        <f>AX31*AW4</f>
        <v>#DIV/0!</v>
      </c>
      <c r="AY30" s="54" t="s">
        <v>99</v>
      </c>
      <c r="AZ30" s="55" t="e">
        <f>AZ31*AY4</f>
        <v>#DIV/0!</v>
      </c>
      <c r="BA30" s="54" t="s">
        <v>99</v>
      </c>
      <c r="BB30" s="55" t="e">
        <f>BB31*BA4</f>
        <v>#DIV/0!</v>
      </c>
      <c r="BC30" s="54" t="s">
        <v>99</v>
      </c>
      <c r="BD30" s="55" t="e">
        <f>BD31*BC4</f>
        <v>#DIV/0!</v>
      </c>
      <c r="BE30" s="54" t="s">
        <v>99</v>
      </c>
      <c r="BF30" s="55" t="e">
        <f>BF31*BE4</f>
        <v>#DIV/0!</v>
      </c>
    </row>
    <row r="31" spans="1:58" ht="15.75" thickBot="1" x14ac:dyDescent="0.3">
      <c r="A31" s="224"/>
      <c r="B31" s="120"/>
      <c r="C31" s="56" t="s">
        <v>97</v>
      </c>
      <c r="D31" s="57" t="e">
        <f>ROUND(D27,2)</f>
        <v>#DIV/0!</v>
      </c>
      <c r="E31" s="56" t="s">
        <v>97</v>
      </c>
      <c r="F31" s="57" t="e">
        <f>ROUND(F27,2)</f>
        <v>#DIV/0!</v>
      </c>
      <c r="G31" s="56" t="s">
        <v>97</v>
      </c>
      <c r="H31" s="57" t="e">
        <f>ROUND(H27,2)</f>
        <v>#DIV/0!</v>
      </c>
      <c r="I31" s="56" t="s">
        <v>97</v>
      </c>
      <c r="J31" s="57" t="e">
        <f>ROUND(J27,2)</f>
        <v>#DIV/0!</v>
      </c>
      <c r="K31" s="56" t="s">
        <v>97</v>
      </c>
      <c r="L31" s="57" t="e">
        <f>ROUND(L27,2)</f>
        <v>#DIV/0!</v>
      </c>
      <c r="M31" s="56" t="s">
        <v>97</v>
      </c>
      <c r="N31" s="57" t="e">
        <f>ROUND(N27,2)</f>
        <v>#DIV/0!</v>
      </c>
      <c r="O31" s="56" t="s">
        <v>97</v>
      </c>
      <c r="P31" s="57" t="e">
        <f>ROUND(P27,2)</f>
        <v>#DIV/0!</v>
      </c>
      <c r="Q31" s="56" t="s">
        <v>97</v>
      </c>
      <c r="R31" s="57" t="e">
        <f>ROUND(R27,2)</f>
        <v>#DIV/0!</v>
      </c>
      <c r="S31" s="56" t="s">
        <v>97</v>
      </c>
      <c r="T31" s="57" t="e">
        <f>ROUND(T27,2)</f>
        <v>#DIV/0!</v>
      </c>
      <c r="U31" s="56" t="s">
        <v>97</v>
      </c>
      <c r="V31" s="57" t="e">
        <f>ROUND(V27,2)</f>
        <v>#DIV/0!</v>
      </c>
      <c r="W31" s="56" t="s">
        <v>97</v>
      </c>
      <c r="X31" s="57" t="e">
        <f>ROUND(X27,2)</f>
        <v>#DIV/0!</v>
      </c>
      <c r="Y31" s="56" t="s">
        <v>97</v>
      </c>
      <c r="Z31" s="57" t="e">
        <f>ROUND(Z27,2)</f>
        <v>#DIV/0!</v>
      </c>
      <c r="AA31" s="56" t="s">
        <v>97</v>
      </c>
      <c r="AB31" s="57" t="e">
        <f>ROUND(AB27,2)</f>
        <v>#DIV/0!</v>
      </c>
      <c r="AC31" s="56" t="s">
        <v>97</v>
      </c>
      <c r="AD31" s="57" t="e">
        <f>ROUND(AD27,2)</f>
        <v>#DIV/0!</v>
      </c>
      <c r="AE31" s="56" t="s">
        <v>97</v>
      </c>
      <c r="AF31" s="57" t="e">
        <f>ROUND(AF27,2)</f>
        <v>#DIV/0!</v>
      </c>
      <c r="AG31" s="56" t="s">
        <v>97</v>
      </c>
      <c r="AH31" s="57" t="e">
        <f>ROUND(AH27,2)</f>
        <v>#DIV/0!</v>
      </c>
      <c r="AI31" s="56" t="s">
        <v>97</v>
      </c>
      <c r="AJ31" s="57" t="e">
        <f>ROUND(AJ27,2)</f>
        <v>#DIV/0!</v>
      </c>
      <c r="AK31" s="56" t="s">
        <v>97</v>
      </c>
      <c r="AL31" s="57" t="e">
        <f>ROUND(AL27,2)</f>
        <v>#DIV/0!</v>
      </c>
      <c r="AM31" s="56" t="s">
        <v>97</v>
      </c>
      <c r="AN31" s="57" t="e">
        <f>ROUND(AN27,2)</f>
        <v>#DIV/0!</v>
      </c>
      <c r="AO31" s="56" t="s">
        <v>97</v>
      </c>
      <c r="AP31" s="57" t="e">
        <f>ROUND(AP27,2)</f>
        <v>#DIV/0!</v>
      </c>
      <c r="AQ31" s="56" t="s">
        <v>97</v>
      </c>
      <c r="AR31" s="57" t="e">
        <f>ROUND(AR27,2)</f>
        <v>#DIV/0!</v>
      </c>
      <c r="AS31" s="56" t="s">
        <v>97</v>
      </c>
      <c r="AT31" s="57" t="e">
        <f>ROUND(AT27,2)</f>
        <v>#DIV/0!</v>
      </c>
      <c r="AU31" s="56" t="s">
        <v>97</v>
      </c>
      <c r="AV31" s="57" t="e">
        <f>ROUND(AV27,2)</f>
        <v>#DIV/0!</v>
      </c>
      <c r="AW31" s="56" t="s">
        <v>97</v>
      </c>
      <c r="AX31" s="57" t="e">
        <f>ROUND(AX27,2)</f>
        <v>#DIV/0!</v>
      </c>
      <c r="AY31" s="56" t="s">
        <v>97</v>
      </c>
      <c r="AZ31" s="57" t="e">
        <f>ROUND(AZ27,2)</f>
        <v>#DIV/0!</v>
      </c>
      <c r="BA31" s="56" t="s">
        <v>97</v>
      </c>
      <c r="BB31" s="57" t="e">
        <f>ROUND(BB27,2)</f>
        <v>#DIV/0!</v>
      </c>
      <c r="BC31" s="56" t="s">
        <v>97</v>
      </c>
      <c r="BD31" s="57" t="e">
        <f>ROUND(BD27,2)</f>
        <v>#DIV/0!</v>
      </c>
      <c r="BE31" s="56" t="s">
        <v>97</v>
      </c>
      <c r="BF31" s="57" t="e">
        <f>ROUND(BF27,2)</f>
        <v>#DIV/0!</v>
      </c>
    </row>
  </sheetData>
  <sheetProtection password="D886" sheet="1" objects="1" scenarios="1"/>
  <mergeCells count="369">
    <mergeCell ref="A18:A24"/>
    <mergeCell ref="C18:D18"/>
    <mergeCell ref="C19:D19"/>
    <mergeCell ref="C29:D29"/>
    <mergeCell ref="B1:C1"/>
    <mergeCell ref="B2:D2"/>
    <mergeCell ref="C4:D4"/>
    <mergeCell ref="A8:A10"/>
    <mergeCell ref="C8:D8"/>
    <mergeCell ref="C9:D9"/>
    <mergeCell ref="A5:A7"/>
    <mergeCell ref="C5:D5"/>
    <mergeCell ref="C6:D6"/>
    <mergeCell ref="C7:D7"/>
    <mergeCell ref="E13:F13"/>
    <mergeCell ref="E15:F15"/>
    <mergeCell ref="E16:F16"/>
    <mergeCell ref="E4:F4"/>
    <mergeCell ref="E5:F5"/>
    <mergeCell ref="E6:F6"/>
    <mergeCell ref="E7:F7"/>
    <mergeCell ref="E8:F8"/>
    <mergeCell ref="C15:D15"/>
    <mergeCell ref="C12:D12"/>
    <mergeCell ref="C13:D13"/>
    <mergeCell ref="C16:D16"/>
    <mergeCell ref="I16:J16"/>
    <mergeCell ref="I4:J4"/>
    <mergeCell ref="I5:J5"/>
    <mergeCell ref="I6:J6"/>
    <mergeCell ref="I7:J7"/>
    <mergeCell ref="I8:J8"/>
    <mergeCell ref="E18:F18"/>
    <mergeCell ref="E19:F19"/>
    <mergeCell ref="E29:F29"/>
    <mergeCell ref="G4:H4"/>
    <mergeCell ref="G5:H5"/>
    <mergeCell ref="G6:H6"/>
    <mergeCell ref="G7:H7"/>
    <mergeCell ref="G8:H8"/>
    <mergeCell ref="G9:H9"/>
    <mergeCell ref="G12:H12"/>
    <mergeCell ref="G13:H13"/>
    <mergeCell ref="G15:H15"/>
    <mergeCell ref="G16:H16"/>
    <mergeCell ref="G18:H18"/>
    <mergeCell ref="G19:H19"/>
    <mergeCell ref="G29:H29"/>
    <mergeCell ref="E9:F9"/>
    <mergeCell ref="E12:F12"/>
    <mergeCell ref="M5:N5"/>
    <mergeCell ref="M6:N6"/>
    <mergeCell ref="M7:N7"/>
    <mergeCell ref="M8:N8"/>
    <mergeCell ref="I18:J18"/>
    <mergeCell ref="I19:J19"/>
    <mergeCell ref="I29:J29"/>
    <mergeCell ref="K4:L4"/>
    <mergeCell ref="K5:L5"/>
    <mergeCell ref="K6:L6"/>
    <mergeCell ref="K7:L7"/>
    <mergeCell ref="K8:L8"/>
    <mergeCell ref="K9:L9"/>
    <mergeCell ref="K12:L12"/>
    <mergeCell ref="K13:L13"/>
    <mergeCell ref="K15:L15"/>
    <mergeCell ref="K16:L16"/>
    <mergeCell ref="K18:L18"/>
    <mergeCell ref="K19:L19"/>
    <mergeCell ref="K29:L29"/>
    <mergeCell ref="I9:J9"/>
    <mergeCell ref="I12:J12"/>
    <mergeCell ref="I13:J13"/>
    <mergeCell ref="I15:J15"/>
    <mergeCell ref="Q7:R7"/>
    <mergeCell ref="Q8:R8"/>
    <mergeCell ref="M18:N18"/>
    <mergeCell ref="M19:N19"/>
    <mergeCell ref="M29:N29"/>
    <mergeCell ref="O4:P4"/>
    <mergeCell ref="O5:P5"/>
    <mergeCell ref="O6:P6"/>
    <mergeCell ref="O7:P7"/>
    <mergeCell ref="O8:P8"/>
    <mergeCell ref="O9:P9"/>
    <mergeCell ref="O12:P12"/>
    <mergeCell ref="O13:P13"/>
    <mergeCell ref="O15:P15"/>
    <mergeCell ref="O16:P16"/>
    <mergeCell ref="O18:P18"/>
    <mergeCell ref="O19:P19"/>
    <mergeCell ref="O29:P29"/>
    <mergeCell ref="M9:N9"/>
    <mergeCell ref="M12:N12"/>
    <mergeCell ref="M13:N13"/>
    <mergeCell ref="M15:N15"/>
    <mergeCell ref="M16:N16"/>
    <mergeCell ref="M4:N4"/>
    <mergeCell ref="Q18:R18"/>
    <mergeCell ref="Q19:R19"/>
    <mergeCell ref="Q29:R29"/>
    <mergeCell ref="S4:T4"/>
    <mergeCell ref="S5:T5"/>
    <mergeCell ref="S6:T6"/>
    <mergeCell ref="S7:T7"/>
    <mergeCell ref="S8:T8"/>
    <mergeCell ref="S9:T9"/>
    <mergeCell ref="S12:T12"/>
    <mergeCell ref="S13:T13"/>
    <mergeCell ref="S15:T15"/>
    <mergeCell ref="S16:T16"/>
    <mergeCell ref="S18:T18"/>
    <mergeCell ref="S19:T19"/>
    <mergeCell ref="S29:T29"/>
    <mergeCell ref="Q9:R9"/>
    <mergeCell ref="Q12:R12"/>
    <mergeCell ref="Q13:R13"/>
    <mergeCell ref="Q15:R15"/>
    <mergeCell ref="Q16:R16"/>
    <mergeCell ref="Q4:R4"/>
    <mergeCell ref="Q5:R5"/>
    <mergeCell ref="Q6:R6"/>
    <mergeCell ref="U18:V18"/>
    <mergeCell ref="U19:V19"/>
    <mergeCell ref="U29:V29"/>
    <mergeCell ref="U9:V9"/>
    <mergeCell ref="U12:V12"/>
    <mergeCell ref="U13:V13"/>
    <mergeCell ref="U15:V15"/>
    <mergeCell ref="U16:V16"/>
    <mergeCell ref="U4:V4"/>
    <mergeCell ref="U5:V5"/>
    <mergeCell ref="U6:V6"/>
    <mergeCell ref="U7:V7"/>
    <mergeCell ref="U8:V8"/>
    <mergeCell ref="AO4:AP4"/>
    <mergeCell ref="W5:X5"/>
    <mergeCell ref="Y5:Z5"/>
    <mergeCell ref="AA5:AB5"/>
    <mergeCell ref="AC5:AD5"/>
    <mergeCell ref="AE5:AF5"/>
    <mergeCell ref="AG5:AH5"/>
    <mergeCell ref="AI5:AJ5"/>
    <mergeCell ref="AK5:AL5"/>
    <mergeCell ref="AM5:AN5"/>
    <mergeCell ref="AO5:AP5"/>
    <mergeCell ref="W4:X4"/>
    <mergeCell ref="Y4:Z4"/>
    <mergeCell ref="AA4:AB4"/>
    <mergeCell ref="AC4:AD4"/>
    <mergeCell ref="AE4:AF4"/>
    <mergeCell ref="AG4:AH4"/>
    <mergeCell ref="AI4:AJ4"/>
    <mergeCell ref="AK4:AL4"/>
    <mergeCell ref="AM4:AN4"/>
    <mergeCell ref="AO6:AP6"/>
    <mergeCell ref="W7:X7"/>
    <mergeCell ref="Y7:Z7"/>
    <mergeCell ref="AA7:AB7"/>
    <mergeCell ref="AC7:AD7"/>
    <mergeCell ref="AE7:AF7"/>
    <mergeCell ref="AG7:AH7"/>
    <mergeCell ref="AI7:AJ7"/>
    <mergeCell ref="AK7:AL7"/>
    <mergeCell ref="AM7:AN7"/>
    <mergeCell ref="AO7:AP7"/>
    <mergeCell ref="W6:X6"/>
    <mergeCell ref="Y6:Z6"/>
    <mergeCell ref="AA6:AB6"/>
    <mergeCell ref="AC6:AD6"/>
    <mergeCell ref="AE6:AF6"/>
    <mergeCell ref="AG6:AH6"/>
    <mergeCell ref="AI6:AJ6"/>
    <mergeCell ref="AK6:AL6"/>
    <mergeCell ref="AM6:AN6"/>
    <mergeCell ref="AO8:AP8"/>
    <mergeCell ref="W9:X9"/>
    <mergeCell ref="Y9:Z9"/>
    <mergeCell ref="AA9:AB9"/>
    <mergeCell ref="AC9:AD9"/>
    <mergeCell ref="AE9:AF9"/>
    <mergeCell ref="AG9:AH9"/>
    <mergeCell ref="AI9:AJ9"/>
    <mergeCell ref="AK9:AL9"/>
    <mergeCell ref="AM9:AN9"/>
    <mergeCell ref="AO9:AP9"/>
    <mergeCell ref="W8:X8"/>
    <mergeCell ref="Y8:Z8"/>
    <mergeCell ref="AA8:AB8"/>
    <mergeCell ref="AC8:AD8"/>
    <mergeCell ref="AE8:AF8"/>
    <mergeCell ref="AG8:AH8"/>
    <mergeCell ref="AI8:AJ8"/>
    <mergeCell ref="AK8:AL8"/>
    <mergeCell ref="AM8:AN8"/>
    <mergeCell ref="AO12:AP12"/>
    <mergeCell ref="W13:X13"/>
    <mergeCell ref="Y13:Z13"/>
    <mergeCell ref="AA13:AB13"/>
    <mergeCell ref="AC13:AD13"/>
    <mergeCell ref="AE13:AF13"/>
    <mergeCell ref="AG13:AH13"/>
    <mergeCell ref="AI13:AJ13"/>
    <mergeCell ref="AK13:AL13"/>
    <mergeCell ref="AM13:AN13"/>
    <mergeCell ref="AO13:AP13"/>
    <mergeCell ref="W12:X12"/>
    <mergeCell ref="Y12:Z12"/>
    <mergeCell ref="AA12:AB12"/>
    <mergeCell ref="AC12:AD12"/>
    <mergeCell ref="AE12:AF12"/>
    <mergeCell ref="AG12:AH12"/>
    <mergeCell ref="AI12:AJ12"/>
    <mergeCell ref="AK12:AL12"/>
    <mergeCell ref="AM12:AN12"/>
    <mergeCell ref="AO15:AP15"/>
    <mergeCell ref="W16:X16"/>
    <mergeCell ref="Y16:Z16"/>
    <mergeCell ref="AA16:AB16"/>
    <mergeCell ref="AC16:AD16"/>
    <mergeCell ref="AE16:AF16"/>
    <mergeCell ref="AG16:AH16"/>
    <mergeCell ref="AI16:AJ16"/>
    <mergeCell ref="AK16:AL16"/>
    <mergeCell ref="AM16:AN16"/>
    <mergeCell ref="AO16:AP16"/>
    <mergeCell ref="W15:X15"/>
    <mergeCell ref="Y15:Z15"/>
    <mergeCell ref="AA15:AB15"/>
    <mergeCell ref="AC15:AD15"/>
    <mergeCell ref="AE15:AF15"/>
    <mergeCell ref="AG15:AH15"/>
    <mergeCell ref="AI15:AJ15"/>
    <mergeCell ref="AK15:AL15"/>
    <mergeCell ref="AM15:AN15"/>
    <mergeCell ref="AO18:AP18"/>
    <mergeCell ref="W19:X19"/>
    <mergeCell ref="Y19:Z19"/>
    <mergeCell ref="AA19:AB19"/>
    <mergeCell ref="AC19:AD19"/>
    <mergeCell ref="AE19:AF19"/>
    <mergeCell ref="AG19:AH19"/>
    <mergeCell ref="AI19:AJ19"/>
    <mergeCell ref="AK19:AL19"/>
    <mergeCell ref="AM19:AN19"/>
    <mergeCell ref="AO19:AP19"/>
    <mergeCell ref="W18:X18"/>
    <mergeCell ref="Y18:Z18"/>
    <mergeCell ref="AA18:AB18"/>
    <mergeCell ref="AC18:AD18"/>
    <mergeCell ref="AE18:AF18"/>
    <mergeCell ref="AG18:AH18"/>
    <mergeCell ref="AI18:AJ18"/>
    <mergeCell ref="AK18:AL18"/>
    <mergeCell ref="AM18:AN18"/>
    <mergeCell ref="AO29:AP29"/>
    <mergeCell ref="W29:X29"/>
    <mergeCell ref="Y29:Z29"/>
    <mergeCell ref="AA29:AB29"/>
    <mergeCell ref="AC29:AD29"/>
    <mergeCell ref="AE29:AF29"/>
    <mergeCell ref="AG29:AH29"/>
    <mergeCell ref="AI29:AJ29"/>
    <mergeCell ref="AK29:AL29"/>
    <mergeCell ref="AM29:AN29"/>
    <mergeCell ref="AQ4:AR4"/>
    <mergeCell ref="AQ5:AR5"/>
    <mergeCell ref="AQ6:AR6"/>
    <mergeCell ref="AQ7:AR7"/>
    <mergeCell ref="AQ8:AR8"/>
    <mergeCell ref="AQ9:AR9"/>
    <mergeCell ref="AQ12:AR12"/>
    <mergeCell ref="AQ13:AR13"/>
    <mergeCell ref="AQ15:AR15"/>
    <mergeCell ref="AQ16:AR16"/>
    <mergeCell ref="AQ18:AR18"/>
    <mergeCell ref="AQ19:AR19"/>
    <mergeCell ref="AQ29:AR29"/>
    <mergeCell ref="AS4:AT4"/>
    <mergeCell ref="AU4:AV4"/>
    <mergeCell ref="AW4:AX4"/>
    <mergeCell ref="AY4:AZ4"/>
    <mergeCell ref="BA4:BB4"/>
    <mergeCell ref="AS7:AT7"/>
    <mergeCell ref="AU7:AV7"/>
    <mergeCell ref="AW7:AX7"/>
    <mergeCell ref="AY7:AZ7"/>
    <mergeCell ref="BA7:BB7"/>
    <mergeCell ref="AS12:AT12"/>
    <mergeCell ref="AU12:AV12"/>
    <mergeCell ref="AW12:AX12"/>
    <mergeCell ref="AY12:AZ12"/>
    <mergeCell ref="BA12:BB12"/>
    <mergeCell ref="AS16:AT16"/>
    <mergeCell ref="AU16:AV16"/>
    <mergeCell ref="AW16:AX16"/>
    <mergeCell ref="AY16:AZ16"/>
    <mergeCell ref="BA16:BB16"/>
    <mergeCell ref="BC4:BD4"/>
    <mergeCell ref="AS5:AT5"/>
    <mergeCell ref="AU5:AV5"/>
    <mergeCell ref="AW5:AX5"/>
    <mergeCell ref="AY5:AZ5"/>
    <mergeCell ref="BA5:BB5"/>
    <mergeCell ref="BC5:BD5"/>
    <mergeCell ref="AS6:AT6"/>
    <mergeCell ref="AU6:AV6"/>
    <mergeCell ref="AW6:AX6"/>
    <mergeCell ref="AY6:AZ6"/>
    <mergeCell ref="BA6:BB6"/>
    <mergeCell ref="BC6:BD6"/>
    <mergeCell ref="BC7:BD7"/>
    <mergeCell ref="AS8:AT8"/>
    <mergeCell ref="AU8:AV8"/>
    <mergeCell ref="AW8:AX8"/>
    <mergeCell ref="AY8:AZ8"/>
    <mergeCell ref="BA8:BB8"/>
    <mergeCell ref="BC8:BD8"/>
    <mergeCell ref="AS9:AT9"/>
    <mergeCell ref="AU9:AV9"/>
    <mergeCell ref="AW9:AX9"/>
    <mergeCell ref="AY9:AZ9"/>
    <mergeCell ref="BA9:BB9"/>
    <mergeCell ref="BC9:BD9"/>
    <mergeCell ref="BC12:BD12"/>
    <mergeCell ref="AS13:AT13"/>
    <mergeCell ref="AU13:AV13"/>
    <mergeCell ref="AW13:AX13"/>
    <mergeCell ref="AY13:AZ13"/>
    <mergeCell ref="BA13:BB13"/>
    <mergeCell ref="BC13:BD13"/>
    <mergeCell ref="AS15:AT15"/>
    <mergeCell ref="AU15:AV15"/>
    <mergeCell ref="AW15:AX15"/>
    <mergeCell ref="AY15:AZ15"/>
    <mergeCell ref="BA15:BB15"/>
    <mergeCell ref="BC15:BD15"/>
    <mergeCell ref="AS29:AT29"/>
    <mergeCell ref="AU29:AV29"/>
    <mergeCell ref="AW29:AX29"/>
    <mergeCell ref="AY29:AZ29"/>
    <mergeCell ref="BA29:BB29"/>
    <mergeCell ref="BC29:BD29"/>
    <mergeCell ref="BC16:BD16"/>
    <mergeCell ref="AS18:AT18"/>
    <mergeCell ref="AU18:AV18"/>
    <mergeCell ref="AW18:AX18"/>
    <mergeCell ref="AY18:AZ18"/>
    <mergeCell ref="BA18:BB18"/>
    <mergeCell ref="BC18:BD18"/>
    <mergeCell ref="AS19:AT19"/>
    <mergeCell ref="AU19:AV19"/>
    <mergeCell ref="AW19:AX19"/>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9:BF9">
      <formula1>tipopapeis</formula1>
    </dataValidation>
    <dataValidation type="list" allowBlank="1" showInputMessage="1" showErrorMessage="1" sqref="C8:BF8">
      <formula1>tipoimpressao</formula1>
    </dataValidation>
  </dataValidations>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1"/>
  <dimension ref="A1:BF56"/>
  <sheetViews>
    <sheetView showGridLines="0" workbookViewId="0"/>
  </sheetViews>
  <sheetFormatPr defaultRowHeight="15" x14ac:dyDescent="0.25"/>
  <cols>
    <col min="1" max="1" width="13.42578125" style="217" bestFit="1" customWidth="1"/>
    <col min="2" max="2" width="34.140625" style="217" bestFit="1" customWidth="1"/>
    <col min="3" max="3" width="20.5703125" style="217" bestFit="1" customWidth="1"/>
    <col min="4" max="4" width="20" style="217" customWidth="1"/>
    <col min="5" max="22" width="19.7109375" style="217" customWidth="1"/>
    <col min="23" max="23" width="16.5703125" style="217" customWidth="1"/>
    <col min="24" max="24" width="12.7109375" style="217" bestFit="1" customWidth="1"/>
    <col min="25" max="25" width="18.28515625" style="217" customWidth="1"/>
    <col min="26" max="26" width="12.7109375" style="217" bestFit="1" customWidth="1"/>
    <col min="27" max="27" width="18.85546875" style="217" customWidth="1"/>
    <col min="28" max="28" width="20.42578125" style="217" customWidth="1"/>
    <col min="29" max="29" width="20.5703125" style="217" bestFit="1" customWidth="1"/>
    <col min="30" max="30" width="9.140625" style="217"/>
    <col min="31" max="31" width="22.42578125" style="217" customWidth="1"/>
    <col min="32" max="32" width="9.140625" style="217"/>
    <col min="33" max="58" width="19.7109375"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'!B50</f>
        <v>Apostila</v>
      </c>
      <c r="C2" s="452"/>
      <c r="D2" s="453"/>
    </row>
    <row r="3" spans="1:58" ht="15.75" thickBot="1" x14ac:dyDescent="0.3">
      <c r="A3" s="218"/>
      <c r="B3" s="219"/>
      <c r="C3" s="220" t="s">
        <v>198</v>
      </c>
      <c r="D3" s="220"/>
      <c r="E3" s="220" t="s">
        <v>199</v>
      </c>
      <c r="F3" s="220"/>
      <c r="G3" s="220" t="s">
        <v>202</v>
      </c>
      <c r="H3" s="220"/>
      <c r="I3" s="220" t="s">
        <v>203</v>
      </c>
      <c r="J3" s="220"/>
      <c r="K3" s="220" t="s">
        <v>204</v>
      </c>
      <c r="L3" s="220"/>
      <c r="M3" s="220" t="s">
        <v>205</v>
      </c>
      <c r="N3" s="220"/>
      <c r="O3" s="220" t="s">
        <v>208</v>
      </c>
      <c r="P3" s="220"/>
      <c r="Q3" s="220" t="s">
        <v>209</v>
      </c>
      <c r="R3" s="220"/>
      <c r="S3" s="220" t="s">
        <v>210</v>
      </c>
      <c r="T3" s="220"/>
      <c r="U3" s="217" t="s">
        <v>211</v>
      </c>
      <c r="W3" s="220" t="s">
        <v>212</v>
      </c>
      <c r="X3" s="220"/>
      <c r="Y3" s="217" t="s">
        <v>214</v>
      </c>
      <c r="AA3" s="220" t="s">
        <v>215</v>
      </c>
      <c r="AB3" s="220"/>
      <c r="AC3" s="220" t="s">
        <v>216</v>
      </c>
      <c r="AD3" s="220"/>
      <c r="AE3" s="220" t="s">
        <v>217</v>
      </c>
      <c r="AF3" s="220"/>
      <c r="AG3" s="217" t="s">
        <v>218</v>
      </c>
      <c r="AI3" s="217" t="s">
        <v>219</v>
      </c>
      <c r="AK3" s="220" t="s">
        <v>220</v>
      </c>
      <c r="AL3" s="220"/>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x14ac:dyDescent="0.25">
      <c r="A4" s="222"/>
      <c r="B4" s="115" t="s">
        <v>76</v>
      </c>
      <c r="C4" s="487">
        <v>0</v>
      </c>
      <c r="D4" s="488"/>
      <c r="E4" s="487">
        <v>0</v>
      </c>
      <c r="F4" s="488"/>
      <c r="G4" s="487">
        <v>0</v>
      </c>
      <c r="H4" s="488"/>
      <c r="I4" s="487">
        <v>0</v>
      </c>
      <c r="J4" s="488"/>
      <c r="K4" s="487">
        <v>0</v>
      </c>
      <c r="L4" s="488"/>
      <c r="M4" s="487">
        <v>0</v>
      </c>
      <c r="N4" s="488"/>
      <c r="O4" s="487">
        <v>0</v>
      </c>
      <c r="P4" s="488"/>
      <c r="Q4" s="487">
        <v>0</v>
      </c>
      <c r="R4" s="488"/>
      <c r="S4" s="487">
        <v>0</v>
      </c>
      <c r="T4" s="488"/>
      <c r="U4" s="430">
        <v>15000</v>
      </c>
      <c r="V4" s="430"/>
      <c r="W4" s="430">
        <v>0</v>
      </c>
      <c r="X4" s="430"/>
      <c r="Y4" s="430">
        <v>1000</v>
      </c>
      <c r="Z4" s="430"/>
      <c r="AA4" s="487">
        <v>0</v>
      </c>
      <c r="AB4" s="488"/>
      <c r="AC4" s="487">
        <v>0</v>
      </c>
      <c r="AD4" s="488"/>
      <c r="AE4" s="487">
        <v>0</v>
      </c>
      <c r="AF4" s="488"/>
      <c r="AG4" s="487">
        <v>0</v>
      </c>
      <c r="AH4" s="488"/>
      <c r="AI4" s="487">
        <v>0</v>
      </c>
      <c r="AJ4" s="488"/>
      <c r="AK4" s="487">
        <v>0</v>
      </c>
      <c r="AL4" s="488"/>
      <c r="AM4" s="487">
        <v>0</v>
      </c>
      <c r="AN4" s="488"/>
      <c r="AO4" s="487">
        <v>0</v>
      </c>
      <c r="AP4" s="488"/>
      <c r="AQ4" s="487">
        <v>0</v>
      </c>
      <c r="AR4" s="488"/>
      <c r="AS4" s="487">
        <v>0</v>
      </c>
      <c r="AT4" s="488"/>
      <c r="AU4" s="487">
        <v>0</v>
      </c>
      <c r="AV4" s="488"/>
      <c r="AW4" s="487">
        <v>0</v>
      </c>
      <c r="AX4" s="488"/>
      <c r="AY4" s="487">
        <v>0</v>
      </c>
      <c r="AZ4" s="488"/>
      <c r="BA4" s="487">
        <v>100</v>
      </c>
      <c r="BB4" s="488"/>
      <c r="BC4" s="487">
        <v>0</v>
      </c>
      <c r="BD4" s="488"/>
      <c r="BE4" s="487">
        <v>0</v>
      </c>
      <c r="BF4" s="488"/>
    </row>
    <row r="5" spans="1:58" ht="15" customHeight="1" x14ac:dyDescent="0.25">
      <c r="A5" s="496" t="s">
        <v>105</v>
      </c>
      <c r="B5" s="48" t="s">
        <v>78</v>
      </c>
      <c r="C5" s="489">
        <v>29.7</v>
      </c>
      <c r="D5" s="489"/>
      <c r="E5" s="489">
        <v>29.7</v>
      </c>
      <c r="F5" s="489"/>
      <c r="G5" s="489">
        <v>29.7</v>
      </c>
      <c r="H5" s="489"/>
      <c r="I5" s="489">
        <v>29.7</v>
      </c>
      <c r="J5" s="489"/>
      <c r="K5" s="489">
        <v>29.7</v>
      </c>
      <c r="L5" s="489"/>
      <c r="M5" s="489">
        <v>29.7</v>
      </c>
      <c r="N5" s="489"/>
      <c r="O5" s="489">
        <v>29.7</v>
      </c>
      <c r="P5" s="489"/>
      <c r="Q5" s="489">
        <v>29.7</v>
      </c>
      <c r="R5" s="489"/>
      <c r="S5" s="489">
        <v>29.7</v>
      </c>
      <c r="T5" s="489"/>
      <c r="U5" s="489">
        <v>29.7</v>
      </c>
      <c r="V5" s="489"/>
      <c r="W5" s="489">
        <v>29.7</v>
      </c>
      <c r="X5" s="489"/>
      <c r="Y5" s="489">
        <v>29.7</v>
      </c>
      <c r="Z5" s="489"/>
      <c r="AA5" s="489">
        <v>29.7</v>
      </c>
      <c r="AB5" s="489"/>
      <c r="AC5" s="489">
        <v>29.7</v>
      </c>
      <c r="AD5" s="489"/>
      <c r="AE5" s="489">
        <v>29.7</v>
      </c>
      <c r="AF5" s="489"/>
      <c r="AG5" s="489">
        <v>29.7</v>
      </c>
      <c r="AH5" s="489"/>
      <c r="AI5" s="489">
        <v>29.7</v>
      </c>
      <c r="AJ5" s="489"/>
      <c r="AK5" s="489">
        <v>29.7</v>
      </c>
      <c r="AL5" s="489"/>
      <c r="AM5" s="489">
        <v>29.7</v>
      </c>
      <c r="AN5" s="489"/>
      <c r="AO5" s="489">
        <v>29.7</v>
      </c>
      <c r="AP5" s="489"/>
      <c r="AQ5" s="489">
        <v>29.7</v>
      </c>
      <c r="AR5" s="489"/>
      <c r="AS5" s="489">
        <v>29.7</v>
      </c>
      <c r="AT5" s="489"/>
      <c r="AU5" s="489">
        <v>29.7</v>
      </c>
      <c r="AV5" s="489"/>
      <c r="AW5" s="489">
        <v>29.7</v>
      </c>
      <c r="AX5" s="489"/>
      <c r="AY5" s="489">
        <v>29.7</v>
      </c>
      <c r="AZ5" s="489"/>
      <c r="BA5" s="489">
        <v>29.7</v>
      </c>
      <c r="BB5" s="489"/>
      <c r="BC5" s="489">
        <v>29.7</v>
      </c>
      <c r="BD5" s="489"/>
      <c r="BE5" s="489">
        <v>29.7</v>
      </c>
      <c r="BF5" s="489"/>
    </row>
    <row r="6" spans="1:58" x14ac:dyDescent="0.25">
      <c r="A6" s="464"/>
      <c r="B6" s="48" t="s">
        <v>79</v>
      </c>
      <c r="C6" s="489">
        <v>21</v>
      </c>
      <c r="D6" s="489"/>
      <c r="E6" s="489">
        <v>21</v>
      </c>
      <c r="F6" s="489"/>
      <c r="G6" s="489">
        <v>21</v>
      </c>
      <c r="H6" s="489"/>
      <c r="I6" s="489">
        <v>21</v>
      </c>
      <c r="J6" s="489"/>
      <c r="K6" s="489">
        <v>21</v>
      </c>
      <c r="L6" s="489"/>
      <c r="M6" s="489">
        <v>21</v>
      </c>
      <c r="N6" s="489"/>
      <c r="O6" s="489">
        <v>21</v>
      </c>
      <c r="P6" s="489"/>
      <c r="Q6" s="489">
        <v>21</v>
      </c>
      <c r="R6" s="489"/>
      <c r="S6" s="489">
        <v>21</v>
      </c>
      <c r="T6" s="489"/>
      <c r="U6" s="489">
        <v>21</v>
      </c>
      <c r="V6" s="489"/>
      <c r="W6" s="489">
        <v>21</v>
      </c>
      <c r="X6" s="489"/>
      <c r="Y6" s="489">
        <v>21</v>
      </c>
      <c r="Z6" s="489"/>
      <c r="AA6" s="489">
        <v>21</v>
      </c>
      <c r="AB6" s="489"/>
      <c r="AC6" s="489">
        <v>21</v>
      </c>
      <c r="AD6" s="489"/>
      <c r="AE6" s="489">
        <v>21</v>
      </c>
      <c r="AF6" s="489"/>
      <c r="AG6" s="489">
        <v>21</v>
      </c>
      <c r="AH6" s="489"/>
      <c r="AI6" s="489">
        <v>21</v>
      </c>
      <c r="AJ6" s="489"/>
      <c r="AK6" s="489">
        <v>21</v>
      </c>
      <c r="AL6" s="489"/>
      <c r="AM6" s="489">
        <v>21</v>
      </c>
      <c r="AN6" s="489"/>
      <c r="AO6" s="489">
        <v>21</v>
      </c>
      <c r="AP6" s="489"/>
      <c r="AQ6" s="489">
        <v>21</v>
      </c>
      <c r="AR6" s="489"/>
      <c r="AS6" s="489">
        <v>21</v>
      </c>
      <c r="AT6" s="489"/>
      <c r="AU6" s="489">
        <v>21</v>
      </c>
      <c r="AV6" s="489"/>
      <c r="AW6" s="489">
        <v>21</v>
      </c>
      <c r="AX6" s="489"/>
      <c r="AY6" s="489">
        <v>21</v>
      </c>
      <c r="AZ6" s="489"/>
      <c r="BA6" s="489">
        <v>21</v>
      </c>
      <c r="BB6" s="489"/>
      <c r="BC6" s="489">
        <v>21</v>
      </c>
      <c r="BD6" s="489"/>
      <c r="BE6" s="489">
        <v>21</v>
      </c>
      <c r="BF6" s="489"/>
    </row>
    <row r="7" spans="1:58" ht="15" customHeight="1" x14ac:dyDescent="0.25">
      <c r="A7" s="464"/>
      <c r="B7" s="116" t="s">
        <v>82</v>
      </c>
      <c r="C7" s="490" t="s">
        <v>32</v>
      </c>
      <c r="D7" s="490"/>
      <c r="E7" s="490" t="s">
        <v>32</v>
      </c>
      <c r="F7" s="490"/>
      <c r="G7" s="490" t="s">
        <v>32</v>
      </c>
      <c r="H7" s="490"/>
      <c r="I7" s="490" t="s">
        <v>32</v>
      </c>
      <c r="J7" s="490"/>
      <c r="K7" s="490" t="s">
        <v>32</v>
      </c>
      <c r="L7" s="490"/>
      <c r="M7" s="490" t="s">
        <v>32</v>
      </c>
      <c r="N7" s="490"/>
      <c r="O7" s="490" t="s">
        <v>32</v>
      </c>
      <c r="P7" s="490"/>
      <c r="Q7" s="490" t="s">
        <v>32</v>
      </c>
      <c r="R7" s="490"/>
      <c r="S7" s="490" t="s">
        <v>32</v>
      </c>
      <c r="T7" s="490"/>
      <c r="U7" s="490" t="s">
        <v>12</v>
      </c>
      <c r="V7" s="490"/>
      <c r="W7" s="490" t="s">
        <v>32</v>
      </c>
      <c r="X7" s="490"/>
      <c r="Y7" s="490" t="s">
        <v>32</v>
      </c>
      <c r="Z7" s="490"/>
      <c r="AA7" s="490" t="s">
        <v>32</v>
      </c>
      <c r="AB7" s="490"/>
      <c r="AC7" s="490" t="s">
        <v>32</v>
      </c>
      <c r="AD7" s="490"/>
      <c r="AE7" s="490" t="s">
        <v>32</v>
      </c>
      <c r="AF7" s="490"/>
      <c r="AG7" s="490" t="s">
        <v>32</v>
      </c>
      <c r="AH7" s="490"/>
      <c r="AI7" s="490" t="s">
        <v>32</v>
      </c>
      <c r="AJ7" s="490"/>
      <c r="AK7" s="490" t="s">
        <v>32</v>
      </c>
      <c r="AL7" s="490"/>
      <c r="AM7" s="490" t="s">
        <v>32</v>
      </c>
      <c r="AN7" s="490"/>
      <c r="AO7" s="490" t="s">
        <v>32</v>
      </c>
      <c r="AP7" s="490"/>
      <c r="AQ7" s="490" t="s">
        <v>32</v>
      </c>
      <c r="AR7" s="490"/>
      <c r="AS7" s="490" t="s">
        <v>32</v>
      </c>
      <c r="AT7" s="490"/>
      <c r="AU7" s="490" t="s">
        <v>32</v>
      </c>
      <c r="AV7" s="490"/>
      <c r="AW7" s="490" t="s">
        <v>32</v>
      </c>
      <c r="AX7" s="490"/>
      <c r="AY7" s="490" t="s">
        <v>32</v>
      </c>
      <c r="AZ7" s="490"/>
      <c r="BA7" s="490" t="s">
        <v>32</v>
      </c>
      <c r="BB7" s="490"/>
      <c r="BC7" s="490" t="s">
        <v>32</v>
      </c>
      <c r="BD7" s="490"/>
      <c r="BE7" s="490" t="s">
        <v>32</v>
      </c>
      <c r="BF7" s="490"/>
    </row>
    <row r="8" spans="1:58" x14ac:dyDescent="0.25">
      <c r="A8" s="464"/>
      <c r="B8" s="48" t="s">
        <v>83</v>
      </c>
      <c r="C8" s="479" t="s">
        <v>26</v>
      </c>
      <c r="D8" s="479"/>
      <c r="E8" s="479" t="s">
        <v>26</v>
      </c>
      <c r="F8" s="479"/>
      <c r="G8" s="479" t="s">
        <v>26</v>
      </c>
      <c r="H8" s="479"/>
      <c r="I8" s="479" t="s">
        <v>26</v>
      </c>
      <c r="J8" s="479"/>
      <c r="K8" s="479" t="s">
        <v>26</v>
      </c>
      <c r="L8" s="479"/>
      <c r="M8" s="479" t="s">
        <v>26</v>
      </c>
      <c r="N8" s="479"/>
      <c r="O8" s="479" t="s">
        <v>26</v>
      </c>
      <c r="P8" s="479"/>
      <c r="Q8" s="479" t="s">
        <v>26</v>
      </c>
      <c r="R8" s="479"/>
      <c r="S8" s="479" t="s">
        <v>26</v>
      </c>
      <c r="T8" s="479"/>
      <c r="U8" s="479" t="s">
        <v>12</v>
      </c>
      <c r="V8" s="479"/>
      <c r="W8" s="479" t="s">
        <v>26</v>
      </c>
      <c r="X8" s="479"/>
      <c r="Y8" s="479" t="s">
        <v>26</v>
      </c>
      <c r="Z8" s="479"/>
      <c r="AA8" s="479" t="s">
        <v>26</v>
      </c>
      <c r="AB8" s="479"/>
      <c r="AC8" s="479" t="s">
        <v>26</v>
      </c>
      <c r="AD8" s="479"/>
      <c r="AE8" s="479" t="s">
        <v>26</v>
      </c>
      <c r="AF8" s="479"/>
      <c r="AG8" s="479" t="s">
        <v>26</v>
      </c>
      <c r="AH8" s="479"/>
      <c r="AI8" s="479" t="s">
        <v>26</v>
      </c>
      <c r="AJ8" s="479"/>
      <c r="AK8" s="479" t="s">
        <v>26</v>
      </c>
      <c r="AL8" s="479"/>
      <c r="AM8" s="479" t="s">
        <v>26</v>
      </c>
      <c r="AN8" s="479"/>
      <c r="AO8" s="479" t="s">
        <v>26</v>
      </c>
      <c r="AP8" s="479"/>
      <c r="AQ8" s="479" t="s">
        <v>26</v>
      </c>
      <c r="AR8" s="479"/>
      <c r="AS8" s="479" t="s">
        <v>26</v>
      </c>
      <c r="AT8" s="479"/>
      <c r="AU8" s="479" t="s">
        <v>26</v>
      </c>
      <c r="AV8" s="479"/>
      <c r="AW8" s="479" t="s">
        <v>26</v>
      </c>
      <c r="AX8" s="479"/>
      <c r="AY8" s="479" t="s">
        <v>26</v>
      </c>
      <c r="AZ8" s="479"/>
      <c r="BA8" s="479" t="s">
        <v>26</v>
      </c>
      <c r="BB8" s="479"/>
      <c r="BC8" s="479" t="s">
        <v>26</v>
      </c>
      <c r="BD8" s="479"/>
      <c r="BE8" s="479" t="s">
        <v>26</v>
      </c>
      <c r="BF8" s="479"/>
    </row>
    <row r="9" spans="1:58" x14ac:dyDescent="0.25">
      <c r="A9" s="464"/>
      <c r="B9" s="48" t="s">
        <v>84</v>
      </c>
      <c r="C9" s="323" t="s">
        <v>42</v>
      </c>
      <c r="D9" s="322">
        <f>IF(C9=Tabelas!$F$23,Tabelas!$C$39,0%)</f>
        <v>0</v>
      </c>
      <c r="E9" s="323" t="s">
        <v>42</v>
      </c>
      <c r="F9" s="322">
        <f>IF(E9=Tabelas!$F$23,Tabelas!$C$39,0%)</f>
        <v>0</v>
      </c>
      <c r="G9" s="323" t="s">
        <v>42</v>
      </c>
      <c r="H9" s="322">
        <f>IF(G9=Tabelas!$F$23,Tabelas!$C$39,0%)</f>
        <v>0</v>
      </c>
      <c r="I9" s="323" t="s">
        <v>42</v>
      </c>
      <c r="J9" s="322">
        <f>IF(I9=Tabelas!$F$23,Tabelas!$C$39,0%)</f>
        <v>0</v>
      </c>
      <c r="K9" s="323" t="s">
        <v>42</v>
      </c>
      <c r="L9" s="322">
        <f>IF(K9=Tabelas!$F$23,Tabelas!$C$39,0%)</f>
        <v>0</v>
      </c>
      <c r="M9" s="323" t="s">
        <v>42</v>
      </c>
      <c r="N9" s="322">
        <f>IF(M9=Tabelas!$F$23,Tabelas!$C$39,0%)</f>
        <v>0</v>
      </c>
      <c r="O9" s="323" t="s">
        <v>42</v>
      </c>
      <c r="P9" s="322">
        <f>IF(O9=Tabelas!$F$23,Tabelas!$C$39,0%)</f>
        <v>0</v>
      </c>
      <c r="Q9" s="323" t="s">
        <v>42</v>
      </c>
      <c r="R9" s="322">
        <f>IF(Q9=Tabelas!$F$23,Tabelas!$C$39,0%)</f>
        <v>0</v>
      </c>
      <c r="S9" s="323" t="s">
        <v>42</v>
      </c>
      <c r="T9" s="322">
        <f>IF(S9=Tabelas!$F$23,Tabelas!$C$39,0%)</f>
        <v>0</v>
      </c>
      <c r="U9" s="323" t="s">
        <v>42</v>
      </c>
      <c r="V9" s="322">
        <f>IF(U9=Tabelas!$F$23,Tabelas!$C$39,0%)</f>
        <v>0</v>
      </c>
      <c r="W9" s="323" t="s">
        <v>42</v>
      </c>
      <c r="X9" s="322">
        <f>IF(W9=Tabelas!$F$23,Tabelas!$C$39,0%)</f>
        <v>0</v>
      </c>
      <c r="Y9" s="323" t="s">
        <v>42</v>
      </c>
      <c r="Z9" s="322">
        <f>IF(Y9=Tabelas!$F$23,Tabelas!$C$39,0%)</f>
        <v>0</v>
      </c>
      <c r="AA9" s="323" t="s">
        <v>42</v>
      </c>
      <c r="AB9" s="322">
        <f>IF(AA9=Tabelas!$F$23,Tabelas!$C$39,0%)</f>
        <v>0</v>
      </c>
      <c r="AC9" s="323" t="s">
        <v>42</v>
      </c>
      <c r="AD9" s="322">
        <f>IF(AC9=Tabelas!$F$23,Tabelas!$C$39,0%)</f>
        <v>0</v>
      </c>
      <c r="AE9" s="323" t="s">
        <v>42</v>
      </c>
      <c r="AF9" s="322">
        <f>IF(AE9=Tabelas!$F$23,Tabelas!$C$39,0%)</f>
        <v>0</v>
      </c>
      <c r="AG9" s="323" t="s">
        <v>42</v>
      </c>
      <c r="AH9" s="322">
        <f>IF(AG9=Tabelas!$F$23,Tabelas!$C$39,0%)</f>
        <v>0</v>
      </c>
      <c r="AI9" s="323" t="s">
        <v>42</v>
      </c>
      <c r="AJ9" s="322">
        <f>IF(AI9=Tabelas!$F$23,Tabelas!$C$39,0%)</f>
        <v>0</v>
      </c>
      <c r="AK9" s="323" t="s">
        <v>42</v>
      </c>
      <c r="AL9" s="322">
        <f>IF(AK9=Tabelas!$F$23,Tabelas!$C$39,0%)</f>
        <v>0</v>
      </c>
      <c r="AM9" s="323" t="s">
        <v>42</v>
      </c>
      <c r="AN9" s="322">
        <f>IF(AM9=Tabelas!$F$23,Tabelas!$C$39,0%)</f>
        <v>0</v>
      </c>
      <c r="AO9" s="323" t="s">
        <v>42</v>
      </c>
      <c r="AP9" s="322">
        <f>IF(AO9=Tabelas!$F$23,Tabelas!$C$39,0%)</f>
        <v>0</v>
      </c>
      <c r="AQ9" s="323" t="s">
        <v>42</v>
      </c>
      <c r="AR9" s="322">
        <f>IF(AQ9=Tabelas!$F$23,Tabelas!$C$39,0%)</f>
        <v>0</v>
      </c>
      <c r="AS9" s="323" t="s">
        <v>42</v>
      </c>
      <c r="AT9" s="322">
        <f>IF(AS9=Tabelas!$F$23,Tabelas!$C$39,0%)</f>
        <v>0</v>
      </c>
      <c r="AU9" s="323" t="s">
        <v>42</v>
      </c>
      <c r="AV9" s="322">
        <f>IF(AU9=Tabelas!$F$23,Tabelas!$C$39,0%)</f>
        <v>0</v>
      </c>
      <c r="AW9" s="323" t="s">
        <v>42</v>
      </c>
      <c r="AX9" s="322">
        <f>IF(AW9=Tabelas!$F$23,Tabelas!$C$39,0%)</f>
        <v>0</v>
      </c>
      <c r="AY9" s="323" t="s">
        <v>42</v>
      </c>
      <c r="AZ9" s="322">
        <f>IF(AY9=Tabelas!$F$23,Tabelas!$C$39,0%)</f>
        <v>0</v>
      </c>
      <c r="BA9" s="323" t="s">
        <v>42</v>
      </c>
      <c r="BB9" s="322">
        <f>IF(BA9=Tabelas!$F$23,Tabelas!$C$39,0%)</f>
        <v>0</v>
      </c>
      <c r="BC9" s="323" t="s">
        <v>42</v>
      </c>
      <c r="BD9" s="322">
        <f>IF(BC9=Tabelas!$F$23,Tabelas!$C$39,0%)</f>
        <v>0</v>
      </c>
      <c r="BE9" s="323" t="s">
        <v>42</v>
      </c>
      <c r="BF9" s="322">
        <f>IF(BE9=Tabelas!$F$23,Tabelas!$C$39,0%)</f>
        <v>0</v>
      </c>
    </row>
    <row r="10" spans="1:58" ht="15" customHeight="1" x14ac:dyDescent="0.25">
      <c r="A10" s="496" t="s">
        <v>104</v>
      </c>
      <c r="B10" s="117" t="s">
        <v>110</v>
      </c>
      <c r="C10" s="491">
        <v>180</v>
      </c>
      <c r="D10" s="491"/>
      <c r="E10" s="491">
        <v>180</v>
      </c>
      <c r="F10" s="491"/>
      <c r="G10" s="491">
        <v>180</v>
      </c>
      <c r="H10" s="491"/>
      <c r="I10" s="491">
        <v>180</v>
      </c>
      <c r="J10" s="491"/>
      <c r="K10" s="491">
        <v>180</v>
      </c>
      <c r="L10" s="491"/>
      <c r="M10" s="491">
        <v>180</v>
      </c>
      <c r="N10" s="491"/>
      <c r="O10" s="491">
        <v>180</v>
      </c>
      <c r="P10" s="491"/>
      <c r="Q10" s="491">
        <v>180</v>
      </c>
      <c r="R10" s="491"/>
      <c r="S10" s="491">
        <v>180</v>
      </c>
      <c r="T10" s="491"/>
      <c r="U10" s="491">
        <v>180</v>
      </c>
      <c r="V10" s="491"/>
      <c r="W10" s="491">
        <v>180</v>
      </c>
      <c r="X10" s="491"/>
      <c r="Y10" s="491">
        <v>180</v>
      </c>
      <c r="Z10" s="491"/>
      <c r="AA10" s="491">
        <v>180</v>
      </c>
      <c r="AB10" s="491"/>
      <c r="AC10" s="491">
        <v>180</v>
      </c>
      <c r="AD10" s="491"/>
      <c r="AE10" s="491">
        <v>180</v>
      </c>
      <c r="AF10" s="491"/>
      <c r="AG10" s="491">
        <v>180</v>
      </c>
      <c r="AH10" s="491"/>
      <c r="AI10" s="491">
        <v>180</v>
      </c>
      <c r="AJ10" s="491"/>
      <c r="AK10" s="491">
        <v>180</v>
      </c>
      <c r="AL10" s="491"/>
      <c r="AM10" s="491">
        <v>180</v>
      </c>
      <c r="AN10" s="491"/>
      <c r="AO10" s="491">
        <v>180</v>
      </c>
      <c r="AP10" s="491"/>
      <c r="AQ10" s="491">
        <v>180</v>
      </c>
      <c r="AR10" s="491"/>
      <c r="AS10" s="491">
        <v>180</v>
      </c>
      <c r="AT10" s="491"/>
      <c r="AU10" s="491">
        <v>180</v>
      </c>
      <c r="AV10" s="491"/>
      <c r="AW10" s="491">
        <v>180</v>
      </c>
      <c r="AX10" s="491"/>
      <c r="AY10" s="491">
        <v>180</v>
      </c>
      <c r="AZ10" s="491"/>
      <c r="BA10" s="491">
        <v>180</v>
      </c>
      <c r="BB10" s="491"/>
      <c r="BC10" s="491">
        <v>180</v>
      </c>
      <c r="BD10" s="491"/>
      <c r="BE10" s="491">
        <v>180</v>
      </c>
      <c r="BF10" s="491"/>
    </row>
    <row r="11" spans="1:58" x14ac:dyDescent="0.25">
      <c r="A11" s="464"/>
      <c r="B11" s="48" t="s">
        <v>78</v>
      </c>
      <c r="C11" s="492">
        <f>C5</f>
        <v>29.7</v>
      </c>
      <c r="D11" s="492"/>
      <c r="E11" s="492">
        <f>E5</f>
        <v>29.7</v>
      </c>
      <c r="F11" s="492"/>
      <c r="G11" s="492">
        <f>G5</f>
        <v>29.7</v>
      </c>
      <c r="H11" s="492"/>
      <c r="I11" s="492">
        <f>I5</f>
        <v>29.7</v>
      </c>
      <c r="J11" s="492"/>
      <c r="K11" s="492">
        <f>K5</f>
        <v>29.7</v>
      </c>
      <c r="L11" s="492"/>
      <c r="M11" s="492">
        <f>M5</f>
        <v>29.7</v>
      </c>
      <c r="N11" s="492"/>
      <c r="O11" s="492">
        <f>O5</f>
        <v>29.7</v>
      </c>
      <c r="P11" s="492"/>
      <c r="Q11" s="492">
        <f>Q5</f>
        <v>29.7</v>
      </c>
      <c r="R11" s="492"/>
      <c r="S11" s="492">
        <f>S5</f>
        <v>29.7</v>
      </c>
      <c r="T11" s="492"/>
      <c r="U11" s="492">
        <f>U5</f>
        <v>29.7</v>
      </c>
      <c r="V11" s="492"/>
      <c r="W11" s="492">
        <f>W5</f>
        <v>29.7</v>
      </c>
      <c r="X11" s="492"/>
      <c r="Y11" s="492">
        <f>Y5</f>
        <v>29.7</v>
      </c>
      <c r="Z11" s="492"/>
      <c r="AA11" s="492">
        <f>AA5</f>
        <v>29.7</v>
      </c>
      <c r="AB11" s="492"/>
      <c r="AC11" s="492">
        <f>AC5</f>
        <v>29.7</v>
      </c>
      <c r="AD11" s="492"/>
      <c r="AE11" s="492">
        <f>AE5</f>
        <v>29.7</v>
      </c>
      <c r="AF11" s="492"/>
      <c r="AG11" s="492">
        <f>AG5</f>
        <v>29.7</v>
      </c>
      <c r="AH11" s="492"/>
      <c r="AI11" s="492">
        <f>AI5</f>
        <v>29.7</v>
      </c>
      <c r="AJ11" s="492"/>
      <c r="AK11" s="492">
        <f>AK5</f>
        <v>29.7</v>
      </c>
      <c r="AL11" s="492"/>
      <c r="AM11" s="492">
        <f>AM5</f>
        <v>29.7</v>
      </c>
      <c r="AN11" s="492"/>
      <c r="AO11" s="492">
        <f>AO5</f>
        <v>29.7</v>
      </c>
      <c r="AP11" s="492"/>
      <c r="AQ11" s="492">
        <f>AQ5</f>
        <v>29.7</v>
      </c>
      <c r="AR11" s="492"/>
      <c r="AS11" s="492">
        <f>AS5</f>
        <v>29.7</v>
      </c>
      <c r="AT11" s="492"/>
      <c r="AU11" s="492">
        <f>AU5</f>
        <v>29.7</v>
      </c>
      <c r="AV11" s="492"/>
      <c r="AW11" s="492">
        <f>AW5</f>
        <v>29.7</v>
      </c>
      <c r="AX11" s="492"/>
      <c r="AY11" s="492">
        <f>AY5</f>
        <v>29.7</v>
      </c>
      <c r="AZ11" s="492"/>
      <c r="BA11" s="492">
        <f>BA5</f>
        <v>29.7</v>
      </c>
      <c r="BB11" s="492"/>
      <c r="BC11" s="492">
        <f>BC5</f>
        <v>29.7</v>
      </c>
      <c r="BD11" s="492"/>
      <c r="BE11" s="492">
        <f>BE5</f>
        <v>29.7</v>
      </c>
      <c r="BF11" s="492"/>
    </row>
    <row r="12" spans="1:58" x14ac:dyDescent="0.25">
      <c r="A12" s="464"/>
      <c r="B12" s="48" t="s">
        <v>79</v>
      </c>
      <c r="C12" s="492">
        <f>C6</f>
        <v>21</v>
      </c>
      <c r="D12" s="492"/>
      <c r="E12" s="492">
        <f>E6</f>
        <v>21</v>
      </c>
      <c r="F12" s="492"/>
      <c r="G12" s="492">
        <f>G6</f>
        <v>21</v>
      </c>
      <c r="H12" s="492"/>
      <c r="I12" s="492">
        <f>I6</f>
        <v>21</v>
      </c>
      <c r="J12" s="492"/>
      <c r="K12" s="492">
        <f>K6</f>
        <v>21</v>
      </c>
      <c r="L12" s="492"/>
      <c r="M12" s="492">
        <f>M6</f>
        <v>21</v>
      </c>
      <c r="N12" s="492"/>
      <c r="O12" s="492">
        <f>O6</f>
        <v>21</v>
      </c>
      <c r="P12" s="492"/>
      <c r="Q12" s="492">
        <f>Q6</f>
        <v>21</v>
      </c>
      <c r="R12" s="492"/>
      <c r="S12" s="492">
        <f>S6</f>
        <v>21</v>
      </c>
      <c r="T12" s="492"/>
      <c r="U12" s="492">
        <f>U6</f>
        <v>21</v>
      </c>
      <c r="V12" s="492"/>
      <c r="W12" s="492">
        <f>W6</f>
        <v>21</v>
      </c>
      <c r="X12" s="492"/>
      <c r="Y12" s="492">
        <f>Y6</f>
        <v>21</v>
      </c>
      <c r="Z12" s="492"/>
      <c r="AA12" s="492">
        <f>AA6</f>
        <v>21</v>
      </c>
      <c r="AB12" s="492"/>
      <c r="AC12" s="492">
        <f>AC6</f>
        <v>21</v>
      </c>
      <c r="AD12" s="492"/>
      <c r="AE12" s="492">
        <f>AE6</f>
        <v>21</v>
      </c>
      <c r="AF12" s="492"/>
      <c r="AG12" s="492">
        <f>AG6</f>
        <v>21</v>
      </c>
      <c r="AH12" s="492"/>
      <c r="AI12" s="492">
        <f>AI6</f>
        <v>21</v>
      </c>
      <c r="AJ12" s="492"/>
      <c r="AK12" s="492">
        <f>AK6</f>
        <v>21</v>
      </c>
      <c r="AL12" s="492"/>
      <c r="AM12" s="492">
        <f>AM6</f>
        <v>21</v>
      </c>
      <c r="AN12" s="492"/>
      <c r="AO12" s="492">
        <f>AO6</f>
        <v>21</v>
      </c>
      <c r="AP12" s="492"/>
      <c r="AQ12" s="492">
        <f>AQ6</f>
        <v>21</v>
      </c>
      <c r="AR12" s="492"/>
      <c r="AS12" s="492">
        <f>AS6</f>
        <v>21</v>
      </c>
      <c r="AT12" s="492"/>
      <c r="AU12" s="492">
        <f>AU6</f>
        <v>21</v>
      </c>
      <c r="AV12" s="492"/>
      <c r="AW12" s="492">
        <f>AW6</f>
        <v>21</v>
      </c>
      <c r="AX12" s="492"/>
      <c r="AY12" s="492">
        <f>AY6</f>
        <v>21</v>
      </c>
      <c r="AZ12" s="492"/>
      <c r="BA12" s="492">
        <f>BA6</f>
        <v>21</v>
      </c>
      <c r="BB12" s="492"/>
      <c r="BC12" s="492">
        <f>BC6</f>
        <v>21</v>
      </c>
      <c r="BD12" s="492"/>
      <c r="BE12" s="492">
        <f>BE6</f>
        <v>21</v>
      </c>
      <c r="BF12" s="492"/>
    </row>
    <row r="13" spans="1:58" x14ac:dyDescent="0.25">
      <c r="A13" s="464"/>
      <c r="B13" s="116" t="s">
        <v>82</v>
      </c>
      <c r="C13" s="490" t="s">
        <v>30</v>
      </c>
      <c r="D13" s="490"/>
      <c r="E13" s="490" t="s">
        <v>30</v>
      </c>
      <c r="F13" s="490"/>
      <c r="G13" s="490" t="s">
        <v>30</v>
      </c>
      <c r="H13" s="490"/>
      <c r="I13" s="490" t="s">
        <v>30</v>
      </c>
      <c r="J13" s="490"/>
      <c r="K13" s="490" t="s">
        <v>30</v>
      </c>
      <c r="L13" s="490"/>
      <c r="M13" s="490" t="s">
        <v>30</v>
      </c>
      <c r="N13" s="490"/>
      <c r="O13" s="490" t="s">
        <v>30</v>
      </c>
      <c r="P13" s="490"/>
      <c r="Q13" s="490" t="s">
        <v>30</v>
      </c>
      <c r="R13" s="490"/>
      <c r="S13" s="490" t="s">
        <v>30</v>
      </c>
      <c r="T13" s="490"/>
      <c r="U13" s="490" t="s">
        <v>30</v>
      </c>
      <c r="V13" s="490"/>
      <c r="W13" s="490" t="s">
        <v>30</v>
      </c>
      <c r="X13" s="490"/>
      <c r="Y13" s="490" t="s">
        <v>30</v>
      </c>
      <c r="Z13" s="490"/>
      <c r="AA13" s="490" t="s">
        <v>30</v>
      </c>
      <c r="AB13" s="490"/>
      <c r="AC13" s="490" t="s">
        <v>30</v>
      </c>
      <c r="AD13" s="490"/>
      <c r="AE13" s="490" t="s">
        <v>30</v>
      </c>
      <c r="AF13" s="490"/>
      <c r="AG13" s="490" t="s">
        <v>30</v>
      </c>
      <c r="AH13" s="490"/>
      <c r="AI13" s="490" t="s">
        <v>30</v>
      </c>
      <c r="AJ13" s="490"/>
      <c r="AK13" s="490" t="s">
        <v>30</v>
      </c>
      <c r="AL13" s="490"/>
      <c r="AM13" s="490" t="s">
        <v>30</v>
      </c>
      <c r="AN13" s="490"/>
      <c r="AO13" s="490" t="s">
        <v>30</v>
      </c>
      <c r="AP13" s="490"/>
      <c r="AQ13" s="490" t="s">
        <v>30</v>
      </c>
      <c r="AR13" s="490"/>
      <c r="AS13" s="490" t="s">
        <v>30</v>
      </c>
      <c r="AT13" s="490"/>
      <c r="AU13" s="490" t="s">
        <v>30</v>
      </c>
      <c r="AV13" s="490"/>
      <c r="AW13" s="490" t="s">
        <v>30</v>
      </c>
      <c r="AX13" s="490"/>
      <c r="AY13" s="490" t="s">
        <v>30</v>
      </c>
      <c r="AZ13" s="490"/>
      <c r="BA13" s="490" t="s">
        <v>30</v>
      </c>
      <c r="BB13" s="490"/>
      <c r="BC13" s="490" t="s">
        <v>30</v>
      </c>
      <c r="BD13" s="490"/>
      <c r="BE13" s="490" t="s">
        <v>30</v>
      </c>
      <c r="BF13" s="490"/>
    </row>
    <row r="14" spans="1:58" x14ac:dyDescent="0.25">
      <c r="A14" s="464"/>
      <c r="B14" s="48" t="s">
        <v>83</v>
      </c>
      <c r="C14" s="479" t="s">
        <v>18</v>
      </c>
      <c r="D14" s="479"/>
      <c r="E14" s="479" t="s">
        <v>18</v>
      </c>
      <c r="F14" s="479"/>
      <c r="G14" s="479" t="s">
        <v>18</v>
      </c>
      <c r="H14" s="479"/>
      <c r="I14" s="479" t="s">
        <v>18</v>
      </c>
      <c r="J14" s="479"/>
      <c r="K14" s="479" t="s">
        <v>18</v>
      </c>
      <c r="L14" s="479"/>
      <c r="M14" s="479" t="s">
        <v>18</v>
      </c>
      <c r="N14" s="479"/>
      <c r="O14" s="479" t="s">
        <v>18</v>
      </c>
      <c r="P14" s="479"/>
      <c r="Q14" s="479" t="s">
        <v>18</v>
      </c>
      <c r="R14" s="479"/>
      <c r="S14" s="479" t="s">
        <v>18</v>
      </c>
      <c r="T14" s="479"/>
      <c r="U14" s="479" t="s">
        <v>18</v>
      </c>
      <c r="V14" s="479"/>
      <c r="W14" s="479" t="s">
        <v>18</v>
      </c>
      <c r="X14" s="479"/>
      <c r="Y14" s="479" t="s">
        <v>18</v>
      </c>
      <c r="Z14" s="479"/>
      <c r="AA14" s="479" t="s">
        <v>18</v>
      </c>
      <c r="AB14" s="479"/>
      <c r="AC14" s="479" t="s">
        <v>18</v>
      </c>
      <c r="AD14" s="479"/>
      <c r="AE14" s="479" t="s">
        <v>18</v>
      </c>
      <c r="AF14" s="479"/>
      <c r="AG14" s="479" t="s">
        <v>18</v>
      </c>
      <c r="AH14" s="479"/>
      <c r="AI14" s="479" t="s">
        <v>18</v>
      </c>
      <c r="AJ14" s="479"/>
      <c r="AK14" s="479" t="s">
        <v>18</v>
      </c>
      <c r="AL14" s="479"/>
      <c r="AM14" s="479" t="s">
        <v>18</v>
      </c>
      <c r="AN14" s="479"/>
      <c r="AO14" s="479" t="s">
        <v>18</v>
      </c>
      <c r="AP14" s="479"/>
      <c r="AQ14" s="479" t="s">
        <v>18</v>
      </c>
      <c r="AR14" s="479"/>
      <c r="AS14" s="479" t="s">
        <v>18</v>
      </c>
      <c r="AT14" s="479"/>
      <c r="AU14" s="479" t="s">
        <v>18</v>
      </c>
      <c r="AV14" s="479"/>
      <c r="AW14" s="479" t="s">
        <v>18</v>
      </c>
      <c r="AX14" s="479"/>
      <c r="AY14" s="479" t="s">
        <v>18</v>
      </c>
      <c r="AZ14" s="479"/>
      <c r="BA14" s="479" t="s">
        <v>18</v>
      </c>
      <c r="BB14" s="479"/>
      <c r="BC14" s="479" t="s">
        <v>18</v>
      </c>
      <c r="BD14" s="479"/>
      <c r="BE14" s="479" t="s">
        <v>18</v>
      </c>
      <c r="BF14" s="479"/>
    </row>
    <row r="15" spans="1:58" x14ac:dyDescent="0.25">
      <c r="A15" s="221"/>
      <c r="B15" s="8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row>
    <row r="16" spans="1:58" x14ac:dyDescent="0.25">
      <c r="A16" s="221"/>
      <c r="B16" s="6" t="s">
        <v>49</v>
      </c>
      <c r="C16" s="441">
        <f>'REQUISIÇÃO DE SERVIÇOS '!$J$19</f>
        <v>265.26666666666665</v>
      </c>
      <c r="D16" s="441"/>
      <c r="E16" s="441">
        <f>'REQUISIÇÃO DE SERVIÇOS '!$J$19</f>
        <v>265.26666666666665</v>
      </c>
      <c r="F16" s="441"/>
      <c r="G16" s="441">
        <f>'REQUISIÇÃO DE SERVIÇOS '!$J$19</f>
        <v>265.26666666666665</v>
      </c>
      <c r="H16" s="441"/>
      <c r="I16" s="441">
        <f>'REQUISIÇÃO DE SERVIÇOS '!$J$19</f>
        <v>265.26666666666665</v>
      </c>
      <c r="J16" s="441"/>
      <c r="K16" s="441">
        <f>'REQUISIÇÃO DE SERVIÇOS '!$J$19</f>
        <v>265.26666666666665</v>
      </c>
      <c r="L16" s="441"/>
      <c r="M16" s="441">
        <f>'REQUISIÇÃO DE SERVIÇOS '!$J$19</f>
        <v>265.26666666666665</v>
      </c>
      <c r="N16" s="441"/>
      <c r="O16" s="441">
        <f>'REQUISIÇÃO DE SERVIÇOS '!$J$19</f>
        <v>265.26666666666665</v>
      </c>
      <c r="P16" s="441"/>
      <c r="Q16" s="441">
        <f>'REQUISIÇÃO DE SERVIÇOS '!$J$19</f>
        <v>265.26666666666665</v>
      </c>
      <c r="R16" s="441"/>
      <c r="S16" s="441">
        <f>'REQUISIÇÃO DE SERVIÇOS '!$J$19</f>
        <v>265.26666666666665</v>
      </c>
      <c r="T16" s="441"/>
      <c r="U16" s="441">
        <f>'REQUISIÇÃO DE SERVIÇOS '!$J$19</f>
        <v>265.26666666666665</v>
      </c>
      <c r="V16" s="441"/>
      <c r="W16" s="441">
        <f>'REQUISIÇÃO DE SERVIÇOS '!$J$19</f>
        <v>265.26666666666665</v>
      </c>
      <c r="X16" s="441"/>
      <c r="Y16" s="441">
        <f>'REQUISIÇÃO DE SERVIÇOS '!$J$19</f>
        <v>265.26666666666665</v>
      </c>
      <c r="Z16" s="441"/>
      <c r="AA16" s="441">
        <f>'REQUISIÇÃO DE SERVIÇOS '!$J$19</f>
        <v>265.26666666666665</v>
      </c>
      <c r="AB16" s="441"/>
      <c r="AC16" s="441">
        <f>'REQUISIÇÃO DE SERVIÇOS '!$J$19</f>
        <v>265.26666666666665</v>
      </c>
      <c r="AD16" s="441"/>
      <c r="AE16" s="441">
        <f>'REQUISIÇÃO DE SERVIÇOS '!$J$19</f>
        <v>265.26666666666665</v>
      </c>
      <c r="AF16" s="441"/>
      <c r="AG16" s="441">
        <f>'REQUISIÇÃO DE SERVIÇOS '!$J$19</f>
        <v>265.26666666666665</v>
      </c>
      <c r="AH16" s="441"/>
      <c r="AI16" s="441">
        <f>'REQUISIÇÃO DE SERVIÇOS '!$J$19</f>
        <v>265.26666666666665</v>
      </c>
      <c r="AJ16" s="441"/>
      <c r="AK16" s="441">
        <f>'REQUISIÇÃO DE SERVIÇOS '!$J$19</f>
        <v>265.26666666666665</v>
      </c>
      <c r="AL16" s="441"/>
      <c r="AM16" s="441">
        <f>'REQUISIÇÃO DE SERVIÇOS '!$J$19</f>
        <v>265.26666666666665</v>
      </c>
      <c r="AN16" s="441"/>
      <c r="AO16" s="441">
        <f>'REQUISIÇÃO DE SERVIÇOS '!$J$19</f>
        <v>265.26666666666665</v>
      </c>
      <c r="AP16" s="441"/>
      <c r="AQ16" s="441">
        <f>'REQUISIÇÃO DE SERVIÇOS '!$J$19</f>
        <v>265.26666666666665</v>
      </c>
      <c r="AR16" s="441"/>
      <c r="AS16" s="441">
        <f>'REQUISIÇÃO DE SERVIÇOS '!$J$19</f>
        <v>265.26666666666665</v>
      </c>
      <c r="AT16" s="441"/>
      <c r="AU16" s="441">
        <f>'REQUISIÇÃO DE SERVIÇOS '!$J$19</f>
        <v>265.26666666666665</v>
      </c>
      <c r="AV16" s="441"/>
      <c r="AW16" s="441">
        <f>'REQUISIÇÃO DE SERVIÇOS '!$J$19</f>
        <v>265.26666666666665</v>
      </c>
      <c r="AX16" s="441"/>
      <c r="AY16" s="441">
        <f>'REQUISIÇÃO DE SERVIÇOS '!$J$19</f>
        <v>265.26666666666665</v>
      </c>
      <c r="AZ16" s="441"/>
      <c r="BA16" s="441">
        <f>'REQUISIÇÃO DE SERVIÇOS '!$J$19</f>
        <v>265.26666666666665</v>
      </c>
      <c r="BB16" s="441"/>
      <c r="BC16" s="441">
        <f>'REQUISIÇÃO DE SERVIÇOS '!$J$19</f>
        <v>265.26666666666665</v>
      </c>
      <c r="BD16" s="441"/>
      <c r="BE16" s="441">
        <f>'REQUISIÇÃO DE SERVIÇOS '!$J$19</f>
        <v>265.26666666666665</v>
      </c>
      <c r="BF16" s="441"/>
    </row>
    <row r="17" spans="1:58" x14ac:dyDescent="0.25">
      <c r="A17" s="221"/>
      <c r="B17" s="6" t="s">
        <v>85</v>
      </c>
      <c r="C17" s="480">
        <f>C16/792</f>
        <v>0.33493265993265992</v>
      </c>
      <c r="D17" s="480"/>
      <c r="E17" s="480">
        <f>E16/792</f>
        <v>0.33493265993265992</v>
      </c>
      <c r="F17" s="480"/>
      <c r="G17" s="480">
        <f>G16/792</f>
        <v>0.33493265993265992</v>
      </c>
      <c r="H17" s="480"/>
      <c r="I17" s="480">
        <f>I16/792</f>
        <v>0.33493265993265992</v>
      </c>
      <c r="J17" s="480"/>
      <c r="K17" s="480">
        <f>K16/792</f>
        <v>0.33493265993265992</v>
      </c>
      <c r="L17" s="480"/>
      <c r="M17" s="480">
        <f>M16/792</f>
        <v>0.33493265993265992</v>
      </c>
      <c r="N17" s="480"/>
      <c r="O17" s="480">
        <f>O16/792</f>
        <v>0.33493265993265992</v>
      </c>
      <c r="P17" s="480"/>
      <c r="Q17" s="480">
        <f>Q16/792</f>
        <v>0.33493265993265992</v>
      </c>
      <c r="R17" s="480"/>
      <c r="S17" s="480">
        <f>S16/792</f>
        <v>0.33493265993265992</v>
      </c>
      <c r="T17" s="480"/>
      <c r="U17" s="480">
        <f>U16/792</f>
        <v>0.33493265993265992</v>
      </c>
      <c r="V17" s="480"/>
      <c r="W17" s="480">
        <f>W16/792</f>
        <v>0.33493265993265992</v>
      </c>
      <c r="X17" s="480"/>
      <c r="Y17" s="480">
        <f>Y16/792</f>
        <v>0.33493265993265992</v>
      </c>
      <c r="Z17" s="480"/>
      <c r="AA17" s="480">
        <f>AA16/792</f>
        <v>0.33493265993265992</v>
      </c>
      <c r="AB17" s="480"/>
      <c r="AC17" s="480">
        <f>AC16/792</f>
        <v>0.33493265993265992</v>
      </c>
      <c r="AD17" s="480"/>
      <c r="AE17" s="480">
        <f>AE16/792</f>
        <v>0.33493265993265992</v>
      </c>
      <c r="AF17" s="480"/>
      <c r="AG17" s="480">
        <f>AG16/792</f>
        <v>0.33493265993265992</v>
      </c>
      <c r="AH17" s="480"/>
      <c r="AI17" s="480">
        <f>AI16/792</f>
        <v>0.33493265993265992</v>
      </c>
      <c r="AJ17" s="480"/>
      <c r="AK17" s="480">
        <f>AK16/792</f>
        <v>0.33493265993265992</v>
      </c>
      <c r="AL17" s="480"/>
      <c r="AM17" s="480">
        <f>AM16/792</f>
        <v>0.33493265993265992</v>
      </c>
      <c r="AN17" s="480"/>
      <c r="AO17" s="480">
        <f>AO16/792</f>
        <v>0.33493265993265992</v>
      </c>
      <c r="AP17" s="480"/>
      <c r="AQ17" s="480">
        <f>AQ16/792</f>
        <v>0.33493265993265992</v>
      </c>
      <c r="AR17" s="480"/>
      <c r="AS17" s="480">
        <f>AS16/792</f>
        <v>0.33493265993265992</v>
      </c>
      <c r="AT17" s="480"/>
      <c r="AU17" s="480">
        <f>AU16/792</f>
        <v>0.33493265993265992</v>
      </c>
      <c r="AV17" s="480"/>
      <c r="AW17" s="480">
        <f>AW16/792</f>
        <v>0.33493265993265992</v>
      </c>
      <c r="AX17" s="480"/>
      <c r="AY17" s="480">
        <f>AY16/792</f>
        <v>0.33493265993265992</v>
      </c>
      <c r="AZ17" s="480"/>
      <c r="BA17" s="480">
        <f>BA16/792</f>
        <v>0.33493265993265992</v>
      </c>
      <c r="BB17" s="480"/>
      <c r="BC17" s="480">
        <f>BC16/792</f>
        <v>0.33493265993265992</v>
      </c>
      <c r="BD17" s="480"/>
      <c r="BE17" s="480">
        <f>BE16/792</f>
        <v>0.33493265993265992</v>
      </c>
      <c r="BF17" s="480"/>
    </row>
    <row r="18" spans="1:58" ht="15.75" thickBot="1" x14ac:dyDescent="0.3">
      <c r="A18" s="22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row>
    <row r="19" spans="1:58" x14ac:dyDescent="0.25">
      <c r="A19" s="497" t="s">
        <v>109</v>
      </c>
      <c r="B19" s="47" t="s">
        <v>86</v>
      </c>
      <c r="C19" s="481">
        <f>C5*C6</f>
        <v>623.69999999999993</v>
      </c>
      <c r="D19" s="482"/>
      <c r="E19" s="481">
        <f>E5*E6</f>
        <v>623.69999999999993</v>
      </c>
      <c r="F19" s="482"/>
      <c r="G19" s="481">
        <f>G5*G6</f>
        <v>623.69999999999993</v>
      </c>
      <c r="H19" s="482"/>
      <c r="I19" s="481">
        <f>I5*I6</f>
        <v>623.69999999999993</v>
      </c>
      <c r="J19" s="482"/>
      <c r="K19" s="481">
        <f>K5*K6</f>
        <v>623.69999999999993</v>
      </c>
      <c r="L19" s="482"/>
      <c r="M19" s="481">
        <f>M5*M6</f>
        <v>623.69999999999993</v>
      </c>
      <c r="N19" s="482"/>
      <c r="O19" s="481">
        <f>O5*O6</f>
        <v>623.69999999999993</v>
      </c>
      <c r="P19" s="482"/>
      <c r="Q19" s="481">
        <f>Q5*Q6</f>
        <v>623.69999999999993</v>
      </c>
      <c r="R19" s="482"/>
      <c r="S19" s="481">
        <f>S5*S6</f>
        <v>623.69999999999993</v>
      </c>
      <c r="T19" s="482"/>
      <c r="U19" s="481">
        <f>U5*U6</f>
        <v>623.69999999999993</v>
      </c>
      <c r="V19" s="482"/>
      <c r="W19" s="481">
        <f>W5*W6</f>
        <v>623.69999999999993</v>
      </c>
      <c r="X19" s="482"/>
      <c r="Y19" s="481">
        <f>Y5*Y6</f>
        <v>623.69999999999993</v>
      </c>
      <c r="Z19" s="482"/>
      <c r="AA19" s="481">
        <f>AA5*AA6</f>
        <v>623.69999999999993</v>
      </c>
      <c r="AB19" s="482"/>
      <c r="AC19" s="481">
        <f>AC5*AC6</f>
        <v>623.69999999999993</v>
      </c>
      <c r="AD19" s="482"/>
      <c r="AE19" s="481">
        <f>AE5*AE6</f>
        <v>623.69999999999993</v>
      </c>
      <c r="AF19" s="482"/>
      <c r="AG19" s="481">
        <f>AG5*AG6</f>
        <v>623.69999999999993</v>
      </c>
      <c r="AH19" s="482"/>
      <c r="AI19" s="481">
        <f>AI5*AI6</f>
        <v>623.69999999999993</v>
      </c>
      <c r="AJ19" s="482"/>
      <c r="AK19" s="481">
        <f>AK5*AK6</f>
        <v>623.69999999999993</v>
      </c>
      <c r="AL19" s="482"/>
      <c r="AM19" s="481">
        <f>AM5*AM6</f>
        <v>623.69999999999993</v>
      </c>
      <c r="AN19" s="482"/>
      <c r="AO19" s="481">
        <f>AO5*AO6</f>
        <v>623.69999999999993</v>
      </c>
      <c r="AP19" s="482"/>
      <c r="AQ19" s="481">
        <f>AQ5*AQ6</f>
        <v>623.69999999999993</v>
      </c>
      <c r="AR19" s="482"/>
      <c r="AS19" s="481">
        <f>AS5*AS6</f>
        <v>623.69999999999993</v>
      </c>
      <c r="AT19" s="482"/>
      <c r="AU19" s="481">
        <f>AU5*AU6</f>
        <v>623.69999999999993</v>
      </c>
      <c r="AV19" s="482"/>
      <c r="AW19" s="481">
        <f>AW5*AW6</f>
        <v>623.69999999999993</v>
      </c>
      <c r="AX19" s="482"/>
      <c r="AY19" s="481">
        <f>AY5*AY6</f>
        <v>623.69999999999993</v>
      </c>
      <c r="AZ19" s="482"/>
      <c r="BA19" s="481">
        <f>BA5*BA6</f>
        <v>623.69999999999993</v>
      </c>
      <c r="BB19" s="482"/>
      <c r="BC19" s="481">
        <f>BC5*BC6</f>
        <v>623.69999999999993</v>
      </c>
      <c r="BD19" s="482"/>
      <c r="BE19" s="481">
        <f>BE5*BE6</f>
        <v>623.69999999999993</v>
      </c>
      <c r="BF19" s="482"/>
    </row>
    <row r="20" spans="1:58" ht="15.75" thickBot="1" x14ac:dyDescent="0.3">
      <c r="A20" s="448"/>
      <c r="B20" s="49" t="s">
        <v>87</v>
      </c>
      <c r="C20" s="483">
        <f>C17*C19</f>
        <v>208.89749999999998</v>
      </c>
      <c r="D20" s="484"/>
      <c r="E20" s="483">
        <f>E17*E19</f>
        <v>208.89749999999998</v>
      </c>
      <c r="F20" s="484"/>
      <c r="G20" s="483">
        <f>G17*G19</f>
        <v>208.89749999999998</v>
      </c>
      <c r="H20" s="484"/>
      <c r="I20" s="483">
        <f>I17*I19</f>
        <v>208.89749999999998</v>
      </c>
      <c r="J20" s="484"/>
      <c r="K20" s="483">
        <f>K17*K19</f>
        <v>208.89749999999998</v>
      </c>
      <c r="L20" s="484"/>
      <c r="M20" s="483">
        <f>M17*M19</f>
        <v>208.89749999999998</v>
      </c>
      <c r="N20" s="484"/>
      <c r="O20" s="483">
        <f>O17*O19</f>
        <v>208.89749999999998</v>
      </c>
      <c r="P20" s="484"/>
      <c r="Q20" s="483">
        <f>Q17*Q19</f>
        <v>208.89749999999998</v>
      </c>
      <c r="R20" s="484"/>
      <c r="S20" s="483">
        <f>S17*S19</f>
        <v>208.89749999999998</v>
      </c>
      <c r="T20" s="484"/>
      <c r="U20" s="483">
        <f>U17*U19</f>
        <v>208.89749999999998</v>
      </c>
      <c r="V20" s="484"/>
      <c r="W20" s="483">
        <f>W17*W19</f>
        <v>208.89749999999998</v>
      </c>
      <c r="X20" s="484"/>
      <c r="Y20" s="483">
        <f>Y17*Y19</f>
        <v>208.89749999999998</v>
      </c>
      <c r="Z20" s="484"/>
      <c r="AA20" s="483">
        <f>AA17*AA19</f>
        <v>208.89749999999998</v>
      </c>
      <c r="AB20" s="484"/>
      <c r="AC20" s="483">
        <f>AC17*AC19</f>
        <v>208.89749999999998</v>
      </c>
      <c r="AD20" s="484"/>
      <c r="AE20" s="483">
        <f>AE17*AE19</f>
        <v>208.89749999999998</v>
      </c>
      <c r="AF20" s="484"/>
      <c r="AG20" s="483">
        <f>AG17*AG19</f>
        <v>208.89749999999998</v>
      </c>
      <c r="AH20" s="484"/>
      <c r="AI20" s="483">
        <f>AI17*AI19</f>
        <v>208.89749999999998</v>
      </c>
      <c r="AJ20" s="484"/>
      <c r="AK20" s="483">
        <f>AK17*AK19</f>
        <v>208.89749999999998</v>
      </c>
      <c r="AL20" s="484"/>
      <c r="AM20" s="483">
        <f>AM17*AM19</f>
        <v>208.89749999999998</v>
      </c>
      <c r="AN20" s="484"/>
      <c r="AO20" s="483">
        <f>AO17*AO19</f>
        <v>208.89749999999998</v>
      </c>
      <c r="AP20" s="484"/>
      <c r="AQ20" s="483">
        <f>AQ17*AQ19</f>
        <v>208.89749999999998</v>
      </c>
      <c r="AR20" s="484"/>
      <c r="AS20" s="483">
        <f>AS17*AS19</f>
        <v>208.89749999999998</v>
      </c>
      <c r="AT20" s="484"/>
      <c r="AU20" s="483">
        <f>AU17*AU19</f>
        <v>208.89749999999998</v>
      </c>
      <c r="AV20" s="484"/>
      <c r="AW20" s="483">
        <f>AW17*AW19</f>
        <v>208.89749999999998</v>
      </c>
      <c r="AX20" s="484"/>
      <c r="AY20" s="483">
        <f>AY17*AY19</f>
        <v>208.89749999999998</v>
      </c>
      <c r="AZ20" s="484"/>
      <c r="BA20" s="483">
        <f>BA17*BA19</f>
        <v>208.89749999999998</v>
      </c>
      <c r="BB20" s="484"/>
      <c r="BC20" s="483">
        <f>BC17*BC19</f>
        <v>208.89749999999998</v>
      </c>
      <c r="BD20" s="484"/>
      <c r="BE20" s="483">
        <f>BE17*BE19</f>
        <v>208.89749999999998</v>
      </c>
      <c r="BF20" s="484"/>
    </row>
    <row r="21" spans="1:58" x14ac:dyDescent="0.25">
      <c r="A21" s="497" t="s">
        <v>108</v>
      </c>
      <c r="B21" s="47" t="s">
        <v>86</v>
      </c>
      <c r="C21" s="481">
        <f>C11*C12</f>
        <v>623.69999999999993</v>
      </c>
      <c r="D21" s="482"/>
      <c r="E21" s="481">
        <f>E11*E12</f>
        <v>623.69999999999993</v>
      </c>
      <c r="F21" s="482"/>
      <c r="G21" s="481">
        <f>G11*G12</f>
        <v>623.69999999999993</v>
      </c>
      <c r="H21" s="482"/>
      <c r="I21" s="481">
        <f>I11*I12</f>
        <v>623.69999999999993</v>
      </c>
      <c r="J21" s="482"/>
      <c r="K21" s="481">
        <f>K11*K12</f>
        <v>623.69999999999993</v>
      </c>
      <c r="L21" s="482"/>
      <c r="M21" s="481">
        <f>M11*M12</f>
        <v>623.69999999999993</v>
      </c>
      <c r="N21" s="482"/>
      <c r="O21" s="481">
        <f>O11*O12</f>
        <v>623.69999999999993</v>
      </c>
      <c r="P21" s="482"/>
      <c r="Q21" s="481">
        <f>Q11*Q12</f>
        <v>623.69999999999993</v>
      </c>
      <c r="R21" s="482"/>
      <c r="S21" s="481">
        <f>S11*S12</f>
        <v>623.69999999999993</v>
      </c>
      <c r="T21" s="482"/>
      <c r="U21" s="481">
        <f>U11*U12</f>
        <v>623.69999999999993</v>
      </c>
      <c r="V21" s="482"/>
      <c r="W21" s="481">
        <f>W11*W12</f>
        <v>623.69999999999993</v>
      </c>
      <c r="X21" s="482"/>
      <c r="Y21" s="481">
        <f>Y11*Y12</f>
        <v>623.69999999999993</v>
      </c>
      <c r="Z21" s="482"/>
      <c r="AA21" s="481">
        <f>AA11*AA12</f>
        <v>623.69999999999993</v>
      </c>
      <c r="AB21" s="482"/>
      <c r="AC21" s="481">
        <f>AC11*AC12</f>
        <v>623.69999999999993</v>
      </c>
      <c r="AD21" s="482"/>
      <c r="AE21" s="481">
        <f>AE11*AE12</f>
        <v>623.69999999999993</v>
      </c>
      <c r="AF21" s="482"/>
      <c r="AG21" s="481">
        <f>AG11*AG12</f>
        <v>623.69999999999993</v>
      </c>
      <c r="AH21" s="482"/>
      <c r="AI21" s="481">
        <f>AI11*AI12</f>
        <v>623.69999999999993</v>
      </c>
      <c r="AJ21" s="482"/>
      <c r="AK21" s="481">
        <f>AK11*AK12</f>
        <v>623.69999999999993</v>
      </c>
      <c r="AL21" s="482"/>
      <c r="AM21" s="481">
        <f>AM11*AM12</f>
        <v>623.69999999999993</v>
      </c>
      <c r="AN21" s="482"/>
      <c r="AO21" s="481">
        <f>AO11*AO12</f>
        <v>623.69999999999993</v>
      </c>
      <c r="AP21" s="482"/>
      <c r="AQ21" s="481">
        <f>AQ11*AQ12</f>
        <v>623.69999999999993</v>
      </c>
      <c r="AR21" s="482"/>
      <c r="AS21" s="481">
        <f>AS11*AS12</f>
        <v>623.69999999999993</v>
      </c>
      <c r="AT21" s="482"/>
      <c r="AU21" s="481">
        <f>AU11*AU12</f>
        <v>623.69999999999993</v>
      </c>
      <c r="AV21" s="482"/>
      <c r="AW21" s="481">
        <f>AW11*AW12</f>
        <v>623.69999999999993</v>
      </c>
      <c r="AX21" s="482"/>
      <c r="AY21" s="481">
        <f>AY11*AY12</f>
        <v>623.69999999999993</v>
      </c>
      <c r="AZ21" s="482"/>
      <c r="BA21" s="481">
        <f>BA11*BA12</f>
        <v>623.69999999999993</v>
      </c>
      <c r="BB21" s="482"/>
      <c r="BC21" s="481">
        <f>BC11*BC12</f>
        <v>623.69999999999993</v>
      </c>
      <c r="BD21" s="482"/>
      <c r="BE21" s="481">
        <f>BE11*BE12</f>
        <v>623.69999999999993</v>
      </c>
      <c r="BF21" s="482"/>
    </row>
    <row r="22" spans="1:58" ht="15.75" thickBot="1" x14ac:dyDescent="0.3">
      <c r="A22" s="448"/>
      <c r="B22" s="49" t="s">
        <v>87</v>
      </c>
      <c r="C22" s="483">
        <f>C17*C21</f>
        <v>208.89749999999998</v>
      </c>
      <c r="D22" s="484"/>
      <c r="E22" s="483">
        <f>E17*E21</f>
        <v>208.89749999999998</v>
      </c>
      <c r="F22" s="484"/>
      <c r="G22" s="483">
        <f>G17*G21</f>
        <v>208.89749999999998</v>
      </c>
      <c r="H22" s="484"/>
      <c r="I22" s="483">
        <f>I17*I21</f>
        <v>208.89749999999998</v>
      </c>
      <c r="J22" s="484"/>
      <c r="K22" s="483">
        <f>K17*K21</f>
        <v>208.89749999999998</v>
      </c>
      <c r="L22" s="484"/>
      <c r="M22" s="483">
        <f>M17*M21</f>
        <v>208.89749999999998</v>
      </c>
      <c r="N22" s="484"/>
      <c r="O22" s="483">
        <f>O17*O21</f>
        <v>208.89749999999998</v>
      </c>
      <c r="P22" s="484"/>
      <c r="Q22" s="483">
        <f>Q17*Q21</f>
        <v>208.89749999999998</v>
      </c>
      <c r="R22" s="484"/>
      <c r="S22" s="483">
        <f>S17*S21</f>
        <v>208.89749999999998</v>
      </c>
      <c r="T22" s="484"/>
      <c r="U22" s="483">
        <f>U17*U21</f>
        <v>208.89749999999998</v>
      </c>
      <c r="V22" s="484"/>
      <c r="W22" s="483">
        <f>W17*W21</f>
        <v>208.89749999999998</v>
      </c>
      <c r="X22" s="484"/>
      <c r="Y22" s="483">
        <f>Y17*Y21</f>
        <v>208.89749999999998</v>
      </c>
      <c r="Z22" s="484"/>
      <c r="AA22" s="483">
        <f>AA17*AA21</f>
        <v>208.89749999999998</v>
      </c>
      <c r="AB22" s="484"/>
      <c r="AC22" s="483">
        <f>AC17*AC21</f>
        <v>208.89749999999998</v>
      </c>
      <c r="AD22" s="484"/>
      <c r="AE22" s="483">
        <f>AE17*AE21</f>
        <v>208.89749999999998</v>
      </c>
      <c r="AF22" s="484"/>
      <c r="AG22" s="483">
        <f>AG17*AG21</f>
        <v>208.89749999999998</v>
      </c>
      <c r="AH22" s="484"/>
      <c r="AI22" s="483">
        <f>AI17*AI21</f>
        <v>208.89749999999998</v>
      </c>
      <c r="AJ22" s="484"/>
      <c r="AK22" s="483">
        <f>AK17*AK21</f>
        <v>208.89749999999998</v>
      </c>
      <c r="AL22" s="484"/>
      <c r="AM22" s="483">
        <f>AM17*AM21</f>
        <v>208.89749999999998</v>
      </c>
      <c r="AN22" s="484"/>
      <c r="AO22" s="483">
        <f>AO17*AO21</f>
        <v>208.89749999999998</v>
      </c>
      <c r="AP22" s="484"/>
      <c r="AQ22" s="483">
        <f>AQ17*AQ21</f>
        <v>208.89749999999998</v>
      </c>
      <c r="AR22" s="484"/>
      <c r="AS22" s="483">
        <f>AS17*AS21</f>
        <v>208.89749999999998</v>
      </c>
      <c r="AT22" s="484"/>
      <c r="AU22" s="483">
        <f>AU17*AU21</f>
        <v>208.89749999999998</v>
      </c>
      <c r="AV22" s="484"/>
      <c r="AW22" s="483">
        <f>AW17*AW21</f>
        <v>208.89749999999998</v>
      </c>
      <c r="AX22" s="484"/>
      <c r="AY22" s="483">
        <f>AY17*AY21</f>
        <v>208.89749999999998</v>
      </c>
      <c r="AZ22" s="484"/>
      <c r="BA22" s="483">
        <f>BA17*BA21</f>
        <v>208.89749999999998</v>
      </c>
      <c r="BB22" s="484"/>
      <c r="BC22" s="483">
        <f>BC17*BC21</f>
        <v>208.89749999999998</v>
      </c>
      <c r="BD22" s="484"/>
      <c r="BE22" s="483">
        <f>BE17*BE21</f>
        <v>208.89749999999998</v>
      </c>
      <c r="BF22" s="484"/>
    </row>
    <row r="23" spans="1:58" x14ac:dyDescent="0.25">
      <c r="A23" s="223"/>
      <c r="B23" s="121"/>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row>
    <row r="24" spans="1:58" ht="15.75" thickBot="1" x14ac:dyDescent="0.3">
      <c r="A24" s="223"/>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row>
    <row r="25" spans="1:58" x14ac:dyDescent="0.25">
      <c r="A25" s="497" t="s">
        <v>107</v>
      </c>
      <c r="B25" s="47" t="s">
        <v>89</v>
      </c>
      <c r="C25" s="469">
        <f>IF(OR(C7=Tabelas!$F$14,C7=Tabelas!$F$16),2*C4,4*C4)</f>
        <v>0</v>
      </c>
      <c r="D25" s="470"/>
      <c r="E25" s="469">
        <f>IF(OR(E7=Tabelas!$F$14,E7=Tabelas!$F$16),2*E4,4*E4)</f>
        <v>0</v>
      </c>
      <c r="F25" s="470"/>
      <c r="G25" s="469">
        <f>IF(OR(G7=Tabelas!$F$14,G7=Tabelas!$F$16),2*G4,4*G4)</f>
        <v>0</v>
      </c>
      <c r="H25" s="470"/>
      <c r="I25" s="469">
        <f>IF(OR(I7=Tabelas!$F$14,I7=Tabelas!$F$16),2*I4,4*I4)</f>
        <v>0</v>
      </c>
      <c r="J25" s="470"/>
      <c r="K25" s="469">
        <f>IF(OR(K7=Tabelas!$F$14,K7=Tabelas!$F$16),2*K4,4*K4)</f>
        <v>0</v>
      </c>
      <c r="L25" s="470"/>
      <c r="M25" s="469">
        <f>IF(OR(M7=Tabelas!$F$14,M7=Tabelas!$F$16),2*M4,4*M4)</f>
        <v>0</v>
      </c>
      <c r="N25" s="470"/>
      <c r="O25" s="469">
        <f>IF(OR(O7=Tabelas!$F$14,O7=Tabelas!$F$16),2*O4,4*O4)</f>
        <v>0</v>
      </c>
      <c r="P25" s="470"/>
      <c r="Q25" s="469">
        <f>IF(OR(Q7=Tabelas!$F$14,Q7=Tabelas!$F$16),2*Q4,4*Q4)</f>
        <v>0</v>
      </c>
      <c r="R25" s="470"/>
      <c r="S25" s="469">
        <f>IF(OR(S7=Tabelas!$F$14,S7=Tabelas!$F$16),2*S4,4*S4)</f>
        <v>0</v>
      </c>
      <c r="T25" s="470"/>
      <c r="U25" s="469">
        <f>IF(OR(U7=Tabelas!$F$14,U7=Tabelas!$F$16),2*U4,4*U4)</f>
        <v>60000</v>
      </c>
      <c r="V25" s="470"/>
      <c r="W25" s="469">
        <f>IF(OR(W7=Tabelas!$F$14,W7=Tabelas!$F$16),2*W4,4*W4)</f>
        <v>0</v>
      </c>
      <c r="X25" s="470"/>
      <c r="Y25" s="469">
        <f>IF(OR(Y7=Tabelas!$F$14,Y7=Tabelas!$F$16),2*Y4,4*Y4)</f>
        <v>2000</v>
      </c>
      <c r="Z25" s="470"/>
      <c r="AA25" s="469">
        <f>IF(OR(AA7=Tabelas!$F$14,AA7=Tabelas!$F$16),2*AA4,4*AA4)</f>
        <v>0</v>
      </c>
      <c r="AB25" s="470"/>
      <c r="AC25" s="469">
        <f>IF(OR(AC7=Tabelas!$F$14,AC7=Tabelas!$F$16),2*AC4,4*AC4)</f>
        <v>0</v>
      </c>
      <c r="AD25" s="470"/>
      <c r="AE25" s="469">
        <f>IF(OR(AE7=Tabelas!$F$14,AE7=Tabelas!$F$16),2*AE4,4*AE4)</f>
        <v>0</v>
      </c>
      <c r="AF25" s="470"/>
      <c r="AG25" s="469">
        <f>IF(OR(AG7=Tabelas!$F$14,AG7=Tabelas!$F$16),2*AG4,4*AG4)</f>
        <v>0</v>
      </c>
      <c r="AH25" s="470"/>
      <c r="AI25" s="469">
        <f>IF(OR(AI7=Tabelas!$F$14,AI7=Tabelas!$F$16),2*AI4,4*AI4)</f>
        <v>0</v>
      </c>
      <c r="AJ25" s="470"/>
      <c r="AK25" s="469">
        <f>IF(OR(AK7=Tabelas!$F$14,AK7=Tabelas!$F$16),2*AK4,4*AK4)</f>
        <v>0</v>
      </c>
      <c r="AL25" s="470"/>
      <c r="AM25" s="469">
        <f>IF(OR(AM7=Tabelas!$F$14,AM7=Tabelas!$F$16),2*AM4,4*AM4)</f>
        <v>0</v>
      </c>
      <c r="AN25" s="470"/>
      <c r="AO25" s="469">
        <f>IF(OR(AO7=Tabelas!$F$14,AO7=Tabelas!$F$16),2*AO4,4*AO4)</f>
        <v>0</v>
      </c>
      <c r="AP25" s="470"/>
      <c r="AQ25" s="469">
        <f>IF(OR(AQ7=Tabelas!$F$14,AQ7=Tabelas!$F$16),2*AQ4,4*AQ4)</f>
        <v>0</v>
      </c>
      <c r="AR25" s="470"/>
      <c r="AS25" s="469">
        <f>IF(OR(AS7=Tabelas!$F$14,AS7=Tabelas!$F$16),2*AS4,4*AS4)</f>
        <v>0</v>
      </c>
      <c r="AT25" s="470"/>
      <c r="AU25" s="469">
        <f>IF(OR(AU7=Tabelas!$F$14,AU7=Tabelas!$F$16),2*AU4,4*AU4)</f>
        <v>0</v>
      </c>
      <c r="AV25" s="470"/>
      <c r="AW25" s="469">
        <f>IF(OR(AW7=Tabelas!$F$14,AW7=Tabelas!$F$16),2*AW4,4*AW4)</f>
        <v>0</v>
      </c>
      <c r="AX25" s="470"/>
      <c r="AY25" s="469">
        <f>IF(OR(AY7=Tabelas!$F$14,AY7=Tabelas!$F$16),2*AY4,4*AY4)</f>
        <v>0</v>
      </c>
      <c r="AZ25" s="470"/>
      <c r="BA25" s="469">
        <f>IF(OR(BA7=Tabelas!$F$14,BA7=Tabelas!$F$16),2*BA4,4*BA4)</f>
        <v>200</v>
      </c>
      <c r="BB25" s="470"/>
      <c r="BC25" s="469">
        <f>IF(OR(BC7=Tabelas!$F$14,BC7=Tabelas!$F$16),2*BC4,4*BC4)</f>
        <v>0</v>
      </c>
      <c r="BD25" s="470"/>
      <c r="BE25" s="469">
        <f>IF(OR(BE7=Tabelas!$F$14,BE7=Tabelas!$F$16),2*BE4,4*BE4)</f>
        <v>0</v>
      </c>
      <c r="BF25" s="470"/>
    </row>
    <row r="26" spans="1:58" x14ac:dyDescent="0.25">
      <c r="A26" s="445"/>
      <c r="B26" s="48" t="s">
        <v>90</v>
      </c>
      <c r="C26" s="471">
        <f>IF(C7=Tabelas!$B$4,0,IF(OR(C7=Tabelas!$F$14,C7=Tabelas!$F$15),VLOOKUP(C8,matrizpapel,2,0),VLOOKUP(C8,matrizpapel,3,0)))</f>
        <v>4.8099999999999996</v>
      </c>
      <c r="D26" s="472"/>
      <c r="E26" s="471">
        <f>IF(E7=Tabelas!$B$4,0,IF(OR(E7=Tabelas!$F$14,E7=Tabelas!$F$15),VLOOKUP(E8,matrizpapel,2,0),VLOOKUP(E8,matrizpapel,3,0)))</f>
        <v>4.8099999999999996</v>
      </c>
      <c r="F26" s="472"/>
      <c r="G26" s="471">
        <f>IF(G7=Tabelas!$B$4,0,IF(OR(G7=Tabelas!$F$14,G7=Tabelas!$F$15),VLOOKUP(G8,matrizpapel,2,0),VLOOKUP(G8,matrizpapel,3,0)))</f>
        <v>4.8099999999999996</v>
      </c>
      <c r="H26" s="472"/>
      <c r="I26" s="471">
        <f>IF(I7=Tabelas!$B$4,0,IF(OR(I7=Tabelas!$F$14,I7=Tabelas!$F$15),VLOOKUP(I8,matrizpapel,2,0),VLOOKUP(I8,matrizpapel,3,0)))</f>
        <v>4.8099999999999996</v>
      </c>
      <c r="J26" s="472"/>
      <c r="K26" s="471">
        <f>IF(K7=Tabelas!$B$4,0,IF(OR(K7=Tabelas!$F$14,K7=Tabelas!$F$15),VLOOKUP(K8,matrizpapel,2,0),VLOOKUP(K8,matrizpapel,3,0)))</f>
        <v>4.8099999999999996</v>
      </c>
      <c r="L26" s="472"/>
      <c r="M26" s="471">
        <f>IF(M7=Tabelas!$B$4,0,IF(OR(M7=Tabelas!$F$14,M7=Tabelas!$F$15),VLOOKUP(M8,matrizpapel,2,0),VLOOKUP(M8,matrizpapel,3,0)))</f>
        <v>4.8099999999999996</v>
      </c>
      <c r="N26" s="472"/>
      <c r="O26" s="471">
        <f>IF(O7=Tabelas!$B$4,0,IF(OR(O7=Tabelas!$F$14,O7=Tabelas!$F$15),VLOOKUP(O8,matrizpapel,2,0),VLOOKUP(O8,matrizpapel,3,0)))</f>
        <v>4.8099999999999996</v>
      </c>
      <c r="P26" s="472"/>
      <c r="Q26" s="471">
        <f>IF(Q7=Tabelas!$B$4,0,IF(OR(Q7=Tabelas!$F$14,Q7=Tabelas!$F$15),VLOOKUP(Q8,matrizpapel,2,0),VLOOKUP(Q8,matrizpapel,3,0)))</f>
        <v>4.8099999999999996</v>
      </c>
      <c r="R26" s="472"/>
      <c r="S26" s="471">
        <f>IF(S7=Tabelas!$B$4,0,IF(OR(S7=Tabelas!$F$14,S7=Tabelas!$F$15),VLOOKUP(S8,matrizpapel,2,0),VLOOKUP(S8,matrizpapel,3,0)))</f>
        <v>4.8099999999999996</v>
      </c>
      <c r="T26" s="472"/>
      <c r="U26" s="471">
        <f>IF(U7=Tabelas!$B$4,0,IF(OR(U7=Tabelas!$F$14,U7=Tabelas!$F$15),VLOOKUP(U8,matrizpapel,2,0),VLOOKUP(U8,matrizpapel,3,0)))</f>
        <v>0</v>
      </c>
      <c r="V26" s="472"/>
      <c r="W26" s="471">
        <f>IF(W7=Tabelas!$B$4,0,IF(OR(W7=Tabelas!$F$14,W7=Tabelas!$F$15),VLOOKUP(W8,matrizpapel,2,0),VLOOKUP(W8,matrizpapel,3,0)))</f>
        <v>4.8099999999999996</v>
      </c>
      <c r="X26" s="472"/>
      <c r="Y26" s="471">
        <f>IF(Y7=Tabelas!$B$4,0,IF(OR(Y7=Tabelas!$F$14,Y7=Tabelas!$F$15),VLOOKUP(Y8,matrizpapel,2,0),VLOOKUP(Y8,matrizpapel,3,0)))</f>
        <v>4.8099999999999996</v>
      </c>
      <c r="Z26" s="472"/>
      <c r="AA26" s="471">
        <f>IF(AA7=Tabelas!$B$4,0,IF(OR(AA7=Tabelas!$F$14,AA7=Tabelas!$F$15),VLOOKUP(AA8,matrizpapel,2,0),VLOOKUP(AA8,matrizpapel,3,0)))</f>
        <v>4.8099999999999996</v>
      </c>
      <c r="AB26" s="472"/>
      <c r="AC26" s="471">
        <f>IF(AC7=Tabelas!$B$4,0,IF(OR(AC7=Tabelas!$F$14,AC7=Tabelas!$F$15),VLOOKUP(AC8,matrizpapel,2,0),VLOOKUP(AC8,matrizpapel,3,0)))</f>
        <v>4.8099999999999996</v>
      </c>
      <c r="AD26" s="472"/>
      <c r="AE26" s="471">
        <f>IF(AE7=Tabelas!$B$4,0,IF(OR(AE7=Tabelas!$F$14,AE7=Tabelas!$F$15),VLOOKUP(AE8,matrizpapel,2,0),VLOOKUP(AE8,matrizpapel,3,0)))</f>
        <v>4.8099999999999996</v>
      </c>
      <c r="AF26" s="472"/>
      <c r="AG26" s="471">
        <f>IF(AG7=Tabelas!$B$4,0,IF(OR(AG7=Tabelas!$F$14,AG7=Tabelas!$F$15),VLOOKUP(AG8,matrizpapel,2,0),VLOOKUP(AG8,matrizpapel,3,0)))</f>
        <v>4.8099999999999996</v>
      </c>
      <c r="AH26" s="472"/>
      <c r="AI26" s="471">
        <f>IF(AI7=Tabelas!$B$4,0,IF(OR(AI7=Tabelas!$F$14,AI7=Tabelas!$F$15),VLOOKUP(AI8,matrizpapel,2,0),VLOOKUP(AI8,matrizpapel,3,0)))</f>
        <v>4.8099999999999996</v>
      </c>
      <c r="AJ26" s="472"/>
      <c r="AK26" s="471">
        <f>IF(AK7=Tabelas!$B$4,0,IF(OR(AK7=Tabelas!$F$14,AK7=Tabelas!$F$15),VLOOKUP(AK8,matrizpapel,2,0),VLOOKUP(AK8,matrizpapel,3,0)))</f>
        <v>4.8099999999999996</v>
      </c>
      <c r="AL26" s="472"/>
      <c r="AM26" s="471">
        <f>IF(AM7=Tabelas!$B$4,0,IF(OR(AM7=Tabelas!$F$14,AM7=Tabelas!$F$15),VLOOKUP(AM8,matrizpapel,2,0),VLOOKUP(AM8,matrizpapel,3,0)))</f>
        <v>4.8099999999999996</v>
      </c>
      <c r="AN26" s="472"/>
      <c r="AO26" s="471">
        <f>IF(AO7=Tabelas!$B$4,0,IF(OR(AO7=Tabelas!$F$14,AO7=Tabelas!$F$15),VLOOKUP(AO8,matrizpapel,2,0),VLOOKUP(AO8,matrizpapel,3,0)))</f>
        <v>4.8099999999999996</v>
      </c>
      <c r="AP26" s="472"/>
      <c r="AQ26" s="471">
        <f>IF(AQ7=Tabelas!$B$4,0,IF(OR(AQ7=Tabelas!$F$14,AQ7=Tabelas!$F$15),VLOOKUP(AQ8,matrizpapel,2,0),VLOOKUP(AQ8,matrizpapel,3,0)))</f>
        <v>4.8099999999999996</v>
      </c>
      <c r="AR26" s="472"/>
      <c r="AS26" s="471">
        <f>IF(AS7=Tabelas!$B$4,0,IF(OR(AS7=Tabelas!$F$14,AS7=Tabelas!$F$15),VLOOKUP(AS8,matrizpapel,2,0),VLOOKUP(AS8,matrizpapel,3,0)))</f>
        <v>4.8099999999999996</v>
      </c>
      <c r="AT26" s="472"/>
      <c r="AU26" s="471">
        <f>IF(AU7=Tabelas!$B$4,0,IF(OR(AU7=Tabelas!$F$14,AU7=Tabelas!$F$15),VLOOKUP(AU8,matrizpapel,2,0),VLOOKUP(AU8,matrizpapel,3,0)))</f>
        <v>4.8099999999999996</v>
      </c>
      <c r="AV26" s="472"/>
      <c r="AW26" s="471">
        <f>IF(AW7=Tabelas!$B$4,0,IF(OR(AW7=Tabelas!$F$14,AW7=Tabelas!$F$15),VLOOKUP(AW8,matrizpapel,2,0),VLOOKUP(AW8,matrizpapel,3,0)))</f>
        <v>4.8099999999999996</v>
      </c>
      <c r="AX26" s="472"/>
      <c r="AY26" s="471">
        <f>IF(AY7=Tabelas!$B$4,0,IF(OR(AY7=Tabelas!$F$14,AY7=Tabelas!$F$15),VLOOKUP(AY8,matrizpapel,2,0),VLOOKUP(AY8,matrizpapel,3,0)))</f>
        <v>4.8099999999999996</v>
      </c>
      <c r="AZ26" s="472"/>
      <c r="BA26" s="471">
        <f>IF(BA7=Tabelas!$B$4,0,IF(OR(BA7=Tabelas!$F$14,BA7=Tabelas!$F$15),VLOOKUP(BA8,matrizpapel,2,0),VLOOKUP(BA8,matrizpapel,3,0)))</f>
        <v>4.8099999999999996</v>
      </c>
      <c r="BB26" s="472"/>
      <c r="BC26" s="471">
        <f>IF(BC7=Tabelas!$B$4,0,IF(OR(BC7=Tabelas!$F$14,BC7=Tabelas!$F$15),VLOOKUP(BC8,matrizpapel,2,0),VLOOKUP(BC8,matrizpapel,3,0)))</f>
        <v>4.8099999999999996</v>
      </c>
      <c r="BD26" s="472"/>
      <c r="BE26" s="471">
        <f>IF(BE7=Tabelas!$B$4,0,IF(OR(BE7=Tabelas!$F$14,BE7=Tabelas!$F$15),VLOOKUP(BE8,matrizpapel,2,0),VLOOKUP(BE8,matrizpapel,3,0)))</f>
        <v>4.8099999999999996</v>
      </c>
      <c r="BF26" s="472"/>
    </row>
    <row r="27" spans="1:58" x14ac:dyDescent="0.25">
      <c r="A27" s="445"/>
      <c r="B27" s="6" t="s">
        <v>91</v>
      </c>
      <c r="C27" s="48">
        <f>IF(C25&gt;1000,1,C25/1000)</f>
        <v>0</v>
      </c>
      <c r="D27" s="70">
        <f>IF(C9=Tabelas!$F$23,C20*C27*(C26+Tabelas!$C$39),C20*C27*C26)</f>
        <v>0</v>
      </c>
      <c r="E27" s="48">
        <f>IF(E25&gt;1000,1,E25/1000)</f>
        <v>0</v>
      </c>
      <c r="F27" s="70">
        <f>IF(E9=Tabelas!$F$23,E20*E27*(E26+Tabelas!$C$39),E20*E27*E26)</f>
        <v>0</v>
      </c>
      <c r="G27" s="48">
        <f>IF(G25&gt;1000,1,G25/1000)</f>
        <v>0</v>
      </c>
      <c r="H27" s="70">
        <f>IF(G9=Tabelas!$F$23,G20*G27*(G26+Tabelas!$C$39),G20*G27*G26)</f>
        <v>0</v>
      </c>
      <c r="I27" s="48">
        <f>IF(I25&gt;1000,1,I25/1000)</f>
        <v>0</v>
      </c>
      <c r="J27" s="70">
        <f>IF(I9=Tabelas!$F$23,I20*I27*(I26+Tabelas!$C$39),I20*I27*I26)</f>
        <v>0</v>
      </c>
      <c r="K27" s="48">
        <f>IF(K25&gt;1000,1,K25/1000)</f>
        <v>0</v>
      </c>
      <c r="L27" s="70">
        <f>IF(K9=Tabelas!$F$23,K20*K27*(K26+Tabelas!$C$39),K20*K27*K26)</f>
        <v>0</v>
      </c>
      <c r="M27" s="48">
        <f>IF(M25&gt;1000,1,M25/1000)</f>
        <v>0</v>
      </c>
      <c r="N27" s="70">
        <f>IF(M9=Tabelas!$F$23,M20*M27*(M26+Tabelas!$C$39),M20*M27*M26)</f>
        <v>0</v>
      </c>
      <c r="O27" s="48">
        <f>IF(O25&gt;1000,1,O25/1000)</f>
        <v>0</v>
      </c>
      <c r="P27" s="70">
        <f>IF(O9=Tabelas!$F$23,O20*O27*(O26+Tabelas!$C$39),O20*O27*O26)</f>
        <v>0</v>
      </c>
      <c r="Q27" s="48">
        <f>IF(Q25&gt;1000,1,Q25/1000)</f>
        <v>0</v>
      </c>
      <c r="R27" s="70">
        <f>IF(Q9=Tabelas!$F$23,Q20*Q27*(Q26+Tabelas!$C$39),Q20*Q27*Q26)</f>
        <v>0</v>
      </c>
      <c r="S27" s="48">
        <f>IF(S25&gt;1000,1,S25/1000)</f>
        <v>0</v>
      </c>
      <c r="T27" s="70">
        <f>IF(S9=Tabelas!$F$23,S20*S27*(S26+Tabelas!$C$39),S20*S27*S26)</f>
        <v>0</v>
      </c>
      <c r="U27" s="48">
        <f>IF(U25&gt;1000,1,U25/1000)</f>
        <v>1</v>
      </c>
      <c r="V27" s="70">
        <f>IF(U9=Tabelas!$F$23,U20*U27*(U26+Tabelas!$C$39),U20*U27*U26)</f>
        <v>0</v>
      </c>
      <c r="W27" s="48">
        <f>IF(W25&gt;1000,1,W25/1000)</f>
        <v>0</v>
      </c>
      <c r="X27" s="70">
        <f>IF(W9=Tabelas!$F$23,W20*W27*(W26+Tabelas!$C$39),W20*W27*W26)</f>
        <v>0</v>
      </c>
      <c r="Y27" s="48">
        <f>IF(Y25&gt;1000,1,Y25/1000)</f>
        <v>1</v>
      </c>
      <c r="Z27" s="70">
        <f>IF(Y9=Tabelas!$F$23,Y20*Y27*(Y26+Tabelas!$C$39),Y20*Y27*Y26)</f>
        <v>1004.7969749999999</v>
      </c>
      <c r="AA27" s="48">
        <f>IF(AA25&gt;1000,1,AA25/1000)</f>
        <v>0</v>
      </c>
      <c r="AB27" s="70">
        <f>IF(AA9=Tabelas!$F$23,AA20*AA27*(AA26+Tabelas!$C$39),AA20*AA27*AA26)</f>
        <v>0</v>
      </c>
      <c r="AC27" s="48">
        <f>IF(AC25&gt;1000,1,AC25/1000)</f>
        <v>0</v>
      </c>
      <c r="AD27" s="70">
        <f>IF(AC9=Tabelas!$F$23,AC20*AC27*(AC26+Tabelas!$C$39),AC20*AC27*AC26)</f>
        <v>0</v>
      </c>
      <c r="AE27" s="48">
        <f>IF(AE25&gt;1000,1,AE25/1000)</f>
        <v>0</v>
      </c>
      <c r="AF27" s="70">
        <f>IF(AE9=Tabelas!$F$23,AE20*AE27*(AE26+Tabelas!$C$39),AE20*AE27*AE26)</f>
        <v>0</v>
      </c>
      <c r="AG27" s="48">
        <f>IF(AG25&gt;1000,1,AG25/1000)</f>
        <v>0</v>
      </c>
      <c r="AH27" s="70">
        <f>IF(AG9=Tabelas!$F$23,AG20*AG27*(AG26+Tabelas!$C$39),AG20*AG27*AG26)</f>
        <v>0</v>
      </c>
      <c r="AI27" s="48">
        <f>IF(AI25&gt;1000,1,AI25/1000)</f>
        <v>0</v>
      </c>
      <c r="AJ27" s="70">
        <f>IF(AI9=Tabelas!$F$23,AI20*AI27*(AI26+Tabelas!$C$39),AI20*AI27*AI26)</f>
        <v>0</v>
      </c>
      <c r="AK27" s="48">
        <f>IF(AK25&gt;1000,1,AK25/1000)</f>
        <v>0</v>
      </c>
      <c r="AL27" s="70">
        <f>IF(AK9=Tabelas!$F$23,AK20*AK27*(AK26+Tabelas!$C$39),AK20*AK27*AK26)</f>
        <v>0</v>
      </c>
      <c r="AM27" s="48">
        <f>IF(AM25&gt;1000,1,AM25/1000)</f>
        <v>0</v>
      </c>
      <c r="AN27" s="70">
        <f>IF(AM9=Tabelas!$F$23,AM20*AM27*(AM26+Tabelas!$C$39),AM20*AM27*AM26)</f>
        <v>0</v>
      </c>
      <c r="AO27" s="48">
        <f>IF(AO25&gt;1000,1,AO25/1000)</f>
        <v>0</v>
      </c>
      <c r="AP27" s="70">
        <f>IF(AO9=Tabelas!$F$23,AO20*AO27*(AO26+Tabelas!$C$39),AO20*AO27*AO26)</f>
        <v>0</v>
      </c>
      <c r="AQ27" s="48">
        <f>IF(AQ25&gt;1000,1,AQ25/1000)</f>
        <v>0</v>
      </c>
      <c r="AR27" s="70">
        <f>IF(AQ9=Tabelas!$F$23,AQ20*AQ27*(AQ26+Tabelas!$C$39),AQ20*AQ27*AQ26)</f>
        <v>0</v>
      </c>
      <c r="AS27" s="48">
        <f>IF(AS25&gt;1000,1,AS25/1000)</f>
        <v>0</v>
      </c>
      <c r="AT27" s="70">
        <f>IF(AS9=Tabelas!$F$23,AS20*AS27*(AS26+Tabelas!$C$39),AS20*AS27*AS26)</f>
        <v>0</v>
      </c>
      <c r="AU27" s="48">
        <f>IF(AU25&gt;1000,1,AU25/1000)</f>
        <v>0</v>
      </c>
      <c r="AV27" s="70">
        <f>IF(AU9=Tabelas!$F$23,AU20*AU27*(AU26+Tabelas!$C$39),AU20*AU27*AU26)</f>
        <v>0</v>
      </c>
      <c r="AW27" s="48">
        <f>IF(AW25&gt;1000,1,AW25/1000)</f>
        <v>0</v>
      </c>
      <c r="AX27" s="70">
        <f>IF(AW9=Tabelas!$F$23,AW20*AW27*(AW26+Tabelas!$C$39),AW20*AW27*AW26)</f>
        <v>0</v>
      </c>
      <c r="AY27" s="48">
        <f>IF(AY25&gt;1000,1,AY25/1000)</f>
        <v>0</v>
      </c>
      <c r="AZ27" s="70">
        <f>IF(AY9=Tabelas!$F$23,AY20*AY27*(AY26+Tabelas!$C$39),AY20*AY27*AY26)</f>
        <v>0</v>
      </c>
      <c r="BA27" s="48">
        <f>IF(BA25&gt;1000,1,BA25/1000)</f>
        <v>0.2</v>
      </c>
      <c r="BB27" s="70">
        <f>IF(BA9=Tabelas!$F$23,BA20*BA27*(BA26+Tabelas!$C$39),BA20*BA27*BA26)</f>
        <v>200.95939499999997</v>
      </c>
      <c r="BC27" s="48">
        <f>IF(BC25&gt;1000,1,BC25/1000)</f>
        <v>0</v>
      </c>
      <c r="BD27" s="70">
        <f>IF(BC9=Tabelas!$F$23,BC20*BC27*(BC26+Tabelas!$C$39),BC20*BC27*BC26)</f>
        <v>0</v>
      </c>
      <c r="BE27" s="48">
        <f>IF(BE25&gt;1000,1,BE25/1000)</f>
        <v>0</v>
      </c>
      <c r="BF27" s="70">
        <f>IF(BE9=Tabelas!$F$23,BE20*BE27*(BE26+Tabelas!$C$39),BE20*BE27*BE26)</f>
        <v>0</v>
      </c>
    </row>
    <row r="28" spans="1:58" x14ac:dyDescent="0.25">
      <c r="A28" s="445"/>
      <c r="B28" s="6" t="s">
        <v>92</v>
      </c>
      <c r="C28" s="48">
        <f>IF(C25&gt;=30000,29,IF(C25&lt;1001,0,C25/1000-C27))</f>
        <v>0</v>
      </c>
      <c r="D28" s="70">
        <f>IF(C9=Tabelas!$F$23,IF(OR(C7=Tabelas!$F$14,C7=Tabelas!$F$15),C20*C28*(C26+Tabelas!$C$39)*Tabelas!$H$3,C20*C28*(C26+Tabelas!$C$39)*Tabelas!$H$7),IF(OR(C7=Tabelas!$F$14,C7=Tabelas!$F$15),C20*C28*C26*Tabelas!$H$3,C20*C28*C26*Tabelas!$H$7))</f>
        <v>0</v>
      </c>
      <c r="E28" s="48">
        <f>IF(E25&gt;=30000,29,IF(E25&lt;1001,0,E25/1000-E27))</f>
        <v>0</v>
      </c>
      <c r="F28" s="70">
        <f>IF(E9=Tabelas!$F$23,IF(OR(E7=Tabelas!$F$14,E7=Tabelas!$F$15),E20*E28*(E26+Tabelas!$C$39)*Tabelas!$H$3,E20*E28*(E26+Tabelas!$C$39)*Tabelas!$H$7),IF(OR(E7=Tabelas!$F$14,E7=Tabelas!$F$15),E20*E28*E26*Tabelas!$H$3,E20*E28*E26*Tabelas!$H$7))</f>
        <v>0</v>
      </c>
      <c r="G28" s="48">
        <f>IF(G25&gt;=30000,29,IF(G25&lt;1001,0,G25/1000-G27))</f>
        <v>0</v>
      </c>
      <c r="H28" s="70">
        <f>IF(G9=Tabelas!$F$23,IF(OR(G7=Tabelas!$F$14,G7=Tabelas!$F$15),G20*G28*(G26+Tabelas!$C$39)*Tabelas!$H$3,G20*G28*(G26+Tabelas!$C$39)*Tabelas!$H$7),IF(OR(G7=Tabelas!$F$14,G7=Tabelas!$F$15),G20*G28*G26*Tabelas!$H$3,G20*G28*G26*Tabelas!$H$7))</f>
        <v>0</v>
      </c>
      <c r="I28" s="48">
        <f>IF(I25&gt;=30000,29,IF(I25&lt;1001,0,I25/1000-I27))</f>
        <v>0</v>
      </c>
      <c r="J28" s="70">
        <f>IF(I9=Tabelas!$F$23,IF(OR(I7=Tabelas!$F$14,I7=Tabelas!$F$15),I20*I28*(I26+Tabelas!$C$39)*Tabelas!$H$3,I20*I28*(I26+Tabelas!$C$39)*Tabelas!$H$7),IF(OR(I7=Tabelas!$F$14,I7=Tabelas!$F$15),I20*I28*I26*Tabelas!$H$3,I20*I28*I26*Tabelas!$H$7))</f>
        <v>0</v>
      </c>
      <c r="K28" s="48">
        <f>IF(K25&gt;=30000,29,IF(K25&lt;1001,0,K25/1000-K27))</f>
        <v>0</v>
      </c>
      <c r="L28" s="70">
        <f>IF(K9=Tabelas!$F$23,IF(OR(K7=Tabelas!$F$14,K7=Tabelas!$F$15),K20*K28*(K26+Tabelas!$C$39)*Tabelas!$H$3,K20*K28*(K26+Tabelas!$C$39)*Tabelas!$H$7),IF(OR(K7=Tabelas!$F$14,K7=Tabelas!$F$15),K20*K28*K26*Tabelas!$H$3,K20*K28*K26*Tabelas!$H$7))</f>
        <v>0</v>
      </c>
      <c r="M28" s="48">
        <f>IF(M25&gt;=30000,29,IF(M25&lt;1001,0,M25/1000-M27))</f>
        <v>0</v>
      </c>
      <c r="N28" s="70">
        <f>IF(M9=Tabelas!$F$23,IF(OR(M7=Tabelas!$F$14,M7=Tabelas!$F$15),M20*M28*(M26+Tabelas!$C$39)*Tabelas!$H$3,M20*M28*(M26+Tabelas!$C$39)*Tabelas!$H$7),IF(OR(M7=Tabelas!$F$14,M7=Tabelas!$F$15),M20*M28*M26*Tabelas!$H$3,M20*M28*M26*Tabelas!$H$7))</f>
        <v>0</v>
      </c>
      <c r="O28" s="48">
        <f>IF(O25&gt;=30000,29,IF(O25&lt;1001,0,O25/1000-O27))</f>
        <v>0</v>
      </c>
      <c r="P28" s="70">
        <f>IF(O9=Tabelas!$F$23,IF(OR(O7=Tabelas!$F$14,O7=Tabelas!$F$15),O20*O28*(O26+Tabelas!$C$39)*Tabelas!$H$3,O20*O28*(O26+Tabelas!$C$39)*Tabelas!$H$7),IF(OR(O7=Tabelas!$F$14,O7=Tabelas!$F$15),O20*O28*O26*Tabelas!$H$3,O20*O28*O26*Tabelas!$H$7))</f>
        <v>0</v>
      </c>
      <c r="Q28" s="48">
        <f>IF(Q25&gt;=30000,29,IF(Q25&lt;1001,0,Q25/1000-Q27))</f>
        <v>0</v>
      </c>
      <c r="R28" s="70">
        <f>IF(Q9=Tabelas!$F$23,IF(OR(Q7=Tabelas!$F$14,Q7=Tabelas!$F$15),Q20*Q28*(Q26+Tabelas!$C$39)*Tabelas!$H$3,Q20*Q28*(Q26+Tabelas!$C$39)*Tabelas!$H$7),IF(OR(Q7=Tabelas!$F$14,Q7=Tabelas!$F$15),Q20*Q28*Q26*Tabelas!$H$3,Q20*Q28*Q26*Tabelas!$H$7))</f>
        <v>0</v>
      </c>
      <c r="S28" s="48">
        <f>IF(S25&gt;=30000,29,IF(S25&lt;1001,0,S25/1000-S27))</f>
        <v>0</v>
      </c>
      <c r="T28" s="70">
        <f>IF(S9=Tabelas!$F$23,IF(OR(S7=Tabelas!$F$14,S7=Tabelas!$F$15),S20*S28*(S26+Tabelas!$C$39)*Tabelas!$H$3,S20*S28*(S26+Tabelas!$C$39)*Tabelas!$H$7),IF(OR(S7=Tabelas!$F$14,S7=Tabelas!$F$15),S20*S28*S26*Tabelas!$H$3,S20*S28*S26*Tabelas!$H$7))</f>
        <v>0</v>
      </c>
      <c r="U28" s="48">
        <f>IF(U25&gt;=30000,29,IF(U25&lt;1001,0,U25/1000-U27))</f>
        <v>29</v>
      </c>
      <c r="V28" s="70">
        <f>IF(U9=Tabelas!$F$23,IF(OR(U7=Tabelas!$F$14,U7=Tabelas!$F$15),U20*U28*(U26+Tabelas!$C$39)*Tabelas!$H$3,U20*U28*(U26+Tabelas!$C$39)*Tabelas!$H$7),IF(OR(U7=Tabelas!$F$14,U7=Tabelas!$F$15),U20*U28*U26*Tabelas!$H$3,U20*U28*U26*Tabelas!$H$7))</f>
        <v>0</v>
      </c>
      <c r="W28" s="48">
        <f>IF(W25&gt;=30000,29,IF(W25&lt;1001,0,W25/1000-W27))</f>
        <v>0</v>
      </c>
      <c r="X28" s="70">
        <f>IF(W9=Tabelas!$F$23,IF(OR(W7=Tabelas!$F$14,W7=Tabelas!$F$15),W20*W28*(W26+Tabelas!$C$39)*Tabelas!$H$3,W20*W28*(W26+Tabelas!$C$39)*Tabelas!$H$7),IF(OR(W7=Tabelas!$F$14,W7=Tabelas!$F$15),W20*W28*W26*Tabelas!$H$3,W20*W28*W26*Tabelas!$H$7))</f>
        <v>0</v>
      </c>
      <c r="Y28" s="48">
        <f>IF(Y25&gt;=30000,29,IF(Y25&lt;1001,0,Y25/1000-Y27))</f>
        <v>1</v>
      </c>
      <c r="Z28" s="70">
        <f>IF(Y9=Tabelas!$F$23,IF(OR(Y7=Tabelas!$F$14,Y7=Tabelas!$F$15),Y20*Y28*(Y26+Tabelas!$C$39)*Tabelas!$H$3,Y20*Y28*(Y26+Tabelas!$C$39)*Tabelas!$H$7),IF(OR(Y7=Tabelas!$F$14,Y7=Tabelas!$F$15),Y20*Y28*Y26*Tabelas!$H$3,Y20*Y28*Y26*Tabelas!$H$7))</f>
        <v>592.83021524999992</v>
      </c>
      <c r="AA28" s="48">
        <f>IF(AA25&gt;=30000,29,IF(AA25&lt;1001,0,AA25/1000-AA27))</f>
        <v>0</v>
      </c>
      <c r="AB28" s="70">
        <f>IF(AA9=Tabelas!$F$23,IF(OR(AA7=Tabelas!$F$14,AA7=Tabelas!$F$15),AA20*AA28*(AA26+Tabelas!$C$39)*Tabelas!$H$3,AA20*AA28*(AA26+Tabelas!$C$39)*Tabelas!$H$7),IF(OR(AA7=Tabelas!$F$14,AA7=Tabelas!$F$15),AA20*AA28*AA26*Tabelas!$H$3,AA20*AA28*AA26*Tabelas!$H$7))</f>
        <v>0</v>
      </c>
      <c r="AC28" s="48">
        <f>IF(AC25&gt;=30000,29,IF(AC25&lt;1001,0,AC25/1000-AC27))</f>
        <v>0</v>
      </c>
      <c r="AD28" s="70">
        <f>IF(AC9=Tabelas!$F$23,IF(OR(AC7=Tabelas!$F$14,AC7=Tabelas!$F$15),AC20*AC28*(AC26+Tabelas!$C$39)*Tabelas!$H$3,AC20*AC28*(AC26+Tabelas!$C$39)*Tabelas!$H$7),IF(OR(AC7=Tabelas!$F$14,AC7=Tabelas!$F$15),AC20*AC28*AC26*Tabelas!$H$3,AC20*AC28*AC26*Tabelas!$H$7))</f>
        <v>0</v>
      </c>
      <c r="AE28" s="48">
        <f>IF(AE25&gt;=30000,29,IF(AE25&lt;1001,0,AE25/1000-AE27))</f>
        <v>0</v>
      </c>
      <c r="AF28" s="70">
        <f>IF(AE9=Tabelas!$F$23,IF(OR(AE7=Tabelas!$F$14,AE7=Tabelas!$F$15),AE20*AE28*(AE26+Tabelas!$C$39)*Tabelas!$H$3,AE20*AE28*(AE26+Tabelas!$C$39)*Tabelas!$H$7),IF(OR(AE7=Tabelas!$F$14,AE7=Tabelas!$F$15),AE20*AE28*AE26*Tabelas!$H$3,AE20*AE28*AE26*Tabelas!$H$7))</f>
        <v>0</v>
      </c>
      <c r="AG28" s="48">
        <f>IF(AG25&gt;=30000,29,IF(AG25&lt;1001,0,AG25/1000-AG27))</f>
        <v>0</v>
      </c>
      <c r="AH28" s="70">
        <f>IF(AG9=Tabelas!$F$23,IF(OR(AG7=Tabelas!$F$14,AG7=Tabelas!$F$15),AG20*AG28*(AG26+Tabelas!$C$39)*Tabelas!$H$3,AG20*AG28*(AG26+Tabelas!$C$39)*Tabelas!$H$7),IF(OR(AG7=Tabelas!$F$14,AG7=Tabelas!$F$15),AG20*AG28*AG26*Tabelas!$H$3,AG20*AG28*AG26*Tabelas!$H$7))</f>
        <v>0</v>
      </c>
      <c r="AI28" s="48">
        <f>IF(AI25&gt;=30000,29,IF(AI25&lt;1001,0,AI25/1000-AI27))</f>
        <v>0</v>
      </c>
      <c r="AJ28" s="70">
        <f>IF(AI9=Tabelas!$F$23,IF(OR(AI7=Tabelas!$F$14,AI7=Tabelas!$F$15),AI20*AI28*(AI26+Tabelas!$C$39)*Tabelas!$H$3,AI20*AI28*(AI26+Tabelas!$C$39)*Tabelas!$H$7),IF(OR(AI7=Tabelas!$F$14,AI7=Tabelas!$F$15),AI20*AI28*AI26*Tabelas!$H$3,AI20*AI28*AI26*Tabelas!$H$7))</f>
        <v>0</v>
      </c>
      <c r="AK28" s="48">
        <f>IF(AK25&gt;=30000,29,IF(AK25&lt;1001,0,AK25/1000-AK27))</f>
        <v>0</v>
      </c>
      <c r="AL28" s="70">
        <f>IF(AK9=Tabelas!$F$23,IF(OR(AK7=Tabelas!$F$14,AK7=Tabelas!$F$15),AK20*AK28*(AK26+Tabelas!$C$39)*Tabelas!$H$3,AK20*AK28*(AK26+Tabelas!$C$39)*Tabelas!$H$7),IF(OR(AK7=Tabelas!$F$14,AK7=Tabelas!$F$15),AK20*AK28*AK26*Tabelas!$H$3,AK20*AK28*AK26*Tabelas!$H$7))</f>
        <v>0</v>
      </c>
      <c r="AM28" s="48">
        <f>IF(AM25&gt;=30000,29,IF(AM25&lt;1001,0,AM25/1000-AM27))</f>
        <v>0</v>
      </c>
      <c r="AN28" s="70">
        <f>IF(AM9=Tabelas!$F$23,IF(OR(AM7=Tabelas!$F$14,AM7=Tabelas!$F$15),AM20*AM28*(AM26+Tabelas!$C$39)*Tabelas!$H$3,AM20*AM28*(AM26+Tabelas!$C$39)*Tabelas!$H$7),IF(OR(AM7=Tabelas!$F$14,AM7=Tabelas!$F$15),AM20*AM28*AM26*Tabelas!$H$3,AM20*AM28*AM26*Tabelas!$H$7))</f>
        <v>0</v>
      </c>
      <c r="AO28" s="48">
        <f>IF(AO25&gt;=30000,29,IF(AO25&lt;1001,0,AO25/1000-AO27))</f>
        <v>0</v>
      </c>
      <c r="AP28" s="70">
        <f>IF(AO9=Tabelas!$F$23,IF(OR(AO7=Tabelas!$F$14,AO7=Tabelas!$F$15),AO20*AO28*(AO26+Tabelas!$C$39)*Tabelas!$H$3,AO20*AO28*(AO26+Tabelas!$C$39)*Tabelas!$H$7),IF(OR(AO7=Tabelas!$F$14,AO7=Tabelas!$F$15),AO20*AO28*AO26*Tabelas!$H$3,AO20*AO28*AO26*Tabelas!$H$7))</f>
        <v>0</v>
      </c>
      <c r="AQ28" s="48">
        <f>IF(AQ25&gt;=30000,29,IF(AQ25&lt;1001,0,AQ25/1000-AQ27))</f>
        <v>0</v>
      </c>
      <c r="AR28" s="70">
        <f>IF(AQ9=Tabelas!$F$23,IF(OR(AQ7=Tabelas!$F$14,AQ7=Tabelas!$F$15),AQ20*AQ28*(AQ26+Tabelas!$C$39)*Tabelas!$H$3,AQ20*AQ28*(AQ26+Tabelas!$C$39)*Tabelas!$H$7),IF(OR(AQ7=Tabelas!$F$14,AQ7=Tabelas!$F$15),AQ20*AQ28*AQ26*Tabelas!$H$3,AQ20*AQ28*AQ26*Tabelas!$H$7))</f>
        <v>0</v>
      </c>
      <c r="AS28" s="48">
        <f>IF(AS25&gt;=30000,29,IF(AS25&lt;1001,0,AS25/1000-AS27))</f>
        <v>0</v>
      </c>
      <c r="AT28" s="70">
        <f>IF(AS9=Tabelas!$F$23,IF(OR(AS7=Tabelas!$F$14,AS7=Tabelas!$F$15),AS20*AS28*(AS26+Tabelas!$C$39)*Tabelas!$H$3,AS20*AS28*(AS26+Tabelas!$C$39)*Tabelas!$H$7),IF(OR(AS7=Tabelas!$F$14,AS7=Tabelas!$F$15),AS20*AS28*AS26*Tabelas!$H$3,AS20*AS28*AS26*Tabelas!$H$7))</f>
        <v>0</v>
      </c>
      <c r="AU28" s="48">
        <f>IF(AU25&gt;=30000,29,IF(AU25&lt;1001,0,AU25/1000-AU27))</f>
        <v>0</v>
      </c>
      <c r="AV28" s="70">
        <f>IF(AU9=Tabelas!$F$23,IF(OR(AU7=Tabelas!$F$14,AU7=Tabelas!$F$15),AU20*AU28*(AU26+Tabelas!$C$39)*Tabelas!$H$3,AU20*AU28*(AU26+Tabelas!$C$39)*Tabelas!$H$7),IF(OR(AU7=Tabelas!$F$14,AU7=Tabelas!$F$15),AU20*AU28*AU26*Tabelas!$H$3,AU20*AU28*AU26*Tabelas!$H$7))</f>
        <v>0</v>
      </c>
      <c r="AW28" s="48">
        <f>IF(AW25&gt;=30000,29,IF(AW25&lt;1001,0,AW25/1000-AW27))</f>
        <v>0</v>
      </c>
      <c r="AX28" s="70">
        <f>IF(AW9=Tabelas!$F$23,IF(OR(AW7=Tabelas!$F$14,AW7=Tabelas!$F$15),AW20*AW28*(AW26+Tabelas!$C$39)*Tabelas!$H$3,AW20*AW28*(AW26+Tabelas!$C$39)*Tabelas!$H$7),IF(OR(AW7=Tabelas!$F$14,AW7=Tabelas!$F$15),AW20*AW28*AW26*Tabelas!$H$3,AW20*AW28*AW26*Tabelas!$H$7))</f>
        <v>0</v>
      </c>
      <c r="AY28" s="48">
        <f>IF(AY25&gt;=30000,29,IF(AY25&lt;1001,0,AY25/1000-AY27))</f>
        <v>0</v>
      </c>
      <c r="AZ28" s="70">
        <f>IF(AY9=Tabelas!$F$23,IF(OR(AY7=Tabelas!$F$14,AY7=Tabelas!$F$15),AY20*AY28*(AY26+Tabelas!$C$39)*Tabelas!$H$3,AY20*AY28*(AY26+Tabelas!$C$39)*Tabelas!$H$7),IF(OR(AY7=Tabelas!$F$14,AY7=Tabelas!$F$15),AY20*AY28*AY26*Tabelas!$H$3,AY20*AY28*AY26*Tabelas!$H$7))</f>
        <v>0</v>
      </c>
      <c r="BA28" s="48">
        <f>IF(BA25&gt;=30000,29,IF(BA25&lt;1001,0,BA25/1000-BA27))</f>
        <v>0</v>
      </c>
      <c r="BB28" s="70">
        <f>IF(BA9=Tabelas!$F$23,IF(OR(BA7=Tabelas!$F$14,BA7=Tabelas!$F$15),BA20*BA28*(BA26+Tabelas!$C$39)*Tabelas!$H$3,BA20*BA28*(BA26+Tabelas!$C$39)*Tabelas!$H$7),IF(OR(BA7=Tabelas!$F$14,BA7=Tabelas!$F$15),BA20*BA28*BA26*Tabelas!$H$3,BA20*BA28*BA26*Tabelas!$H$7))</f>
        <v>0</v>
      </c>
      <c r="BC28" s="48">
        <f>IF(BC25&gt;=30000,29,IF(BC25&lt;1001,0,BC25/1000-BC27))</f>
        <v>0</v>
      </c>
      <c r="BD28" s="70">
        <f>IF(BC9=Tabelas!$F$23,IF(OR(BC7=Tabelas!$F$14,BC7=Tabelas!$F$15),BC20*BC28*(BC26+Tabelas!$C$39)*Tabelas!$H$3,BC20*BC28*(BC26+Tabelas!$C$39)*Tabelas!$H$7),IF(OR(BC7=Tabelas!$F$14,BC7=Tabelas!$F$15),BC20*BC28*BC26*Tabelas!$H$3,BC20*BC28*BC26*Tabelas!$H$7))</f>
        <v>0</v>
      </c>
      <c r="BE28" s="48">
        <f>IF(BE25&gt;=30000,29,IF(BE25&lt;1001,0,BE25/1000-BE27))</f>
        <v>0</v>
      </c>
      <c r="BF28" s="70">
        <f>IF(BE9=Tabelas!$F$23,IF(OR(BE7=Tabelas!$F$14,BE7=Tabelas!$F$15),BE20*BE28*(BE26+Tabelas!$C$39)*Tabelas!$H$3,BE20*BE28*(BE26+Tabelas!$C$39)*Tabelas!$H$7),IF(OR(BE7=Tabelas!$F$14,BE7=Tabelas!$F$15),BE20*BE28*BE26*Tabelas!$H$3,BE20*BE28*BE26*Tabelas!$H$7))</f>
        <v>0</v>
      </c>
    </row>
    <row r="29" spans="1:58" x14ac:dyDescent="0.25">
      <c r="A29" s="445"/>
      <c r="B29" s="7" t="s">
        <v>93</v>
      </c>
      <c r="C29" s="48">
        <f>IF(C25&gt;=100000,70,IF(C25&lt;30001,0,C25/1000-SUM(C27:C28)))</f>
        <v>0</v>
      </c>
      <c r="D29" s="70">
        <f>IF(C9=Tabelas!$F$23,IF(OR(C7=Tabelas!$F$14,C7=Tabelas!$F$15),C20*C29*(C26+Tabelas!$C$39)*Tabelas!$H$4,C20*C29*(C26+Tabelas!$C$39)*Tabelas!$G$4),IF(OR(C7=Tabelas!$F$14,C7=Tabelas!$F$15),C20*C29*C26*Tabelas!$H$4,C20*C29*C26*Tabelas!$H$8))</f>
        <v>0</v>
      </c>
      <c r="E29" s="48">
        <f>IF(E25&gt;=100000,70,IF(E25&lt;30001,0,E25/1000-SUM(E27:E28)))</f>
        <v>0</v>
      </c>
      <c r="F29" s="70">
        <f>IF(E9=Tabelas!$F$23,IF(OR(E7=Tabelas!$F$14,E7=Tabelas!$F$15),E20*E29*(E26+Tabelas!$C$39)*Tabelas!$H$4,E20*E29*(E26+Tabelas!$C$39)*Tabelas!$G$4),IF(OR(E7=Tabelas!$F$14,E7=Tabelas!$F$15),E20*E29*E26*Tabelas!$H$4,E20*E29*E26*Tabelas!$H$8))</f>
        <v>0</v>
      </c>
      <c r="G29" s="48">
        <f>IF(G25&gt;=100000,70,IF(G25&lt;30001,0,G25/1000-SUM(G27:G28)))</f>
        <v>0</v>
      </c>
      <c r="H29" s="70">
        <f>IF(G9=Tabelas!$F$23,IF(OR(G7=Tabelas!$F$14,G7=Tabelas!$F$15),G20*G29*(G26+Tabelas!$C$39)*Tabelas!$H$4,G20*G29*(G26+Tabelas!$C$39)*Tabelas!$G$4),IF(OR(G7=Tabelas!$F$14,G7=Tabelas!$F$15),G20*G29*G26*Tabelas!$H$4,G20*G29*G26*Tabelas!$H$8))</f>
        <v>0</v>
      </c>
      <c r="I29" s="48">
        <f>IF(I25&gt;=100000,70,IF(I25&lt;30001,0,I25/1000-SUM(I27:I28)))</f>
        <v>0</v>
      </c>
      <c r="J29" s="70">
        <f>IF(I9=Tabelas!$F$23,IF(OR(I7=Tabelas!$F$14,I7=Tabelas!$F$15),I20*I29*(I26+Tabelas!$C$39)*Tabelas!$H$4,I20*I29*(I26+Tabelas!$C$39)*Tabelas!$G$4),IF(OR(I7=Tabelas!$F$14,I7=Tabelas!$F$15),I20*I29*I26*Tabelas!$H$4,I20*I29*I26*Tabelas!$H$8))</f>
        <v>0</v>
      </c>
      <c r="K29" s="48">
        <f>IF(K25&gt;=100000,70,IF(K25&lt;30001,0,K25/1000-SUM(K27:K28)))</f>
        <v>0</v>
      </c>
      <c r="L29" s="70">
        <f>IF(K9=Tabelas!$F$23,IF(OR(K7=Tabelas!$F$14,K7=Tabelas!$F$15),K20*K29*(K26+Tabelas!$C$39)*Tabelas!$H$4,K20*K29*(K26+Tabelas!$C$39)*Tabelas!$G$4),IF(OR(K7=Tabelas!$F$14,K7=Tabelas!$F$15),K20*K29*K26*Tabelas!$H$4,K20*K29*K26*Tabelas!$H$8))</f>
        <v>0</v>
      </c>
      <c r="M29" s="48">
        <f>IF(M25&gt;=100000,70,IF(M25&lt;30001,0,M25/1000-SUM(M27:M28)))</f>
        <v>0</v>
      </c>
      <c r="N29" s="70">
        <f>IF(M9=Tabelas!$F$23,IF(OR(M7=Tabelas!$F$14,M7=Tabelas!$F$15),M20*M29*(M26+Tabelas!$C$39)*Tabelas!$H$4,M20*M29*(M26+Tabelas!$C$39)*Tabelas!$G$4),IF(OR(M7=Tabelas!$F$14,M7=Tabelas!$F$15),M20*M29*M26*Tabelas!$H$4,M20*M29*M26*Tabelas!$H$8))</f>
        <v>0</v>
      </c>
      <c r="O29" s="48">
        <f>IF(O25&gt;=100000,70,IF(O25&lt;30001,0,O25/1000-SUM(O27:O28)))</f>
        <v>0</v>
      </c>
      <c r="P29" s="70">
        <f>IF(O9=Tabelas!$F$23,IF(OR(O7=Tabelas!$F$14,O7=Tabelas!$F$15),O20*O29*(O26+Tabelas!$C$39)*Tabelas!$H$4,O20*O29*(O26+Tabelas!$C$39)*Tabelas!$G$4),IF(OR(O7=Tabelas!$F$14,O7=Tabelas!$F$15),O20*O29*O26*Tabelas!$H$4,O20*O29*O26*Tabelas!$H$8))</f>
        <v>0</v>
      </c>
      <c r="Q29" s="48">
        <f>IF(Q25&gt;=100000,70,IF(Q25&lt;30001,0,Q25/1000-SUM(Q27:Q28)))</f>
        <v>0</v>
      </c>
      <c r="R29" s="70">
        <f>IF(Q9=Tabelas!$F$23,IF(OR(Q7=Tabelas!$F$14,Q7=Tabelas!$F$15),Q20*Q29*(Q26+Tabelas!$C$39)*Tabelas!$H$4,Q20*Q29*(Q26+Tabelas!$C$39)*Tabelas!$G$4),IF(OR(Q7=Tabelas!$F$14,Q7=Tabelas!$F$15),Q20*Q29*Q26*Tabelas!$H$4,Q20*Q29*Q26*Tabelas!$H$8))</f>
        <v>0</v>
      </c>
      <c r="S29" s="48">
        <f>IF(S25&gt;=100000,70,IF(S25&lt;30001,0,S25/1000-SUM(S27:S28)))</f>
        <v>0</v>
      </c>
      <c r="T29" s="70">
        <f>IF(S9=Tabelas!$F$23,IF(OR(S7=Tabelas!$F$14,S7=Tabelas!$F$15),S20*S29*(S26+Tabelas!$C$39)*Tabelas!$H$4,S20*S29*(S26+Tabelas!$C$39)*Tabelas!$G$4),IF(OR(S7=Tabelas!$F$14,S7=Tabelas!$F$15),S20*S29*S26*Tabelas!$H$4,S20*S29*S26*Tabelas!$H$8))</f>
        <v>0</v>
      </c>
      <c r="U29" s="48">
        <f>IF(U25&gt;=100000,70,IF(U25&lt;30001,0,U25/1000-SUM(U27:U28)))</f>
        <v>30</v>
      </c>
      <c r="V29" s="70">
        <f>IF(U9=Tabelas!$F$23,IF(OR(U7=Tabelas!$F$14,U7=Tabelas!$F$15),U20*U29*(U26+Tabelas!$C$39)*Tabelas!$H$4,U20*U29*(U26+Tabelas!$C$39)*Tabelas!$G$4),IF(OR(U7=Tabelas!$F$14,U7=Tabelas!$F$15),U20*U29*U26*Tabelas!$H$4,U20*U29*U26*Tabelas!$H$8))</f>
        <v>0</v>
      </c>
      <c r="W29" s="48">
        <f>IF(W25&gt;=100000,70,IF(W25&lt;30001,0,W25/1000-SUM(W27:W28)))</f>
        <v>0</v>
      </c>
      <c r="X29" s="70">
        <f>IF(W9=Tabelas!$F$23,IF(OR(W7=Tabelas!$F$14,W7=Tabelas!$F$15),W20*W29*(W26+Tabelas!$C$39)*Tabelas!$H$4,W20*W29*(W26+Tabelas!$C$39)*Tabelas!$G$4),IF(OR(W7=Tabelas!$F$14,W7=Tabelas!$F$15),W20*W29*W26*Tabelas!$H$4,W20*W29*W26*Tabelas!$H$8))</f>
        <v>0</v>
      </c>
      <c r="Y29" s="48">
        <f>IF(Y25&gt;=100000,70,IF(Y25&lt;30001,0,Y25/1000-SUM(Y27:Y28)))</f>
        <v>0</v>
      </c>
      <c r="Z29" s="70">
        <f>IF(Y9=Tabelas!$F$23,IF(OR(Y7=Tabelas!$F$14,Y7=Tabelas!$F$15),Y20*Y29*(Y26+Tabelas!$C$39)*Tabelas!$H$4,Y20*Y29*(Y26+Tabelas!$C$39)*Tabelas!$G$4),IF(OR(Y7=Tabelas!$F$14,Y7=Tabelas!$F$15),Y20*Y29*Y26*Tabelas!$H$4,Y20*Y29*Y26*Tabelas!$H$8))</f>
        <v>0</v>
      </c>
      <c r="AA29" s="48">
        <f>IF(AA25&gt;=100000,70,IF(AA25&lt;30001,0,AA25/1000-SUM(AA27:AA28)))</f>
        <v>0</v>
      </c>
      <c r="AB29" s="70">
        <f>IF(AA9=Tabelas!$F$23,IF(OR(AA7=Tabelas!$F$14,AA7=Tabelas!$F$15),AA20*AA29*(AA26+Tabelas!$C$39)*Tabelas!$H$4,AA20*AA29*(AA26+Tabelas!$C$39)*Tabelas!$G$4),IF(OR(AA7=Tabelas!$F$14,AA7=Tabelas!$F$15),AA20*AA29*AA26*Tabelas!$H$4,AA20*AA29*AA26*Tabelas!$H$8))</f>
        <v>0</v>
      </c>
      <c r="AC29" s="48">
        <f>IF(AC25&gt;=100000,70,IF(AC25&lt;30001,0,AC25/1000-SUM(AC27:AC28)))</f>
        <v>0</v>
      </c>
      <c r="AD29" s="70">
        <f>IF(AC9=Tabelas!$F$23,IF(OR(AC7=Tabelas!$F$14,AC7=Tabelas!$F$15),AC20*AC29*(AC26+Tabelas!$C$39)*Tabelas!$H$4,AC20*AC29*(AC26+Tabelas!$C$39)*Tabelas!$G$4),IF(OR(AC7=Tabelas!$F$14,AC7=Tabelas!$F$15),AC20*AC29*AC26*Tabelas!$H$4,AC20*AC29*AC26*Tabelas!$H$8))</f>
        <v>0</v>
      </c>
      <c r="AE29" s="48">
        <f>IF(AE25&gt;=100000,70,IF(AE25&lt;30001,0,AE25/1000-SUM(AE27:AE28)))</f>
        <v>0</v>
      </c>
      <c r="AF29" s="70">
        <f>IF(AE9=Tabelas!$F$23,IF(OR(AE7=Tabelas!$F$14,AE7=Tabelas!$F$15),AE20*AE29*(AE26+Tabelas!$C$39)*Tabelas!$H$4,AE20*AE29*(AE26+Tabelas!$C$39)*Tabelas!$G$4),IF(OR(AE7=Tabelas!$F$14,AE7=Tabelas!$F$15),AE20*AE29*AE26*Tabelas!$H$4,AE20*AE29*AE26*Tabelas!$H$8))</f>
        <v>0</v>
      </c>
      <c r="AG29" s="48">
        <f>IF(AG25&gt;=100000,70,IF(AG25&lt;30001,0,AG25/1000-SUM(AG27:AG28)))</f>
        <v>0</v>
      </c>
      <c r="AH29" s="70">
        <f>IF(AG9=Tabelas!$F$23,IF(OR(AG7=Tabelas!$F$14,AG7=Tabelas!$F$15),AG20*AG29*(AG26+Tabelas!$C$39)*Tabelas!$H$4,AG20*AG29*(AG26+Tabelas!$C$39)*Tabelas!$G$4),IF(OR(AG7=Tabelas!$F$14,AG7=Tabelas!$F$15),AG20*AG29*AG26*Tabelas!$H$4,AG20*AG29*AG26*Tabelas!$H$8))</f>
        <v>0</v>
      </c>
      <c r="AI29" s="48">
        <f>IF(AI25&gt;=100000,70,IF(AI25&lt;30001,0,AI25/1000-SUM(AI27:AI28)))</f>
        <v>0</v>
      </c>
      <c r="AJ29" s="70">
        <f>IF(AI9=Tabelas!$F$23,IF(OR(AI7=Tabelas!$F$14,AI7=Tabelas!$F$15),AI20*AI29*(AI26+Tabelas!$C$39)*Tabelas!$H$4,AI20*AI29*(AI26+Tabelas!$C$39)*Tabelas!$G$4),IF(OR(AI7=Tabelas!$F$14,AI7=Tabelas!$F$15),AI20*AI29*AI26*Tabelas!$H$4,AI20*AI29*AI26*Tabelas!$H$8))</f>
        <v>0</v>
      </c>
      <c r="AK29" s="48">
        <f>IF(AK25&gt;=100000,70,IF(AK25&lt;30001,0,AK25/1000-SUM(AK27:AK28)))</f>
        <v>0</v>
      </c>
      <c r="AL29" s="70">
        <f>IF(AK9=Tabelas!$F$23,IF(OR(AK7=Tabelas!$F$14,AK7=Tabelas!$F$15),AK20*AK29*(AK26+Tabelas!$C$39)*Tabelas!$H$4,AK20*AK29*(AK26+Tabelas!$C$39)*Tabelas!$G$4),IF(OR(AK7=Tabelas!$F$14,AK7=Tabelas!$F$15),AK20*AK29*AK26*Tabelas!$H$4,AK20*AK29*AK26*Tabelas!$H$8))</f>
        <v>0</v>
      </c>
      <c r="AM29" s="48">
        <f>IF(AM25&gt;=100000,70,IF(AM25&lt;30001,0,AM25/1000-SUM(AM27:AM28)))</f>
        <v>0</v>
      </c>
      <c r="AN29" s="70">
        <f>IF(AM9=Tabelas!$F$23,IF(OR(AM7=Tabelas!$F$14,AM7=Tabelas!$F$15),AM20*AM29*(AM26+Tabelas!$C$39)*Tabelas!$H$4,AM20*AM29*(AM26+Tabelas!$C$39)*Tabelas!$G$4),IF(OR(AM7=Tabelas!$F$14,AM7=Tabelas!$F$15),AM20*AM29*AM26*Tabelas!$H$4,AM20*AM29*AM26*Tabelas!$H$8))</f>
        <v>0</v>
      </c>
      <c r="AO29" s="48">
        <f>IF(AO25&gt;=100000,70,IF(AO25&lt;30001,0,AO25/1000-SUM(AO27:AO28)))</f>
        <v>0</v>
      </c>
      <c r="AP29" s="70">
        <f>IF(AO9=Tabelas!$F$23,IF(OR(AO7=Tabelas!$F$14,AO7=Tabelas!$F$15),AO20*AO29*(AO26+Tabelas!$C$39)*Tabelas!$H$4,AO20*AO29*(AO26+Tabelas!$C$39)*Tabelas!$G$4),IF(OR(AO7=Tabelas!$F$14,AO7=Tabelas!$F$15),AO20*AO29*AO26*Tabelas!$H$4,AO20*AO29*AO26*Tabelas!$H$8))</f>
        <v>0</v>
      </c>
      <c r="AQ29" s="48">
        <f>IF(AQ25&gt;=100000,70,IF(AQ25&lt;30001,0,AQ25/1000-SUM(AQ27:AQ28)))</f>
        <v>0</v>
      </c>
      <c r="AR29" s="70">
        <f>IF(AQ9=Tabelas!$F$23,IF(OR(AQ7=Tabelas!$F$14,AQ7=Tabelas!$F$15),AQ20*AQ29*(AQ26+Tabelas!$C$39)*Tabelas!$H$4,AQ20*AQ29*(AQ26+Tabelas!$C$39)*Tabelas!$G$4),IF(OR(AQ7=Tabelas!$F$14,AQ7=Tabelas!$F$15),AQ20*AQ29*AQ26*Tabelas!$H$4,AQ20*AQ29*AQ26*Tabelas!$H$8))</f>
        <v>0</v>
      </c>
      <c r="AS29" s="48">
        <f>IF(AS25&gt;=100000,70,IF(AS25&lt;30001,0,AS25/1000-SUM(AS27:AS28)))</f>
        <v>0</v>
      </c>
      <c r="AT29" s="70">
        <f>IF(AS9=Tabelas!$F$23,IF(OR(AS7=Tabelas!$F$14,AS7=Tabelas!$F$15),AS20*AS29*(AS26+Tabelas!$C$39)*Tabelas!$H$4,AS20*AS29*(AS26+Tabelas!$C$39)*Tabelas!$G$4),IF(OR(AS7=Tabelas!$F$14,AS7=Tabelas!$F$15),AS20*AS29*AS26*Tabelas!$H$4,AS20*AS29*AS26*Tabelas!$H$8))</f>
        <v>0</v>
      </c>
      <c r="AU29" s="48">
        <f>IF(AU25&gt;=100000,70,IF(AU25&lt;30001,0,AU25/1000-SUM(AU27:AU28)))</f>
        <v>0</v>
      </c>
      <c r="AV29" s="70">
        <f>IF(AU9=Tabelas!$F$23,IF(OR(AU7=Tabelas!$F$14,AU7=Tabelas!$F$15),AU20*AU29*(AU26+Tabelas!$C$39)*Tabelas!$H$4,AU20*AU29*(AU26+Tabelas!$C$39)*Tabelas!$G$4),IF(OR(AU7=Tabelas!$F$14,AU7=Tabelas!$F$15),AU20*AU29*AU26*Tabelas!$H$4,AU20*AU29*AU26*Tabelas!$H$8))</f>
        <v>0</v>
      </c>
      <c r="AW29" s="48">
        <f>IF(AW25&gt;=100000,70,IF(AW25&lt;30001,0,AW25/1000-SUM(AW27:AW28)))</f>
        <v>0</v>
      </c>
      <c r="AX29" s="70">
        <f>IF(AW9=Tabelas!$F$23,IF(OR(AW7=Tabelas!$F$14,AW7=Tabelas!$F$15),AW20*AW29*(AW26+Tabelas!$C$39)*Tabelas!$H$4,AW20*AW29*(AW26+Tabelas!$C$39)*Tabelas!$G$4),IF(OR(AW7=Tabelas!$F$14,AW7=Tabelas!$F$15),AW20*AW29*AW26*Tabelas!$H$4,AW20*AW29*AW26*Tabelas!$H$8))</f>
        <v>0</v>
      </c>
      <c r="AY29" s="48">
        <f>IF(AY25&gt;=100000,70,IF(AY25&lt;30001,0,AY25/1000-SUM(AY27:AY28)))</f>
        <v>0</v>
      </c>
      <c r="AZ29" s="70">
        <f>IF(AY9=Tabelas!$F$23,IF(OR(AY7=Tabelas!$F$14,AY7=Tabelas!$F$15),AY20*AY29*(AY26+Tabelas!$C$39)*Tabelas!$H$4,AY20*AY29*(AY26+Tabelas!$C$39)*Tabelas!$G$4),IF(OR(AY7=Tabelas!$F$14,AY7=Tabelas!$F$15),AY20*AY29*AY26*Tabelas!$H$4,AY20*AY29*AY26*Tabelas!$H$8))</f>
        <v>0</v>
      </c>
      <c r="BA29" s="48">
        <f>IF(BA25&gt;=100000,70,IF(BA25&lt;30001,0,BA25/1000-SUM(BA27:BA28)))</f>
        <v>0</v>
      </c>
      <c r="BB29" s="70">
        <f>IF(BA9=Tabelas!$F$23,IF(OR(BA7=Tabelas!$F$14,BA7=Tabelas!$F$15),BA20*BA29*(BA26+Tabelas!$C$39)*Tabelas!$H$4,BA20*BA29*(BA26+Tabelas!$C$39)*Tabelas!$G$4),IF(OR(BA7=Tabelas!$F$14,BA7=Tabelas!$F$15),BA20*BA29*BA26*Tabelas!$H$4,BA20*BA29*BA26*Tabelas!$H$8))</f>
        <v>0</v>
      </c>
      <c r="BC29" s="48">
        <f>IF(BC25&gt;=100000,70,IF(BC25&lt;30001,0,BC25/1000-SUM(BC27:BC28)))</f>
        <v>0</v>
      </c>
      <c r="BD29" s="70">
        <f>IF(BC9=Tabelas!$F$23,IF(OR(BC7=Tabelas!$F$14,BC7=Tabelas!$F$15),BC20*BC29*(BC26+Tabelas!$C$39)*Tabelas!$H$4,BC20*BC29*(BC26+Tabelas!$C$39)*Tabelas!$G$4),IF(OR(BC7=Tabelas!$F$14,BC7=Tabelas!$F$15),BC20*BC29*BC26*Tabelas!$H$4,BC20*BC29*BC26*Tabelas!$H$8))</f>
        <v>0</v>
      </c>
      <c r="BE29" s="48">
        <f>IF(BE25&gt;=100000,70,IF(BE25&lt;30001,0,BE25/1000-SUM(BE27:BE28)))</f>
        <v>0</v>
      </c>
      <c r="BF29" s="70">
        <f>IF(BE9=Tabelas!$F$23,IF(OR(BE7=Tabelas!$F$14,BE7=Tabelas!$F$15),BE20*BE29*(BE26+Tabelas!$C$39)*Tabelas!$H$4,BE20*BE29*(BE26+Tabelas!$C$39)*Tabelas!$G$4),IF(OR(BE7=Tabelas!$F$14,BE7=Tabelas!$F$15),BE20*BE29*BE26*Tabelas!$H$4,BE20*BE29*BE26*Tabelas!$H$8))</f>
        <v>0</v>
      </c>
    </row>
    <row r="30" spans="1:58" x14ac:dyDescent="0.25">
      <c r="A30" s="445"/>
      <c r="B30" s="7" t="s">
        <v>94</v>
      </c>
      <c r="C30" s="48">
        <f>IF(C25&gt;=500000,400,IF(C25&lt;100001,0,C25/1000-SUM(C27:C29)))</f>
        <v>0</v>
      </c>
      <c r="D30" s="70">
        <f>IF(C9=Tabelas!$F$23,IF(OR(C7=Tabelas!$F$14,C7=Tabelas!$F$15),C20*C30*(C26+Tabelas!$C$39)*Tabelas!$H$5,C20*C30*(C26+Tabelas!$C$39)*Tabelas!$H$9),IF(OR(C7=Tabelas!$F$14,C7=Tabelas!$F$15),C20*C30*C26*Tabelas!$H$5,C20*C30*C26*Tabelas!$H$9))</f>
        <v>0</v>
      </c>
      <c r="E30" s="48">
        <f>IF(E25&gt;=500000,400,IF(E25&lt;100001,0,E25/1000-SUM(E27:E29)))</f>
        <v>0</v>
      </c>
      <c r="F30" s="70">
        <f>IF(E9=Tabelas!$F$23,IF(OR(E7=Tabelas!$F$14,E7=Tabelas!$F$15),E20*E30*(E26+Tabelas!$C$39)*Tabelas!$H$5,E20*E30*(E26+Tabelas!$C$39)*Tabelas!$H$9),IF(OR(E7=Tabelas!$F$14,E7=Tabelas!$F$15),E20*E30*E26*Tabelas!$H$5,E20*E30*E26*Tabelas!$H$9))</f>
        <v>0</v>
      </c>
      <c r="G30" s="48">
        <f>IF(G25&gt;=500000,400,IF(G25&lt;100001,0,G25/1000-SUM(G27:G29)))</f>
        <v>0</v>
      </c>
      <c r="H30" s="70">
        <f>IF(G9=Tabelas!$F$23,IF(OR(G7=Tabelas!$F$14,G7=Tabelas!$F$15),G20*G30*(G26+Tabelas!$C$39)*Tabelas!$H$5,G20*G30*(G26+Tabelas!$C$39)*Tabelas!$H$9),IF(OR(G7=Tabelas!$F$14,G7=Tabelas!$F$15),G20*G30*G26*Tabelas!$H$5,G20*G30*G26*Tabelas!$H$9))</f>
        <v>0</v>
      </c>
      <c r="I30" s="48">
        <f>IF(I25&gt;=500000,400,IF(I25&lt;100001,0,I25/1000-SUM(I27:I29)))</f>
        <v>0</v>
      </c>
      <c r="J30" s="70">
        <f>IF(I9=Tabelas!$F$23,IF(OR(I7=Tabelas!$F$14,I7=Tabelas!$F$15),I20*I30*(I26+Tabelas!$C$39)*Tabelas!$H$5,I20*I30*(I26+Tabelas!$C$39)*Tabelas!$H$9),IF(OR(I7=Tabelas!$F$14,I7=Tabelas!$F$15),I20*I30*I26*Tabelas!$H$5,I20*I30*I26*Tabelas!$H$9))</f>
        <v>0</v>
      </c>
      <c r="K30" s="48">
        <f>IF(K25&gt;=500000,400,IF(K25&lt;100001,0,K25/1000-SUM(K27:K29)))</f>
        <v>0</v>
      </c>
      <c r="L30" s="70">
        <f>IF(K9=Tabelas!$F$23,IF(OR(K7=Tabelas!$F$14,K7=Tabelas!$F$15),K20*K30*(K26+Tabelas!$C$39)*Tabelas!$H$5,K20*K30*(K26+Tabelas!$C$39)*Tabelas!$H$9),IF(OR(K7=Tabelas!$F$14,K7=Tabelas!$F$15),K20*K30*K26*Tabelas!$H$5,K20*K30*K26*Tabelas!$H$9))</f>
        <v>0</v>
      </c>
      <c r="M30" s="48">
        <f>IF(M25&gt;=500000,400,IF(M25&lt;100001,0,M25/1000-SUM(M27:M29)))</f>
        <v>0</v>
      </c>
      <c r="N30" s="70">
        <f>IF(M9=Tabelas!$F$23,IF(OR(M7=Tabelas!$F$14,M7=Tabelas!$F$15),M20*M30*(M26+Tabelas!$C$39)*Tabelas!$H$5,M20*M30*(M26+Tabelas!$C$39)*Tabelas!$H$9),IF(OR(M7=Tabelas!$F$14,M7=Tabelas!$F$15),M20*M30*M26*Tabelas!$H$5,M20*M30*M26*Tabelas!$H$9))</f>
        <v>0</v>
      </c>
      <c r="O30" s="48">
        <f>IF(O25&gt;=500000,400,IF(O25&lt;100001,0,O25/1000-SUM(O27:O29)))</f>
        <v>0</v>
      </c>
      <c r="P30" s="70">
        <f>IF(O9=Tabelas!$F$23,IF(OR(O7=Tabelas!$F$14,O7=Tabelas!$F$15),O20*O30*(O26+Tabelas!$C$39)*Tabelas!$H$5,O20*O30*(O26+Tabelas!$C$39)*Tabelas!$H$9),IF(OR(O7=Tabelas!$F$14,O7=Tabelas!$F$15),O20*O30*O26*Tabelas!$H$5,O20*O30*O26*Tabelas!$H$9))</f>
        <v>0</v>
      </c>
      <c r="Q30" s="48">
        <f>IF(Q25&gt;=500000,400,IF(Q25&lt;100001,0,Q25/1000-SUM(Q27:Q29)))</f>
        <v>0</v>
      </c>
      <c r="R30" s="70">
        <f>IF(Q9=Tabelas!$F$23,IF(OR(Q7=Tabelas!$F$14,Q7=Tabelas!$F$15),Q20*Q30*(Q26+Tabelas!$C$39)*Tabelas!$H$5,Q20*Q30*(Q26+Tabelas!$C$39)*Tabelas!$H$9),IF(OR(Q7=Tabelas!$F$14,Q7=Tabelas!$F$15),Q20*Q30*Q26*Tabelas!$H$5,Q20*Q30*Q26*Tabelas!$H$9))</f>
        <v>0</v>
      </c>
      <c r="S30" s="48">
        <f>IF(S25&gt;=500000,400,IF(S25&lt;100001,0,S25/1000-SUM(S27:S29)))</f>
        <v>0</v>
      </c>
      <c r="T30" s="70">
        <f>IF(S9=Tabelas!$F$23,IF(OR(S7=Tabelas!$F$14,S7=Tabelas!$F$15),S20*S30*(S26+Tabelas!$C$39)*Tabelas!$H$5,S20*S30*(S26+Tabelas!$C$39)*Tabelas!$H$9),IF(OR(S7=Tabelas!$F$14,S7=Tabelas!$F$15),S20*S30*S26*Tabelas!$H$5,S20*S30*S26*Tabelas!$H$9))</f>
        <v>0</v>
      </c>
      <c r="U30" s="48">
        <f>IF(U25&gt;=500000,400,IF(U25&lt;100001,0,U25/1000-SUM(U27:U29)))</f>
        <v>0</v>
      </c>
      <c r="V30" s="70">
        <f>IF(U9=Tabelas!$F$23,IF(OR(U7=Tabelas!$F$14,U7=Tabelas!$F$15),U20*U30*(U26+Tabelas!$C$39)*Tabelas!$H$5,U20*U30*(U26+Tabelas!$C$39)*Tabelas!$H$9),IF(OR(U7=Tabelas!$F$14,U7=Tabelas!$F$15),U20*U30*U26*Tabelas!$H$5,U20*U30*U26*Tabelas!$H$9))</f>
        <v>0</v>
      </c>
      <c r="W30" s="48">
        <f>IF(W25&gt;=500000,400,IF(W25&lt;100001,0,W25/1000-SUM(W27:W29)))</f>
        <v>0</v>
      </c>
      <c r="X30" s="70">
        <f>IF(W9=Tabelas!$F$23,IF(OR(W7=Tabelas!$F$14,W7=Tabelas!$F$15),W20*W30*(W26+Tabelas!$C$39)*Tabelas!$H$5,W20*W30*(W26+Tabelas!$C$39)*Tabelas!$H$9),IF(OR(W7=Tabelas!$F$14,W7=Tabelas!$F$15),W20*W30*W26*Tabelas!$H$5,W20*W30*W26*Tabelas!$H$9))</f>
        <v>0</v>
      </c>
      <c r="Y30" s="48">
        <f>IF(Y25&gt;=500000,400,IF(Y25&lt;100001,0,Y25/1000-SUM(Y27:Y29)))</f>
        <v>0</v>
      </c>
      <c r="Z30" s="70">
        <f>IF(Y9=Tabelas!$F$23,IF(OR(Y7=Tabelas!$F$14,Y7=Tabelas!$F$15),Y20*Y30*(Y26+Tabelas!$C$39)*Tabelas!$H$5,Y20*Y30*(Y26+Tabelas!$C$39)*Tabelas!$H$9),IF(OR(Y7=Tabelas!$F$14,Y7=Tabelas!$F$15),Y20*Y30*Y26*Tabelas!$H$5,Y20*Y30*Y26*Tabelas!$H$9))</f>
        <v>0</v>
      </c>
      <c r="AA30" s="48">
        <f>IF(AA25&gt;=500000,400,IF(AA25&lt;100001,0,AA25/1000-SUM(AA27:AA29)))</f>
        <v>0</v>
      </c>
      <c r="AB30" s="70">
        <f>IF(AA9=Tabelas!$F$23,IF(OR(AA7=Tabelas!$F$14,AA7=Tabelas!$F$15),AA20*AA30*(AA26+Tabelas!$C$39)*Tabelas!$H$5,AA20*AA30*(AA26+Tabelas!$C$39)*Tabelas!$H$9),IF(OR(AA7=Tabelas!$F$14,AA7=Tabelas!$F$15),AA20*AA30*AA26*Tabelas!$H$5,AA20*AA30*AA26*Tabelas!$H$9))</f>
        <v>0</v>
      </c>
      <c r="AC30" s="48">
        <f>IF(AC25&gt;=500000,400,IF(AC25&lt;100001,0,AC25/1000-SUM(AC27:AC29)))</f>
        <v>0</v>
      </c>
      <c r="AD30" s="70">
        <f>IF(AC9=Tabelas!$F$23,IF(OR(AC7=Tabelas!$F$14,AC7=Tabelas!$F$15),AC20*AC30*(AC26+Tabelas!$C$39)*Tabelas!$H$5,AC20*AC30*(AC26+Tabelas!$C$39)*Tabelas!$H$9),IF(OR(AC7=Tabelas!$F$14,AC7=Tabelas!$F$15),AC20*AC30*AC26*Tabelas!$H$5,AC20*AC30*AC26*Tabelas!$H$9))</f>
        <v>0</v>
      </c>
      <c r="AE30" s="48">
        <f>IF(AE25&gt;=500000,400,IF(AE25&lt;100001,0,AE25/1000-SUM(AE27:AE29)))</f>
        <v>0</v>
      </c>
      <c r="AF30" s="70">
        <f>IF(AE9=Tabelas!$F$23,IF(OR(AE7=Tabelas!$F$14,AE7=Tabelas!$F$15),AE20*AE30*(AE26+Tabelas!$C$39)*Tabelas!$H$5,AE20*AE30*(AE26+Tabelas!$C$39)*Tabelas!$H$9),IF(OR(AE7=Tabelas!$F$14,AE7=Tabelas!$F$15),AE20*AE30*AE26*Tabelas!$H$5,AE20*AE30*AE26*Tabelas!$H$9))</f>
        <v>0</v>
      </c>
      <c r="AG30" s="48">
        <f>IF(AG25&gt;=500000,400,IF(AG25&lt;100001,0,AG25/1000-SUM(AG27:AG29)))</f>
        <v>0</v>
      </c>
      <c r="AH30" s="70">
        <f>IF(AG9=Tabelas!$F$23,IF(OR(AG7=Tabelas!$F$14,AG7=Tabelas!$F$15),AG20*AG30*(AG26+Tabelas!$C$39)*Tabelas!$H$5,AG20*AG30*(AG26+Tabelas!$C$39)*Tabelas!$H$9),IF(OR(AG7=Tabelas!$F$14,AG7=Tabelas!$F$15),AG20*AG30*AG26*Tabelas!$H$5,AG20*AG30*AG26*Tabelas!$H$9))</f>
        <v>0</v>
      </c>
      <c r="AI30" s="48">
        <f>IF(AI25&gt;=500000,400,IF(AI25&lt;100001,0,AI25/1000-SUM(AI27:AI29)))</f>
        <v>0</v>
      </c>
      <c r="AJ30" s="70">
        <f>IF(AI9=Tabelas!$F$23,IF(OR(AI7=Tabelas!$F$14,AI7=Tabelas!$F$15),AI20*AI30*(AI26+Tabelas!$C$39)*Tabelas!$H$5,AI20*AI30*(AI26+Tabelas!$C$39)*Tabelas!$H$9),IF(OR(AI7=Tabelas!$F$14,AI7=Tabelas!$F$15),AI20*AI30*AI26*Tabelas!$H$5,AI20*AI30*AI26*Tabelas!$H$9))</f>
        <v>0</v>
      </c>
      <c r="AK30" s="48">
        <f>IF(AK25&gt;=500000,400,IF(AK25&lt;100001,0,AK25/1000-SUM(AK27:AK29)))</f>
        <v>0</v>
      </c>
      <c r="AL30" s="70">
        <f>IF(AK9=Tabelas!$F$23,IF(OR(AK7=Tabelas!$F$14,AK7=Tabelas!$F$15),AK20*AK30*(AK26+Tabelas!$C$39)*Tabelas!$H$5,AK20*AK30*(AK26+Tabelas!$C$39)*Tabelas!$H$9),IF(OR(AK7=Tabelas!$F$14,AK7=Tabelas!$F$15),AK20*AK30*AK26*Tabelas!$H$5,AK20*AK30*AK26*Tabelas!$H$9))</f>
        <v>0</v>
      </c>
      <c r="AM30" s="48">
        <f>IF(AM25&gt;=500000,400,IF(AM25&lt;100001,0,AM25/1000-SUM(AM27:AM29)))</f>
        <v>0</v>
      </c>
      <c r="AN30" s="70">
        <f>IF(AM9=Tabelas!$F$23,IF(OR(AM7=Tabelas!$F$14,AM7=Tabelas!$F$15),AM20*AM30*(AM26+Tabelas!$C$39)*Tabelas!$H$5,AM20*AM30*(AM26+Tabelas!$C$39)*Tabelas!$H$9),IF(OR(AM7=Tabelas!$F$14,AM7=Tabelas!$F$15),AM20*AM30*AM26*Tabelas!$H$5,AM20*AM30*AM26*Tabelas!$H$9))</f>
        <v>0</v>
      </c>
      <c r="AO30" s="48">
        <f>IF(AO25&gt;=500000,400,IF(AO25&lt;100001,0,AO25/1000-SUM(AO27:AO29)))</f>
        <v>0</v>
      </c>
      <c r="AP30" s="70">
        <f>IF(AO9=Tabelas!$F$23,IF(OR(AO7=Tabelas!$F$14,AO7=Tabelas!$F$15),AO20*AO30*(AO26+Tabelas!$C$39)*Tabelas!$H$5,AO20*AO30*(AO26+Tabelas!$C$39)*Tabelas!$H$9),IF(OR(AO7=Tabelas!$F$14,AO7=Tabelas!$F$15),AO20*AO30*AO26*Tabelas!$H$5,AO20*AO30*AO26*Tabelas!$H$9))</f>
        <v>0</v>
      </c>
      <c r="AQ30" s="48">
        <f>IF(AQ25&gt;=500000,400,IF(AQ25&lt;100001,0,AQ25/1000-SUM(AQ27:AQ29)))</f>
        <v>0</v>
      </c>
      <c r="AR30" s="70">
        <f>IF(AQ9=Tabelas!$F$23,IF(OR(AQ7=Tabelas!$F$14,AQ7=Tabelas!$F$15),AQ20*AQ30*(AQ26+Tabelas!$C$39)*Tabelas!$H$5,AQ20*AQ30*(AQ26+Tabelas!$C$39)*Tabelas!$H$9),IF(OR(AQ7=Tabelas!$F$14,AQ7=Tabelas!$F$15),AQ20*AQ30*AQ26*Tabelas!$H$5,AQ20*AQ30*AQ26*Tabelas!$H$9))</f>
        <v>0</v>
      </c>
      <c r="AS30" s="48">
        <f>IF(AS25&gt;=500000,400,IF(AS25&lt;100001,0,AS25/1000-SUM(AS27:AS29)))</f>
        <v>0</v>
      </c>
      <c r="AT30" s="70">
        <f>IF(AS9=Tabelas!$F$23,IF(OR(AS7=Tabelas!$F$14,AS7=Tabelas!$F$15),AS20*AS30*(AS26+Tabelas!$C$39)*Tabelas!$H$5,AS20*AS30*(AS26+Tabelas!$C$39)*Tabelas!$H$9),IF(OR(AS7=Tabelas!$F$14,AS7=Tabelas!$F$15),AS20*AS30*AS26*Tabelas!$H$5,AS20*AS30*AS26*Tabelas!$H$9))</f>
        <v>0</v>
      </c>
      <c r="AU30" s="48">
        <f>IF(AU25&gt;=500000,400,IF(AU25&lt;100001,0,AU25/1000-SUM(AU27:AU29)))</f>
        <v>0</v>
      </c>
      <c r="AV30" s="70">
        <f>IF(AU9=Tabelas!$F$23,IF(OR(AU7=Tabelas!$F$14,AU7=Tabelas!$F$15),AU20*AU30*(AU26+Tabelas!$C$39)*Tabelas!$H$5,AU20*AU30*(AU26+Tabelas!$C$39)*Tabelas!$H$9),IF(OR(AU7=Tabelas!$F$14,AU7=Tabelas!$F$15),AU20*AU30*AU26*Tabelas!$H$5,AU20*AU30*AU26*Tabelas!$H$9))</f>
        <v>0</v>
      </c>
      <c r="AW30" s="48">
        <f>IF(AW25&gt;=500000,400,IF(AW25&lt;100001,0,AW25/1000-SUM(AW27:AW29)))</f>
        <v>0</v>
      </c>
      <c r="AX30" s="70">
        <f>IF(AW9=Tabelas!$F$23,IF(OR(AW7=Tabelas!$F$14,AW7=Tabelas!$F$15),AW20*AW30*(AW26+Tabelas!$C$39)*Tabelas!$H$5,AW20*AW30*(AW26+Tabelas!$C$39)*Tabelas!$H$9),IF(OR(AW7=Tabelas!$F$14,AW7=Tabelas!$F$15),AW20*AW30*AW26*Tabelas!$H$5,AW20*AW30*AW26*Tabelas!$H$9))</f>
        <v>0</v>
      </c>
      <c r="AY30" s="48">
        <f>IF(AY25&gt;=500000,400,IF(AY25&lt;100001,0,AY25/1000-SUM(AY27:AY29)))</f>
        <v>0</v>
      </c>
      <c r="AZ30" s="70">
        <f>IF(AY9=Tabelas!$F$23,IF(OR(AY7=Tabelas!$F$14,AY7=Tabelas!$F$15),AY20*AY30*(AY26+Tabelas!$C$39)*Tabelas!$H$5,AY20*AY30*(AY26+Tabelas!$C$39)*Tabelas!$H$9),IF(OR(AY7=Tabelas!$F$14,AY7=Tabelas!$F$15),AY20*AY30*AY26*Tabelas!$H$5,AY20*AY30*AY26*Tabelas!$H$9))</f>
        <v>0</v>
      </c>
      <c r="BA30" s="48">
        <f>IF(BA25&gt;=500000,400,IF(BA25&lt;100001,0,BA25/1000-SUM(BA27:BA29)))</f>
        <v>0</v>
      </c>
      <c r="BB30" s="70">
        <f>IF(BA9=Tabelas!$F$23,IF(OR(BA7=Tabelas!$F$14,BA7=Tabelas!$F$15),BA20*BA30*(BA26+Tabelas!$C$39)*Tabelas!$H$5,BA20*BA30*(BA26+Tabelas!$C$39)*Tabelas!$H$9),IF(OR(BA7=Tabelas!$F$14,BA7=Tabelas!$F$15),BA20*BA30*BA26*Tabelas!$H$5,BA20*BA30*BA26*Tabelas!$H$9))</f>
        <v>0</v>
      </c>
      <c r="BC30" s="48">
        <f>IF(BC25&gt;=500000,400,IF(BC25&lt;100001,0,BC25/1000-SUM(BC27:BC29)))</f>
        <v>0</v>
      </c>
      <c r="BD30" s="70">
        <f>IF(BC9=Tabelas!$F$23,IF(OR(BC7=Tabelas!$F$14,BC7=Tabelas!$F$15),BC20*BC30*(BC26+Tabelas!$C$39)*Tabelas!$H$5,BC20*BC30*(BC26+Tabelas!$C$39)*Tabelas!$H$9),IF(OR(BC7=Tabelas!$F$14,BC7=Tabelas!$F$15),BC20*BC30*BC26*Tabelas!$H$5,BC20*BC30*BC26*Tabelas!$H$9))</f>
        <v>0</v>
      </c>
      <c r="BE30" s="48">
        <f>IF(BE25&gt;=500000,400,IF(BE25&lt;100001,0,BE25/1000-SUM(BE27:BE29)))</f>
        <v>0</v>
      </c>
      <c r="BF30" s="70">
        <f>IF(BE9=Tabelas!$F$23,IF(OR(BE7=Tabelas!$F$14,BE7=Tabelas!$F$15),BE20*BE30*(BE26+Tabelas!$C$39)*Tabelas!$H$5,BE20*BE30*(BE26+Tabelas!$C$39)*Tabelas!$H$9),IF(OR(BE7=Tabelas!$F$14,BE7=Tabelas!$F$15),BE20*BE30*BE26*Tabelas!$H$5,BE20*BE30*BE26*Tabelas!$H$9))</f>
        <v>0</v>
      </c>
    </row>
    <row r="31" spans="1:58" ht="15.75" thickBot="1" x14ac:dyDescent="0.3">
      <c r="A31" s="446"/>
      <c r="B31" s="8" t="s">
        <v>95</v>
      </c>
      <c r="C31" s="49">
        <f>IF(C25&gt;500000,C25/1000-SUM(C27:C30),0)</f>
        <v>0</v>
      </c>
      <c r="D31" s="71">
        <f>IF(C9=Tabelas!$F$23,IF(OR(C7=Tabelas!$F$14,C7=Tabelas!$F$15),C20*C31*(C26+Tabelas!$C$39)*Tabelas!$H$6,C20*C31*(C26+Tabelas!$C$39)*Tabelas!$H$10),IF(OR(C7=Tabelas!$F$14,C7=Tabelas!$F$15),C20*C31*C26*Tabelas!$H$6,C20*C31*C26*Tabelas!$H$10))</f>
        <v>0</v>
      </c>
      <c r="E31" s="49">
        <f>IF(E25&gt;500000,E25/1000-SUM(E27:E30),0)</f>
        <v>0</v>
      </c>
      <c r="F31" s="71">
        <f>IF(E9=Tabelas!$F$23,IF(OR(E7=Tabelas!$F$14,E7=Tabelas!$F$15),E20*E31*(E26+Tabelas!$C$39)*Tabelas!$H$6,E20*E31*(E26+Tabelas!$C$39)*Tabelas!$H$10),IF(OR(E7=Tabelas!$F$14,E7=Tabelas!$F$15),E20*E31*E26*Tabelas!$H$6,E20*E31*E26*Tabelas!$H$10))</f>
        <v>0</v>
      </c>
      <c r="G31" s="49">
        <f>IF(G25&gt;500000,G25/1000-SUM(G27:G30),0)</f>
        <v>0</v>
      </c>
      <c r="H31" s="71">
        <f>IF(G9=Tabelas!$F$23,IF(OR(G7=Tabelas!$F$14,G7=Tabelas!$F$15),G20*G31*(G26+Tabelas!$C$39)*Tabelas!$H$6,G20*G31*(G26+Tabelas!$C$39)*Tabelas!$H$10),IF(OR(G7=Tabelas!$F$14,G7=Tabelas!$F$15),G20*G31*G26*Tabelas!$H$6,G20*G31*G26*Tabelas!$H$10))</f>
        <v>0</v>
      </c>
      <c r="I31" s="49">
        <f>IF(I25&gt;500000,I25/1000-SUM(I27:I30),0)</f>
        <v>0</v>
      </c>
      <c r="J31" s="71">
        <f>IF(I9=Tabelas!$F$23,IF(OR(I7=Tabelas!$F$14,I7=Tabelas!$F$15),I20*I31*(I26+Tabelas!$C$39)*Tabelas!$H$6,I20*I31*(I26+Tabelas!$C$39)*Tabelas!$H$10),IF(OR(I7=Tabelas!$F$14,I7=Tabelas!$F$15),I20*I31*I26*Tabelas!$H$6,I20*I31*I26*Tabelas!$H$10))</f>
        <v>0</v>
      </c>
      <c r="K31" s="49">
        <f>IF(K25&gt;500000,K25/1000-SUM(K27:K30),0)</f>
        <v>0</v>
      </c>
      <c r="L31" s="71">
        <f>IF(K9=Tabelas!$F$23,IF(OR(K7=Tabelas!$F$14,K7=Tabelas!$F$15),K20*K31*(K26+Tabelas!$C$39)*Tabelas!$H$6,K20*K31*(K26+Tabelas!$C$39)*Tabelas!$H$10),IF(OR(K7=Tabelas!$F$14,K7=Tabelas!$F$15),K20*K31*K26*Tabelas!$H$6,K20*K31*K26*Tabelas!$H$10))</f>
        <v>0</v>
      </c>
      <c r="M31" s="49">
        <f>IF(M25&gt;500000,M25/1000-SUM(M27:M30),0)</f>
        <v>0</v>
      </c>
      <c r="N31" s="71">
        <f>IF(M9=Tabelas!$F$23,IF(OR(M7=Tabelas!$F$14,M7=Tabelas!$F$15),M20*M31*(M26+Tabelas!$C$39)*Tabelas!$H$6,M20*M31*(M26+Tabelas!$C$39)*Tabelas!$H$10),IF(OR(M7=Tabelas!$F$14,M7=Tabelas!$F$15),M20*M31*M26*Tabelas!$H$6,M20*M31*M26*Tabelas!$H$10))</f>
        <v>0</v>
      </c>
      <c r="O31" s="49">
        <f>IF(O25&gt;500000,O25/1000-SUM(O27:O30),0)</f>
        <v>0</v>
      </c>
      <c r="P31" s="71">
        <f>IF(O9=Tabelas!$F$23,IF(OR(O7=Tabelas!$F$14,O7=Tabelas!$F$15),O20*O31*(O26+Tabelas!$C$39)*Tabelas!$H$6,O20*O31*(O26+Tabelas!$C$39)*Tabelas!$H$10),IF(OR(O7=Tabelas!$F$14,O7=Tabelas!$F$15),O20*O31*O26*Tabelas!$H$6,O20*O31*O26*Tabelas!$H$10))</f>
        <v>0</v>
      </c>
      <c r="Q31" s="49">
        <f>IF(Q25&gt;500000,Q25/1000-SUM(Q27:Q30),0)</f>
        <v>0</v>
      </c>
      <c r="R31" s="71">
        <f>IF(Q9=Tabelas!$F$23,IF(OR(Q7=Tabelas!$F$14,Q7=Tabelas!$F$15),Q20*Q31*(Q26+Tabelas!$C$39)*Tabelas!$H$6,Q20*Q31*(Q26+Tabelas!$C$39)*Tabelas!$H$10),IF(OR(Q7=Tabelas!$F$14,Q7=Tabelas!$F$15),Q20*Q31*Q26*Tabelas!$H$6,Q20*Q31*Q26*Tabelas!$H$10))</f>
        <v>0</v>
      </c>
      <c r="S31" s="49">
        <f>IF(S25&gt;500000,S25/1000-SUM(S27:S30),0)</f>
        <v>0</v>
      </c>
      <c r="T31" s="71">
        <f>IF(S9=Tabelas!$F$23,IF(OR(S7=Tabelas!$F$14,S7=Tabelas!$F$15),S20*S31*(S26+Tabelas!$C$39)*Tabelas!$H$6,S20*S31*(S26+Tabelas!$C$39)*Tabelas!$H$10),IF(OR(S7=Tabelas!$F$14,S7=Tabelas!$F$15),S20*S31*S26*Tabelas!$H$6,S20*S31*S26*Tabelas!$H$10))</f>
        <v>0</v>
      </c>
      <c r="U31" s="49">
        <f>IF(U25&gt;500000,U25/1000-SUM(U27:U30),0)</f>
        <v>0</v>
      </c>
      <c r="V31" s="71">
        <f>IF(U9=Tabelas!$F$23,IF(OR(U7=Tabelas!$F$14,U7=Tabelas!$F$15),U20*U31*(U26+Tabelas!$C$39)*Tabelas!$H$6,U20*U31*(U26+Tabelas!$C$39)*Tabelas!$H$10),IF(OR(U7=Tabelas!$F$14,U7=Tabelas!$F$15),U20*U31*U26*Tabelas!$H$6,U20*U31*U26*Tabelas!$H$10))</f>
        <v>0</v>
      </c>
      <c r="W31" s="49">
        <f>IF(W25&gt;500000,W25/1000-SUM(W27:W30),0)</f>
        <v>0</v>
      </c>
      <c r="X31" s="71">
        <f>IF(W9=Tabelas!$F$23,IF(OR(W7=Tabelas!$F$14,W7=Tabelas!$F$15),W20*W31*(W26+Tabelas!$C$39)*Tabelas!$H$6,W20*W31*(W26+Tabelas!$C$39)*Tabelas!$H$10),IF(OR(W7=Tabelas!$F$14,W7=Tabelas!$F$15),W20*W31*W26*Tabelas!$H$6,W20*W31*W26*Tabelas!$H$10))</f>
        <v>0</v>
      </c>
      <c r="Y31" s="49">
        <f>IF(Y25&gt;500000,Y25/1000-SUM(Y27:Y30),0)</f>
        <v>0</v>
      </c>
      <c r="Z31" s="71">
        <f>IF(Y9=Tabelas!$F$23,IF(OR(Y7=Tabelas!$F$14,Y7=Tabelas!$F$15),Y20*Y31*(Y26+Tabelas!$C$39)*Tabelas!$H$6,Y20*Y31*(Y26+Tabelas!$C$39)*Tabelas!$H$10),IF(OR(Y7=Tabelas!$F$14,Y7=Tabelas!$F$15),Y20*Y31*Y26*Tabelas!$H$6,Y20*Y31*Y26*Tabelas!$H$10))</f>
        <v>0</v>
      </c>
      <c r="AA31" s="49">
        <f>IF(AA25&gt;500000,AA25/1000-SUM(AA27:AA30),0)</f>
        <v>0</v>
      </c>
      <c r="AB31" s="71">
        <f>IF(AA9=Tabelas!$F$23,IF(OR(AA7=Tabelas!$F$14,AA7=Tabelas!$F$15),AA20*AA31*(AA26+Tabelas!$C$39)*Tabelas!$H$6,AA20*AA31*(AA26+Tabelas!$C$39)*Tabelas!$H$10),IF(OR(AA7=Tabelas!$F$14,AA7=Tabelas!$F$15),AA20*AA31*AA26*Tabelas!$H$6,AA20*AA31*AA26*Tabelas!$H$10))</f>
        <v>0</v>
      </c>
      <c r="AC31" s="49">
        <f>IF(AC25&gt;500000,AC25/1000-SUM(AC27:AC30),0)</f>
        <v>0</v>
      </c>
      <c r="AD31" s="71">
        <f>IF(AC9=Tabelas!$F$23,IF(OR(AC7=Tabelas!$F$14,AC7=Tabelas!$F$15),AC20*AC31*(AC26+Tabelas!$C$39)*Tabelas!$H$6,AC20*AC31*(AC26+Tabelas!$C$39)*Tabelas!$H$10),IF(OR(AC7=Tabelas!$F$14,AC7=Tabelas!$F$15),AC20*AC31*AC26*Tabelas!$H$6,AC20*AC31*AC26*Tabelas!$H$10))</f>
        <v>0</v>
      </c>
      <c r="AE31" s="49">
        <f>IF(AE25&gt;500000,AE25/1000-SUM(AE27:AE30),0)</f>
        <v>0</v>
      </c>
      <c r="AF31" s="71">
        <f>IF(AE9=Tabelas!$F$23,IF(OR(AE7=Tabelas!$F$14,AE7=Tabelas!$F$15),AE20*AE31*(AE26+Tabelas!$C$39)*Tabelas!$H$6,AE20*AE31*(AE26+Tabelas!$C$39)*Tabelas!$H$10),IF(OR(AE7=Tabelas!$F$14,AE7=Tabelas!$F$15),AE20*AE31*AE26*Tabelas!$H$6,AE20*AE31*AE26*Tabelas!$H$10))</f>
        <v>0</v>
      </c>
      <c r="AG31" s="49">
        <f>IF(AG25&gt;500000,AG25/1000-SUM(AG27:AG30),0)</f>
        <v>0</v>
      </c>
      <c r="AH31" s="71">
        <f>IF(AG9=Tabelas!$F$23,IF(OR(AG7=Tabelas!$F$14,AG7=Tabelas!$F$15),AG20*AG31*(AG26+Tabelas!$C$39)*Tabelas!$H$6,AG20*AG31*(AG26+Tabelas!$C$39)*Tabelas!$H$10),IF(OR(AG7=Tabelas!$F$14,AG7=Tabelas!$F$15),AG20*AG31*AG26*Tabelas!$H$6,AG20*AG31*AG26*Tabelas!$H$10))</f>
        <v>0</v>
      </c>
      <c r="AI31" s="49">
        <f>IF(AI25&gt;500000,AI25/1000-SUM(AI27:AI30),0)</f>
        <v>0</v>
      </c>
      <c r="AJ31" s="71">
        <f>IF(AI9=Tabelas!$F$23,IF(OR(AI7=Tabelas!$F$14,AI7=Tabelas!$F$15),AI20*AI31*(AI26+Tabelas!$C$39)*Tabelas!$H$6,AI20*AI31*(AI26+Tabelas!$C$39)*Tabelas!$H$10),IF(OR(AI7=Tabelas!$F$14,AI7=Tabelas!$F$15),AI20*AI31*AI26*Tabelas!$H$6,AI20*AI31*AI26*Tabelas!$H$10))</f>
        <v>0</v>
      </c>
      <c r="AK31" s="49">
        <f>IF(AK25&gt;500000,AK25/1000-SUM(AK27:AK30),0)</f>
        <v>0</v>
      </c>
      <c r="AL31" s="71">
        <f>IF(AK9=Tabelas!$F$23,IF(OR(AK7=Tabelas!$F$14,AK7=Tabelas!$F$15),AK20*AK31*(AK26+Tabelas!$C$39)*Tabelas!$H$6,AK20*AK31*(AK26+Tabelas!$C$39)*Tabelas!$H$10),IF(OR(AK7=Tabelas!$F$14,AK7=Tabelas!$F$15),AK20*AK31*AK26*Tabelas!$H$6,AK20*AK31*AK26*Tabelas!$H$10))</f>
        <v>0</v>
      </c>
      <c r="AM31" s="49">
        <f>IF(AM25&gt;500000,AM25/1000-SUM(AM27:AM30),0)</f>
        <v>0</v>
      </c>
      <c r="AN31" s="71">
        <f>IF(AM9=Tabelas!$F$23,IF(OR(AM7=Tabelas!$F$14,AM7=Tabelas!$F$15),AM20*AM31*(AM26+Tabelas!$C$39)*Tabelas!$H$6,AM20*AM31*(AM26+Tabelas!$C$39)*Tabelas!$H$10),IF(OR(AM7=Tabelas!$F$14,AM7=Tabelas!$F$15),AM20*AM31*AM26*Tabelas!$H$6,AM20*AM31*AM26*Tabelas!$H$10))</f>
        <v>0</v>
      </c>
      <c r="AO31" s="49">
        <f>IF(AO25&gt;500000,AO25/1000-SUM(AO27:AO30),0)</f>
        <v>0</v>
      </c>
      <c r="AP31" s="71">
        <f>IF(AO9=Tabelas!$F$23,IF(OR(AO7=Tabelas!$F$14,AO7=Tabelas!$F$15),AO20*AO31*(AO26+Tabelas!$C$39)*Tabelas!$H$6,AO20*AO31*(AO26+Tabelas!$C$39)*Tabelas!$H$10),IF(OR(AO7=Tabelas!$F$14,AO7=Tabelas!$F$15),AO20*AO31*AO26*Tabelas!$H$6,AO20*AO31*AO26*Tabelas!$H$10))</f>
        <v>0</v>
      </c>
      <c r="AQ31" s="49">
        <f>IF(AQ25&gt;500000,AQ25/1000-SUM(AQ27:AQ30),0)</f>
        <v>0</v>
      </c>
      <c r="AR31" s="71">
        <f>IF(AQ9=Tabelas!$F$23,IF(OR(AQ7=Tabelas!$F$14,AQ7=Tabelas!$F$15),AQ20*AQ31*(AQ26+Tabelas!$C$39)*Tabelas!$H$6,AQ20*AQ31*(AQ26+Tabelas!$C$39)*Tabelas!$H$10),IF(OR(AQ7=Tabelas!$F$14,AQ7=Tabelas!$F$15),AQ20*AQ31*AQ26*Tabelas!$H$6,AQ20*AQ31*AQ26*Tabelas!$H$10))</f>
        <v>0</v>
      </c>
      <c r="AS31" s="49">
        <f>IF(AS25&gt;500000,AS25/1000-SUM(AS27:AS30),0)</f>
        <v>0</v>
      </c>
      <c r="AT31" s="71">
        <f>IF(AS9=Tabelas!$F$23,IF(OR(AS7=Tabelas!$F$14,AS7=Tabelas!$F$15),AS20*AS31*(AS26+Tabelas!$C$39)*Tabelas!$H$6,AS20*AS31*(AS26+Tabelas!$C$39)*Tabelas!$H$10),IF(OR(AS7=Tabelas!$F$14,AS7=Tabelas!$F$15),AS20*AS31*AS26*Tabelas!$H$6,AS20*AS31*AS26*Tabelas!$H$10))</f>
        <v>0</v>
      </c>
      <c r="AU31" s="49">
        <f>IF(AU25&gt;500000,AU25/1000-SUM(AU27:AU30),0)</f>
        <v>0</v>
      </c>
      <c r="AV31" s="71">
        <f>IF(AU9=Tabelas!$F$23,IF(OR(AU7=Tabelas!$F$14,AU7=Tabelas!$F$15),AU20*AU31*(AU26+Tabelas!$C$39)*Tabelas!$H$6,AU20*AU31*(AU26+Tabelas!$C$39)*Tabelas!$H$10),IF(OR(AU7=Tabelas!$F$14,AU7=Tabelas!$F$15),AU20*AU31*AU26*Tabelas!$H$6,AU20*AU31*AU26*Tabelas!$H$10))</f>
        <v>0</v>
      </c>
      <c r="AW31" s="49">
        <f>IF(AW25&gt;500000,AW25/1000-SUM(AW27:AW30),0)</f>
        <v>0</v>
      </c>
      <c r="AX31" s="71">
        <f>IF(AW9=Tabelas!$F$23,IF(OR(AW7=Tabelas!$F$14,AW7=Tabelas!$F$15),AW20*AW31*(AW26+Tabelas!$C$39)*Tabelas!$H$6,AW20*AW31*(AW26+Tabelas!$C$39)*Tabelas!$H$10),IF(OR(AW7=Tabelas!$F$14,AW7=Tabelas!$F$15),AW20*AW31*AW26*Tabelas!$H$6,AW20*AW31*AW26*Tabelas!$H$10))</f>
        <v>0</v>
      </c>
      <c r="AY31" s="49">
        <f>IF(AY25&gt;500000,AY25/1000-SUM(AY27:AY30),0)</f>
        <v>0</v>
      </c>
      <c r="AZ31" s="71">
        <f>IF(AY9=Tabelas!$F$23,IF(OR(AY7=Tabelas!$F$14,AY7=Tabelas!$F$15),AY20*AY31*(AY26+Tabelas!$C$39)*Tabelas!$H$6,AY20*AY31*(AY26+Tabelas!$C$39)*Tabelas!$H$10),IF(OR(AY7=Tabelas!$F$14,AY7=Tabelas!$F$15),AY20*AY31*AY26*Tabelas!$H$6,AY20*AY31*AY26*Tabelas!$H$10))</f>
        <v>0</v>
      </c>
      <c r="BA31" s="49">
        <f>IF(BA25&gt;500000,BA25/1000-SUM(BA27:BA30),0)</f>
        <v>0</v>
      </c>
      <c r="BB31" s="71">
        <f>IF(BA9=Tabelas!$F$23,IF(OR(BA7=Tabelas!$F$14,BA7=Tabelas!$F$15),BA20*BA31*(BA26+Tabelas!$C$39)*Tabelas!$H$6,BA20*BA31*(BA26+Tabelas!$C$39)*Tabelas!$H$10),IF(OR(BA7=Tabelas!$F$14,BA7=Tabelas!$F$15),BA20*BA31*BA26*Tabelas!$H$6,BA20*BA31*BA26*Tabelas!$H$10))</f>
        <v>0</v>
      </c>
      <c r="BC31" s="49">
        <f>IF(BC25&gt;500000,BC25/1000-SUM(BC27:BC30),0)</f>
        <v>0</v>
      </c>
      <c r="BD31" s="71">
        <f>IF(BC9=Tabelas!$F$23,IF(OR(BC7=Tabelas!$F$14,BC7=Tabelas!$F$15),BC20*BC31*(BC26+Tabelas!$C$39)*Tabelas!$H$6,BC20*BC31*(BC26+Tabelas!$C$39)*Tabelas!$H$10),IF(OR(BC7=Tabelas!$F$14,BC7=Tabelas!$F$15),BC20*BC31*BC26*Tabelas!$H$6,BC20*BC31*BC26*Tabelas!$H$10))</f>
        <v>0</v>
      </c>
      <c r="BE31" s="49">
        <f>IF(BE25&gt;500000,BE25/1000-SUM(BE27:BE30),0)</f>
        <v>0</v>
      </c>
      <c r="BF31" s="71">
        <f>IF(BE9=Tabelas!$F$23,IF(OR(BE7=Tabelas!$F$14,BE7=Tabelas!$F$15),BE20*BE31*(BE26+Tabelas!$C$39)*Tabelas!$H$6,BE20*BE31*(BE26+Tabelas!$C$39)*Tabelas!$H$10),IF(OR(BE7=Tabelas!$F$14,BE7=Tabelas!$F$15),BE20*BE31*BE26*Tabelas!$H$6,BE20*BE31*BE26*Tabelas!$H$10))</f>
        <v>0</v>
      </c>
    </row>
    <row r="32" spans="1:58" ht="15" customHeight="1" x14ac:dyDescent="0.25">
      <c r="A32" s="497" t="s">
        <v>106</v>
      </c>
      <c r="B32" s="47" t="s">
        <v>89</v>
      </c>
      <c r="C32" s="469">
        <f>C10*C4</f>
        <v>0</v>
      </c>
      <c r="D32" s="470"/>
      <c r="E32" s="469">
        <f>E10*E4</f>
        <v>0</v>
      </c>
      <c r="F32" s="470"/>
      <c r="G32" s="469">
        <f>G10*G4</f>
        <v>0</v>
      </c>
      <c r="H32" s="470"/>
      <c r="I32" s="469">
        <f>I10*I4</f>
        <v>0</v>
      </c>
      <c r="J32" s="470"/>
      <c r="K32" s="469">
        <f>K10*K4</f>
        <v>0</v>
      </c>
      <c r="L32" s="470"/>
      <c r="M32" s="469">
        <f>M10*M4</f>
        <v>0</v>
      </c>
      <c r="N32" s="470"/>
      <c r="O32" s="469">
        <f>O10*O4</f>
        <v>0</v>
      </c>
      <c r="P32" s="470"/>
      <c r="Q32" s="469">
        <f>Q10*Q4</f>
        <v>0</v>
      </c>
      <c r="R32" s="470"/>
      <c r="S32" s="469">
        <f>S10*S4</f>
        <v>0</v>
      </c>
      <c r="T32" s="470"/>
      <c r="U32" s="469">
        <f>U10*U4</f>
        <v>2700000</v>
      </c>
      <c r="V32" s="470"/>
      <c r="W32" s="469">
        <f>W10*W4</f>
        <v>0</v>
      </c>
      <c r="X32" s="470"/>
      <c r="Y32" s="469">
        <f>Y10*Y4</f>
        <v>180000</v>
      </c>
      <c r="Z32" s="470"/>
      <c r="AA32" s="469">
        <f>AA10*AA4</f>
        <v>0</v>
      </c>
      <c r="AB32" s="470"/>
      <c r="AC32" s="469">
        <f>AC10*AC4</f>
        <v>0</v>
      </c>
      <c r="AD32" s="470"/>
      <c r="AE32" s="469">
        <f>AE10*AE4</f>
        <v>0</v>
      </c>
      <c r="AF32" s="470"/>
      <c r="AG32" s="469">
        <f>AG10*AG4</f>
        <v>0</v>
      </c>
      <c r="AH32" s="470"/>
      <c r="AI32" s="469">
        <f>AI10*AI4</f>
        <v>0</v>
      </c>
      <c r="AJ32" s="470"/>
      <c r="AK32" s="469">
        <f>AK10*AK4</f>
        <v>0</v>
      </c>
      <c r="AL32" s="470"/>
      <c r="AM32" s="469">
        <f>AM10*AM4</f>
        <v>0</v>
      </c>
      <c r="AN32" s="470"/>
      <c r="AO32" s="469">
        <f>AO10*AO4</f>
        <v>0</v>
      </c>
      <c r="AP32" s="470"/>
      <c r="AQ32" s="469">
        <f>AQ10*AQ4</f>
        <v>0</v>
      </c>
      <c r="AR32" s="470"/>
      <c r="AS32" s="469">
        <f>AS10*AS4</f>
        <v>0</v>
      </c>
      <c r="AT32" s="470"/>
      <c r="AU32" s="469">
        <f>AU10*AU4</f>
        <v>0</v>
      </c>
      <c r="AV32" s="470"/>
      <c r="AW32" s="469">
        <f>AW10*AW4</f>
        <v>0</v>
      </c>
      <c r="AX32" s="470"/>
      <c r="AY32" s="469">
        <f>AY10*AY4</f>
        <v>0</v>
      </c>
      <c r="AZ32" s="470"/>
      <c r="BA32" s="469">
        <f>BA10*BA4</f>
        <v>18000</v>
      </c>
      <c r="BB32" s="470"/>
      <c r="BC32" s="469">
        <f>BC10*BC4</f>
        <v>0</v>
      </c>
      <c r="BD32" s="470"/>
      <c r="BE32" s="469">
        <f>BE10*BE4</f>
        <v>0</v>
      </c>
      <c r="BF32" s="470"/>
    </row>
    <row r="33" spans="1:58" x14ac:dyDescent="0.25">
      <c r="A33" s="445"/>
      <c r="B33" s="48" t="s">
        <v>90</v>
      </c>
      <c r="C33" s="471">
        <f>IF(C7=Tabelas!$B$4,0,IF(OR(C13=Tabelas!$F$14,C13=Tabelas!$F$15),VLOOKUP(C14,matrizpapel,2,0),VLOOKUP(C14,matrizpapel,3,0)))</f>
        <v>1.25</v>
      </c>
      <c r="D33" s="472"/>
      <c r="E33" s="471">
        <f>IF(E7=Tabelas!$B$4,0,IF(OR(E13=Tabelas!$F$14,E13=Tabelas!$F$15),VLOOKUP(E14,matrizpapel,2,0),VLOOKUP(E14,matrizpapel,3,0)))</f>
        <v>1.25</v>
      </c>
      <c r="F33" s="472"/>
      <c r="G33" s="471">
        <f>IF(G7=Tabelas!$B$4,0,IF(OR(G13=Tabelas!$F$14,G13=Tabelas!$F$15),VLOOKUP(G14,matrizpapel,2,0),VLOOKUP(G14,matrizpapel,3,0)))</f>
        <v>1.25</v>
      </c>
      <c r="H33" s="472"/>
      <c r="I33" s="471">
        <f>IF(I7=Tabelas!$B$4,0,IF(OR(I13=Tabelas!$F$14,I13=Tabelas!$F$15),VLOOKUP(I14,matrizpapel,2,0),VLOOKUP(I14,matrizpapel,3,0)))</f>
        <v>1.25</v>
      </c>
      <c r="J33" s="472"/>
      <c r="K33" s="471">
        <f>IF(K7=Tabelas!$B$4,0,IF(OR(K13=Tabelas!$F$14,K13=Tabelas!$F$15),VLOOKUP(K14,matrizpapel,2,0),VLOOKUP(K14,matrizpapel,3,0)))</f>
        <v>1.25</v>
      </c>
      <c r="L33" s="472"/>
      <c r="M33" s="471">
        <f>IF(M7=Tabelas!$B$4,0,IF(OR(M13=Tabelas!$F$14,M13=Tabelas!$F$15),VLOOKUP(M14,matrizpapel,2,0),VLOOKUP(M14,matrizpapel,3,0)))</f>
        <v>1.25</v>
      </c>
      <c r="N33" s="472"/>
      <c r="O33" s="471">
        <f>IF(O7=Tabelas!$B$4,0,IF(OR(O13=Tabelas!$F$14,O13=Tabelas!$F$15),VLOOKUP(O14,matrizpapel,2,0),VLOOKUP(O14,matrizpapel,3,0)))</f>
        <v>1.25</v>
      </c>
      <c r="P33" s="472"/>
      <c r="Q33" s="471">
        <f>IF(Q7=Tabelas!$B$4,0,IF(OR(Q13=Tabelas!$F$14,Q13=Tabelas!$F$15),VLOOKUP(Q14,matrizpapel,2,0),VLOOKUP(Q14,matrizpapel,3,0)))</f>
        <v>1.25</v>
      </c>
      <c r="R33" s="472"/>
      <c r="S33" s="471">
        <f>IF(S7=Tabelas!$B$4,0,IF(OR(S13=Tabelas!$F$14,S13=Tabelas!$F$15),VLOOKUP(S14,matrizpapel,2,0),VLOOKUP(S14,matrizpapel,3,0)))</f>
        <v>1.25</v>
      </c>
      <c r="T33" s="472"/>
      <c r="U33" s="471">
        <f>IF(U7=Tabelas!$B$4,0,IF(OR(U13=Tabelas!$F$14,U13=Tabelas!$F$15),VLOOKUP(U14,matrizpapel,2,0),VLOOKUP(U14,matrizpapel,3,0)))</f>
        <v>0</v>
      </c>
      <c r="V33" s="472"/>
      <c r="W33" s="471">
        <f>IF(W7=Tabelas!$B$4,0,IF(OR(W13=Tabelas!$F$14,W13=Tabelas!$F$15),VLOOKUP(W14,matrizpapel,2,0),VLOOKUP(W14,matrizpapel,3,0)))</f>
        <v>1.25</v>
      </c>
      <c r="X33" s="472"/>
      <c r="Y33" s="471">
        <f>IF(Y7=Tabelas!$B$4,0,IF(OR(Y13=Tabelas!$F$14,Y13=Tabelas!$F$15),VLOOKUP(Y14,matrizpapel,2,0),VLOOKUP(Y14,matrizpapel,3,0)))</f>
        <v>1.25</v>
      </c>
      <c r="Z33" s="472"/>
      <c r="AA33" s="471">
        <f>IF(AA7=Tabelas!$B$4,0,IF(OR(AA13=Tabelas!$F$14,AA13=Tabelas!$F$15),VLOOKUP(AA14,matrizpapel,2,0),VLOOKUP(AA14,matrizpapel,3,0)))</f>
        <v>1.25</v>
      </c>
      <c r="AB33" s="472"/>
      <c r="AC33" s="471">
        <f>IF(AC7=Tabelas!$B$4,0,IF(OR(AC13=Tabelas!$F$14,AC13=Tabelas!$F$15),VLOOKUP(AC14,matrizpapel,2,0),VLOOKUP(AC14,matrizpapel,3,0)))</f>
        <v>1.25</v>
      </c>
      <c r="AD33" s="472"/>
      <c r="AE33" s="471">
        <f>IF(AE7=Tabelas!$B$4,0,IF(OR(AE13=Tabelas!$F$14,AE13=Tabelas!$F$15),VLOOKUP(AE14,matrizpapel,2,0),VLOOKUP(AE14,matrizpapel,3,0)))</f>
        <v>1.25</v>
      </c>
      <c r="AF33" s="472"/>
      <c r="AG33" s="471">
        <f>IF(AG7=Tabelas!$B$4,0,IF(OR(AG13=Tabelas!$F$14,AG13=Tabelas!$F$15),VLOOKUP(AG14,matrizpapel,2,0),VLOOKUP(AG14,matrizpapel,3,0)))</f>
        <v>1.25</v>
      </c>
      <c r="AH33" s="472"/>
      <c r="AI33" s="471">
        <f>IF(AI7=Tabelas!$B$4,0,IF(OR(AI13=Tabelas!$F$14,AI13=Tabelas!$F$15),VLOOKUP(AI14,matrizpapel,2,0),VLOOKUP(AI14,matrizpapel,3,0)))</f>
        <v>1.25</v>
      </c>
      <c r="AJ33" s="472"/>
      <c r="AK33" s="471">
        <f>IF(AK7=Tabelas!$B$4,0,IF(OR(AK13=Tabelas!$F$14,AK13=Tabelas!$F$15),VLOOKUP(AK14,matrizpapel,2,0),VLOOKUP(AK14,matrizpapel,3,0)))</f>
        <v>1.25</v>
      </c>
      <c r="AL33" s="472"/>
      <c r="AM33" s="471">
        <f>IF(AM7=Tabelas!$B$4,0,IF(OR(AM13=Tabelas!$F$14,AM13=Tabelas!$F$15),VLOOKUP(AM14,matrizpapel,2,0),VLOOKUP(AM14,matrizpapel,3,0)))</f>
        <v>1.25</v>
      </c>
      <c r="AN33" s="472"/>
      <c r="AO33" s="471">
        <f>IF(AO7=Tabelas!$B$4,0,IF(OR(AO13=Tabelas!$F$14,AO13=Tabelas!$F$15),VLOOKUP(AO14,matrizpapel,2,0),VLOOKUP(AO14,matrizpapel,3,0)))</f>
        <v>1.25</v>
      </c>
      <c r="AP33" s="472"/>
      <c r="AQ33" s="471">
        <f>IF(AQ7=Tabelas!$B$4,0,IF(OR(AQ13=Tabelas!$F$14,AQ13=Tabelas!$F$15),VLOOKUP(AQ14,matrizpapel,2,0),VLOOKUP(AQ14,matrizpapel,3,0)))</f>
        <v>1.25</v>
      </c>
      <c r="AR33" s="472"/>
      <c r="AS33" s="471">
        <f>IF(AS7=Tabelas!$B$4,0,IF(OR(AS13=Tabelas!$F$14,AS13=Tabelas!$F$15),VLOOKUP(AS14,matrizpapel,2,0),VLOOKUP(AS14,matrizpapel,3,0)))</f>
        <v>1.25</v>
      </c>
      <c r="AT33" s="472"/>
      <c r="AU33" s="471">
        <f>IF(AU7=Tabelas!$B$4,0,IF(OR(AU13=Tabelas!$F$14,AU13=Tabelas!$F$15),VLOOKUP(AU14,matrizpapel,2,0),VLOOKUP(AU14,matrizpapel,3,0)))</f>
        <v>1.25</v>
      </c>
      <c r="AV33" s="472"/>
      <c r="AW33" s="471">
        <f>IF(AW7=Tabelas!$B$4,0,IF(OR(AW13=Tabelas!$F$14,AW13=Tabelas!$F$15),VLOOKUP(AW14,matrizpapel,2,0),VLOOKUP(AW14,matrizpapel,3,0)))</f>
        <v>1.25</v>
      </c>
      <c r="AX33" s="472"/>
      <c r="AY33" s="471">
        <f>IF(AY7=Tabelas!$B$4,0,IF(OR(AY13=Tabelas!$F$14,AY13=Tabelas!$F$15),VLOOKUP(AY14,matrizpapel,2,0),VLOOKUP(AY14,matrizpapel,3,0)))</f>
        <v>1.25</v>
      </c>
      <c r="AZ33" s="472"/>
      <c r="BA33" s="471">
        <f>IF(BA7=Tabelas!$B$4,0,IF(OR(BA13=Tabelas!$F$14,BA13=Tabelas!$F$15),VLOOKUP(BA14,matrizpapel,2,0),VLOOKUP(BA14,matrizpapel,3,0)))</f>
        <v>1.25</v>
      </c>
      <c r="BB33" s="472"/>
      <c r="BC33" s="471">
        <f>IF(BC7=Tabelas!$B$4,0,IF(OR(BC13=Tabelas!$F$14,BC13=Tabelas!$F$15),VLOOKUP(BC14,matrizpapel,2,0),VLOOKUP(BC14,matrizpapel,3,0)))</f>
        <v>1.25</v>
      </c>
      <c r="BD33" s="472"/>
      <c r="BE33" s="471">
        <f>IF(BE7=Tabelas!$B$4,0,IF(OR(BE13=Tabelas!$F$14,BE13=Tabelas!$F$15),VLOOKUP(BE14,matrizpapel,2,0),VLOOKUP(BE14,matrizpapel,3,0)))</f>
        <v>1.25</v>
      </c>
      <c r="BF33" s="472"/>
    </row>
    <row r="34" spans="1:58" x14ac:dyDescent="0.25">
      <c r="A34" s="445"/>
      <c r="B34" s="6" t="s">
        <v>91</v>
      </c>
      <c r="C34" s="48">
        <f>IF(C32&gt;1000,1,C32/1000)</f>
        <v>0</v>
      </c>
      <c r="D34" s="70">
        <f>C22*C34*C33</f>
        <v>0</v>
      </c>
      <c r="E34" s="48">
        <f>IF(E32&gt;1000,1,E32/1000)</f>
        <v>0</v>
      </c>
      <c r="F34" s="70">
        <f>E22*E34*E33</f>
        <v>0</v>
      </c>
      <c r="G34" s="48">
        <f>IF(G32&gt;1000,1,G32/1000)</f>
        <v>0</v>
      </c>
      <c r="H34" s="70">
        <f>G22*G34*G33</f>
        <v>0</v>
      </c>
      <c r="I34" s="48">
        <f>IF(I32&gt;1000,1,I32/1000)</f>
        <v>0</v>
      </c>
      <c r="J34" s="70">
        <f>I22*I34*I33</f>
        <v>0</v>
      </c>
      <c r="K34" s="48">
        <f>IF(K32&gt;1000,1,K32/1000)</f>
        <v>0</v>
      </c>
      <c r="L34" s="70">
        <f>K22*K34*K33</f>
        <v>0</v>
      </c>
      <c r="M34" s="48">
        <f>IF(M32&gt;1000,1,M32/1000)</f>
        <v>0</v>
      </c>
      <c r="N34" s="70">
        <f>M22*M34*M33</f>
        <v>0</v>
      </c>
      <c r="O34" s="48">
        <f>IF(O32&gt;1000,1,O32/1000)</f>
        <v>0</v>
      </c>
      <c r="P34" s="70">
        <f>O22*O34*O33</f>
        <v>0</v>
      </c>
      <c r="Q34" s="48">
        <f>IF(Q32&gt;1000,1,Q32/1000)</f>
        <v>0</v>
      </c>
      <c r="R34" s="70">
        <f>Q22*Q34*Q33</f>
        <v>0</v>
      </c>
      <c r="S34" s="48">
        <f>IF(S32&gt;1000,1,S32/1000)</f>
        <v>0</v>
      </c>
      <c r="T34" s="70">
        <f>S22*S34*S33</f>
        <v>0</v>
      </c>
      <c r="U34" s="48">
        <f>IF(U32&gt;1000,1,U32/1000)</f>
        <v>1</v>
      </c>
      <c r="V34" s="70">
        <f>U22*U34*U33</f>
        <v>0</v>
      </c>
      <c r="W34" s="48">
        <f>IF(W32&gt;1000,1,W32/1000)</f>
        <v>0</v>
      </c>
      <c r="X34" s="70">
        <f>W22*W34*W33</f>
        <v>0</v>
      </c>
      <c r="Y34" s="48">
        <f>IF(Y32&gt;1000,1,Y32/1000)</f>
        <v>1</v>
      </c>
      <c r="Z34" s="70">
        <f>Y22*Y34*Y33</f>
        <v>261.12187499999999</v>
      </c>
      <c r="AA34" s="48">
        <f>IF(AA32&gt;1000,1,AA32/1000)</f>
        <v>0</v>
      </c>
      <c r="AB34" s="70">
        <f>AA22*AA34*AA33</f>
        <v>0</v>
      </c>
      <c r="AC34" s="48">
        <f>IF(AC32&gt;1000,1,AC32/1000)</f>
        <v>0</v>
      </c>
      <c r="AD34" s="70">
        <f>AC22*AC34*AC33</f>
        <v>0</v>
      </c>
      <c r="AE34" s="48">
        <f>IF(AE32&gt;1000,1,AE32/1000)</f>
        <v>0</v>
      </c>
      <c r="AF34" s="70">
        <f>AE22*AE34*AE33</f>
        <v>0</v>
      </c>
      <c r="AG34" s="48">
        <f>IF(AG32&gt;1000,1,AG32/1000)</f>
        <v>0</v>
      </c>
      <c r="AH34" s="70">
        <f>AG22*AG34*AG33</f>
        <v>0</v>
      </c>
      <c r="AI34" s="48">
        <f>IF(AI32&gt;1000,1,AI32/1000)</f>
        <v>0</v>
      </c>
      <c r="AJ34" s="70">
        <f>AI22*AI34*AI33</f>
        <v>0</v>
      </c>
      <c r="AK34" s="48">
        <f>IF(AK32&gt;1000,1,AK32/1000)</f>
        <v>0</v>
      </c>
      <c r="AL34" s="70">
        <f>AK22*AK34*AK33</f>
        <v>0</v>
      </c>
      <c r="AM34" s="48">
        <f>IF(AM32&gt;1000,1,AM32/1000)</f>
        <v>0</v>
      </c>
      <c r="AN34" s="70">
        <f>AM22*AM34*AM33</f>
        <v>0</v>
      </c>
      <c r="AO34" s="48">
        <f>IF(AO32&gt;1000,1,AO32/1000)</f>
        <v>0</v>
      </c>
      <c r="AP34" s="70">
        <f>AO22*AO34*AO33</f>
        <v>0</v>
      </c>
      <c r="AQ34" s="48">
        <f>IF(AQ32&gt;1000,1,AQ32/1000)</f>
        <v>0</v>
      </c>
      <c r="AR34" s="70">
        <f>AQ22*AQ34*AQ33</f>
        <v>0</v>
      </c>
      <c r="AS34" s="48">
        <f>IF(AS32&gt;1000,1,AS32/1000)</f>
        <v>0</v>
      </c>
      <c r="AT34" s="70">
        <f>AS22*AS34*AS33</f>
        <v>0</v>
      </c>
      <c r="AU34" s="48">
        <f>IF(AU32&gt;1000,1,AU32/1000)</f>
        <v>0</v>
      </c>
      <c r="AV34" s="70">
        <f>AU22*AU34*AU33</f>
        <v>0</v>
      </c>
      <c r="AW34" s="48">
        <f>IF(AW32&gt;1000,1,AW32/1000)</f>
        <v>0</v>
      </c>
      <c r="AX34" s="70">
        <f>AW22*AW34*AW33</f>
        <v>0</v>
      </c>
      <c r="AY34" s="48">
        <f>IF(AY32&gt;1000,1,AY32/1000)</f>
        <v>0</v>
      </c>
      <c r="AZ34" s="70">
        <f>AY22*AY34*AY33</f>
        <v>0</v>
      </c>
      <c r="BA34" s="48">
        <f>IF(BA32&gt;1000,1,BA32/1000)</f>
        <v>1</v>
      </c>
      <c r="BB34" s="70">
        <f>BA22*BA34*BA33</f>
        <v>261.12187499999999</v>
      </c>
      <c r="BC34" s="48">
        <f>IF(BC32&gt;1000,1,BC32/1000)</f>
        <v>0</v>
      </c>
      <c r="BD34" s="70">
        <f>BC22*BC34*BC33</f>
        <v>0</v>
      </c>
      <c r="BE34" s="48">
        <f>IF(BE32&gt;1000,1,BE32/1000)</f>
        <v>0</v>
      </c>
      <c r="BF34" s="70">
        <f>BE22*BE34*BE33</f>
        <v>0</v>
      </c>
    </row>
    <row r="35" spans="1:58" x14ac:dyDescent="0.25">
      <c r="A35" s="445"/>
      <c r="B35" s="6" t="s">
        <v>92</v>
      </c>
      <c r="C35" s="48">
        <f>IF(C32&gt;=30000,29,IF(C32&lt;1001,0,C32/1000-C34))</f>
        <v>0</v>
      </c>
      <c r="D35" s="70">
        <f>IF(OR(C13=Tabelas!$F$14,C13=Tabelas!$F$15),C22*C35*C33*Tabelas!$H$3,C22*C35*C33*Tabelas!$H$7)</f>
        <v>0</v>
      </c>
      <c r="E35" s="48">
        <f>IF(E32&gt;=30000,29,IF(E32&lt;1001,0,E32/1000-E34))</f>
        <v>0</v>
      </c>
      <c r="F35" s="70">
        <f>IF(OR(E13=Tabelas!$F$14,E13=Tabelas!$F$15),E22*E35*E33*Tabelas!$H$3,E22*E35*E33*Tabelas!$H$7)</f>
        <v>0</v>
      </c>
      <c r="G35" s="48">
        <f>IF(G32&gt;=30000,29,IF(G32&lt;1001,0,G32/1000-G34))</f>
        <v>0</v>
      </c>
      <c r="H35" s="70">
        <f>IF(OR(G13=Tabelas!$F$14,G13=Tabelas!$F$15),G22*G35*G33*Tabelas!$H$3,G22*G35*G33*Tabelas!$H$7)</f>
        <v>0</v>
      </c>
      <c r="I35" s="48">
        <f>IF(I32&gt;=30000,29,IF(I32&lt;1001,0,I32/1000-I34))</f>
        <v>0</v>
      </c>
      <c r="J35" s="70">
        <f>IF(OR(I13=Tabelas!$F$14,I13=Tabelas!$F$15),I22*I35*I33*Tabelas!$H$3,I22*I35*I33*Tabelas!$H$7)</f>
        <v>0</v>
      </c>
      <c r="K35" s="48">
        <f>IF(K32&gt;=30000,29,IF(K32&lt;1001,0,K32/1000-K34))</f>
        <v>0</v>
      </c>
      <c r="L35" s="70">
        <f>IF(OR(K13=Tabelas!$F$14,K13=Tabelas!$F$15),K22*K35*K33*Tabelas!$H$3,K22*K35*K33*Tabelas!$H$7)</f>
        <v>0</v>
      </c>
      <c r="M35" s="48">
        <f>IF(M32&gt;=30000,29,IF(M32&lt;1001,0,M32/1000-M34))</f>
        <v>0</v>
      </c>
      <c r="N35" s="70">
        <f>IF(OR(M13=Tabelas!$F$14,M13=Tabelas!$F$15),M22*M35*M33*Tabelas!$H$3,M22*M35*M33*Tabelas!$H$7)</f>
        <v>0</v>
      </c>
      <c r="O35" s="48">
        <f>IF(O32&gt;=30000,29,IF(O32&lt;1001,0,O32/1000-O34))</f>
        <v>0</v>
      </c>
      <c r="P35" s="70">
        <f>IF(OR(O13=Tabelas!$F$14,O13=Tabelas!$F$15),O22*O35*O33*Tabelas!$H$3,O22*O35*O33*Tabelas!$H$7)</f>
        <v>0</v>
      </c>
      <c r="Q35" s="48">
        <f>IF(Q32&gt;=30000,29,IF(Q32&lt;1001,0,Q32/1000-Q34))</f>
        <v>0</v>
      </c>
      <c r="R35" s="70">
        <f>IF(OR(Q13=Tabelas!$F$14,Q13=Tabelas!$F$15),Q22*Q35*Q33*Tabelas!$H$3,Q22*Q35*Q33*Tabelas!$H$7)</f>
        <v>0</v>
      </c>
      <c r="S35" s="48">
        <f>IF(S32&gt;=30000,29,IF(S32&lt;1001,0,S32/1000-S34))</f>
        <v>0</v>
      </c>
      <c r="T35" s="70">
        <f>IF(OR(S13=Tabelas!$F$14,S13=Tabelas!$F$15),S22*S35*S33*Tabelas!$H$3,S22*S35*S33*Tabelas!$H$7)</f>
        <v>0</v>
      </c>
      <c r="U35" s="48">
        <f>IF(U32&gt;=30000,29,IF(U32&lt;1001,0,U32/1000-U34))</f>
        <v>29</v>
      </c>
      <c r="V35" s="70">
        <f>IF(OR(U13=Tabelas!$F$14,U13=Tabelas!$F$15),U22*U35*U33*Tabelas!$H$3,U22*U35*U33*Tabelas!$H$7)</f>
        <v>0</v>
      </c>
      <c r="W35" s="48">
        <f>IF(W32&gt;=30000,29,IF(W32&lt;1001,0,W32/1000-W34))</f>
        <v>0</v>
      </c>
      <c r="X35" s="70">
        <f>IF(OR(W13=Tabelas!$F$14,W13=Tabelas!$F$15),W22*W35*W33*Tabelas!$H$3,W22*W35*W33*Tabelas!$H$7)</f>
        <v>0</v>
      </c>
      <c r="Y35" s="48">
        <f>IF(Y32&gt;=30000,29,IF(Y32&lt;1001,0,Y32/1000-Y34))</f>
        <v>29</v>
      </c>
      <c r="Z35" s="70">
        <f>IF(OR(Y13=Tabelas!$F$14,Y13=Tabelas!$F$15),Y22*Y35*Y33*Tabelas!$H$3,Y22*Y35*Y33*Tabelas!$H$7)</f>
        <v>5149.3233749999999</v>
      </c>
      <c r="AA35" s="48">
        <f>IF(AA32&gt;=30000,29,IF(AA32&lt;1001,0,AA32/1000-AA34))</f>
        <v>0</v>
      </c>
      <c r="AB35" s="70">
        <f>IF(OR(AA13=Tabelas!$F$14,AA13=Tabelas!$F$15),AA22*AA35*AA33*Tabelas!$H$3,AA22*AA35*AA33*Tabelas!$H$7)</f>
        <v>0</v>
      </c>
      <c r="AC35" s="48">
        <f>IF(AC32&gt;=30000,29,IF(AC32&lt;1001,0,AC32/1000-AC34))</f>
        <v>0</v>
      </c>
      <c r="AD35" s="70">
        <f>IF(OR(AC13=Tabelas!$F$14,AC13=Tabelas!$F$15),AC22*AC35*AC33*Tabelas!$H$3,AC22*AC35*AC33*Tabelas!$H$7)</f>
        <v>0</v>
      </c>
      <c r="AE35" s="48">
        <f>IF(AE32&gt;=30000,29,IF(AE32&lt;1001,0,AE32/1000-AE34))</f>
        <v>0</v>
      </c>
      <c r="AF35" s="70">
        <f>IF(OR(AE13=Tabelas!$F$14,AE13=Tabelas!$F$15),AE22*AE35*AE33*Tabelas!$H$3,AE22*AE35*AE33*Tabelas!$H$7)</f>
        <v>0</v>
      </c>
      <c r="AG35" s="48">
        <f>IF(AG32&gt;=30000,29,IF(AG32&lt;1001,0,AG32/1000-AG34))</f>
        <v>0</v>
      </c>
      <c r="AH35" s="70">
        <f>IF(OR(AG13=Tabelas!$F$14,AG13=Tabelas!$F$15),AG22*AG35*AG33*Tabelas!$H$3,AG22*AG35*AG33*Tabelas!$H$7)</f>
        <v>0</v>
      </c>
      <c r="AI35" s="48">
        <f>IF(AI32&gt;=30000,29,IF(AI32&lt;1001,0,AI32/1000-AI34))</f>
        <v>0</v>
      </c>
      <c r="AJ35" s="70">
        <f>IF(OR(AI13=Tabelas!$F$14,AI13=Tabelas!$F$15),AI22*AI35*AI33*Tabelas!$H$3,AI22*AI35*AI33*Tabelas!$H$7)</f>
        <v>0</v>
      </c>
      <c r="AK35" s="48">
        <f>IF(AK32&gt;=30000,29,IF(AK32&lt;1001,0,AK32/1000-AK34))</f>
        <v>0</v>
      </c>
      <c r="AL35" s="70">
        <f>IF(OR(AK13=Tabelas!$F$14,AK13=Tabelas!$F$15),AK22*AK35*AK33*Tabelas!$H$3,AK22*AK35*AK33*Tabelas!$H$7)</f>
        <v>0</v>
      </c>
      <c r="AM35" s="48">
        <f>IF(AM32&gt;=30000,29,IF(AM32&lt;1001,0,AM32/1000-AM34))</f>
        <v>0</v>
      </c>
      <c r="AN35" s="70">
        <f>IF(OR(AM13=Tabelas!$F$14,AM13=Tabelas!$F$15),AM22*AM35*AM33*Tabelas!$H$3,AM22*AM35*AM33*Tabelas!$H$7)</f>
        <v>0</v>
      </c>
      <c r="AO35" s="48">
        <f>IF(AO32&gt;=30000,29,IF(AO32&lt;1001,0,AO32/1000-AO34))</f>
        <v>0</v>
      </c>
      <c r="AP35" s="70">
        <f>IF(OR(AO13=Tabelas!$F$14,AO13=Tabelas!$F$15),AO22*AO35*AO33*Tabelas!$H$3,AO22*AO35*AO33*Tabelas!$H$7)</f>
        <v>0</v>
      </c>
      <c r="AQ35" s="48">
        <f>IF(AQ32&gt;=30000,29,IF(AQ32&lt;1001,0,AQ32/1000-AQ34))</f>
        <v>0</v>
      </c>
      <c r="AR35" s="70">
        <f>IF(OR(AQ13=Tabelas!$F$14,AQ13=Tabelas!$F$15),AQ22*AQ35*AQ33*Tabelas!$H$3,AQ22*AQ35*AQ33*Tabelas!$H$7)</f>
        <v>0</v>
      </c>
      <c r="AS35" s="48">
        <f>IF(AS32&gt;=30000,29,IF(AS32&lt;1001,0,AS32/1000-AS34))</f>
        <v>0</v>
      </c>
      <c r="AT35" s="70">
        <f>IF(OR(AS13=Tabelas!$F$14,AS13=Tabelas!$F$15),AS22*AS35*AS33*Tabelas!$H$3,AS22*AS35*AS33*Tabelas!$H$7)</f>
        <v>0</v>
      </c>
      <c r="AU35" s="48">
        <f>IF(AU32&gt;=30000,29,IF(AU32&lt;1001,0,AU32/1000-AU34))</f>
        <v>0</v>
      </c>
      <c r="AV35" s="70">
        <f>IF(OR(AU13=Tabelas!$F$14,AU13=Tabelas!$F$15),AU22*AU35*AU33*Tabelas!$H$3,AU22*AU35*AU33*Tabelas!$H$7)</f>
        <v>0</v>
      </c>
      <c r="AW35" s="48">
        <f>IF(AW32&gt;=30000,29,IF(AW32&lt;1001,0,AW32/1000-AW34))</f>
        <v>0</v>
      </c>
      <c r="AX35" s="70">
        <f>IF(OR(AW13=Tabelas!$F$14,AW13=Tabelas!$F$15),AW22*AW35*AW33*Tabelas!$H$3,AW22*AW35*AW33*Tabelas!$H$7)</f>
        <v>0</v>
      </c>
      <c r="AY35" s="48">
        <f>IF(AY32&gt;=30000,29,IF(AY32&lt;1001,0,AY32/1000-AY34))</f>
        <v>0</v>
      </c>
      <c r="AZ35" s="70">
        <f>IF(OR(AY13=Tabelas!$F$14,AY13=Tabelas!$F$15),AY22*AY35*AY33*Tabelas!$H$3,AY22*AY35*AY33*Tabelas!$H$7)</f>
        <v>0</v>
      </c>
      <c r="BA35" s="48">
        <f>IF(BA32&gt;=30000,29,IF(BA32&lt;1001,0,BA32/1000-BA34))</f>
        <v>17</v>
      </c>
      <c r="BB35" s="70">
        <f>IF(OR(BA13=Tabelas!$F$14,BA13=Tabelas!$F$15),BA22*BA35*BA33*Tabelas!$H$3,BA22*BA35*BA33*Tabelas!$H$7)</f>
        <v>3018.5688749999999</v>
      </c>
      <c r="BC35" s="48">
        <f>IF(BC32&gt;=30000,29,IF(BC32&lt;1001,0,BC32/1000-BC34))</f>
        <v>0</v>
      </c>
      <c r="BD35" s="70">
        <f>IF(OR(BC13=Tabelas!$F$14,BC13=Tabelas!$F$15),BC22*BC35*BC33*Tabelas!$H$3,BC22*BC35*BC33*Tabelas!$H$7)</f>
        <v>0</v>
      </c>
      <c r="BE35" s="48">
        <f>IF(BE32&gt;=30000,29,IF(BE32&lt;1001,0,BE32/1000-BE34))</f>
        <v>0</v>
      </c>
      <c r="BF35" s="70">
        <f>IF(OR(BE13=Tabelas!$F$14,BE13=Tabelas!$F$15),BE22*BE35*BE33*Tabelas!$H$3,BE22*BE35*BE33*Tabelas!$H$7)</f>
        <v>0</v>
      </c>
    </row>
    <row r="36" spans="1:58" x14ac:dyDescent="0.25">
      <c r="A36" s="445"/>
      <c r="B36" s="7" t="s">
        <v>93</v>
      </c>
      <c r="C36" s="48">
        <f>IF(C32&gt;=100000,70,IF(C32&lt;30001,0,C32/1000-SUM(C34:C35)))</f>
        <v>0</v>
      </c>
      <c r="D36" s="70">
        <f>IF(OR(C13=Tabelas!F14,$C$13=Tabelas!$F$15),C22*C36*C33*Tabelas!$H$4,C22*C36*C33*Tabelas!$H$8)</f>
        <v>0</v>
      </c>
      <c r="E36" s="48">
        <f>IF(E32&gt;=100000,70,IF(E32&lt;30001,0,E32/1000-SUM(E34:E35)))</f>
        <v>0</v>
      </c>
      <c r="F36" s="70">
        <f>IF(OR(E13=Tabelas!H14,$C$13=Tabelas!$F$15),E22*E36*E33*Tabelas!$H$4,E22*E36*E33*Tabelas!$H$8)</f>
        <v>0</v>
      </c>
      <c r="G36" s="48">
        <f>IF(G32&gt;=100000,70,IF(G32&lt;30001,0,G32/1000-SUM(G34:G35)))</f>
        <v>0</v>
      </c>
      <c r="H36" s="70">
        <f>IF(OR(G13=Tabelas!J14,$C$13=Tabelas!$F$15),G22*G36*G33*Tabelas!$H$4,G22*G36*G33*Tabelas!$H$8)</f>
        <v>0</v>
      </c>
      <c r="I36" s="48">
        <f>IF(I32&gt;=100000,70,IF(I32&lt;30001,0,I32/1000-SUM(I34:I35)))</f>
        <v>0</v>
      </c>
      <c r="J36" s="70">
        <f>IF(OR(I13=Tabelas!L14,$C$13=Tabelas!$F$15),I22*I36*I33*Tabelas!$H$4,I22*I36*I33*Tabelas!$H$8)</f>
        <v>0</v>
      </c>
      <c r="K36" s="48">
        <f>IF(K32&gt;=100000,70,IF(K32&lt;30001,0,K32/1000-SUM(K34:K35)))</f>
        <v>0</v>
      </c>
      <c r="L36" s="70">
        <f>IF(OR(K13=Tabelas!N14,$C$13=Tabelas!$F$15),K22*K36*K33*Tabelas!$H$4,K22*K36*K33*Tabelas!$H$8)</f>
        <v>0</v>
      </c>
      <c r="M36" s="48">
        <f>IF(M32&gt;=100000,70,IF(M32&lt;30001,0,M32/1000-SUM(M34:M35)))</f>
        <v>0</v>
      </c>
      <c r="N36" s="70">
        <f>IF(OR(M13=Tabelas!P14,$C$13=Tabelas!$F$15),M22*M36*M33*Tabelas!$H$4,M22*M36*M33*Tabelas!$H$8)</f>
        <v>0</v>
      </c>
      <c r="O36" s="48">
        <f>IF(O32&gt;=100000,70,IF(O32&lt;30001,0,O32/1000-SUM(O34:O35)))</f>
        <v>0</v>
      </c>
      <c r="P36" s="70">
        <f>IF(OR(O13=Tabelas!R14,$C$13=Tabelas!$F$15),O22*O36*O33*Tabelas!$H$4,O22*O36*O33*Tabelas!$H$8)</f>
        <v>0</v>
      </c>
      <c r="Q36" s="48">
        <f>IF(Q32&gt;=100000,70,IF(Q32&lt;30001,0,Q32/1000-SUM(Q34:Q35)))</f>
        <v>0</v>
      </c>
      <c r="R36" s="70">
        <f>IF(OR(Q13=Tabelas!T14,$C$13=Tabelas!$F$15),Q22*Q36*Q33*Tabelas!$H$4,Q22*Q36*Q33*Tabelas!$H$8)</f>
        <v>0</v>
      </c>
      <c r="S36" s="48">
        <f>IF(S32&gt;=100000,70,IF(S32&lt;30001,0,S32/1000-SUM(S34:S35)))</f>
        <v>0</v>
      </c>
      <c r="T36" s="70">
        <f>IF(OR(S13=Tabelas!V14,$C$13=Tabelas!$F$15),S22*S36*S33*Tabelas!$H$4,S22*S36*S33*Tabelas!$H$8)</f>
        <v>0</v>
      </c>
      <c r="U36" s="48">
        <f>IF(U32&gt;=100000,70,IF(U32&lt;30001,0,U32/1000-SUM(U34:U35)))</f>
        <v>70</v>
      </c>
      <c r="V36" s="70">
        <f>IF(OR(U13=Tabelas!X14,$C$13=Tabelas!$F$15),U22*U36*U33*Tabelas!$H$4,U22*U36*U33*Tabelas!$H$8)</f>
        <v>0</v>
      </c>
      <c r="W36" s="48">
        <f>IF(W32&gt;=100000,70,IF(W32&lt;30001,0,W32/1000-SUM(W34:W35)))</f>
        <v>0</v>
      </c>
      <c r="X36" s="70">
        <f>IF(OR(W13=Tabelas!Z14,$C$13=Tabelas!$F$15),W22*W36*W33*Tabelas!$H$4,W22*W36*W33*Tabelas!$H$8)</f>
        <v>0</v>
      </c>
      <c r="Y36" s="48">
        <f>IF(Y32&gt;=100000,70,IF(Y32&lt;30001,0,Y32/1000-SUM(Y34:Y35)))</f>
        <v>70</v>
      </c>
      <c r="Z36" s="70">
        <f>IF(OR(Y13=Tabelas!AB14,$C$13=Tabelas!$F$15),Y22*Y36*Y33*Tabelas!$H$4,Y22*Y36*Y33*Tabelas!$H$8)</f>
        <v>9870.4068750000006</v>
      </c>
      <c r="AA36" s="48">
        <f>IF(AA32&gt;=100000,70,IF(AA32&lt;30001,0,AA32/1000-SUM(AA34:AA35)))</f>
        <v>0</v>
      </c>
      <c r="AB36" s="70">
        <f>IF(OR(AA13=Tabelas!AD14,$C$13=Tabelas!$F$15),AA22*AA36*AA33*Tabelas!$H$4,AA22*AA36*AA33*Tabelas!$H$8)</f>
        <v>0</v>
      </c>
      <c r="AC36" s="48">
        <f>IF(AC32&gt;=100000,70,IF(AC32&lt;30001,0,AC32/1000-SUM(AC34:AC35)))</f>
        <v>0</v>
      </c>
      <c r="AD36" s="70">
        <f>IF(OR(AC13=Tabelas!AF14,$C$13=Tabelas!$F$15),AC22*AC36*AC33*Tabelas!$H$4,AC22*AC36*AC33*Tabelas!$H$8)</f>
        <v>0</v>
      </c>
      <c r="AE36" s="48">
        <f>IF(AE32&gt;=100000,70,IF(AE32&lt;30001,0,AE32/1000-SUM(AE34:AE35)))</f>
        <v>0</v>
      </c>
      <c r="AF36" s="70">
        <f>IF(OR(AE13=Tabelas!AH14,$C$13=Tabelas!$F$15),AE22*AE36*AE33*Tabelas!$H$4,AE22*AE36*AE33*Tabelas!$H$8)</f>
        <v>0</v>
      </c>
      <c r="AG36" s="48">
        <f>IF(AG32&gt;=100000,70,IF(AG32&lt;30001,0,AG32/1000-SUM(AG34:AG35)))</f>
        <v>0</v>
      </c>
      <c r="AH36" s="70">
        <f>IF(OR(AG13=Tabelas!AJ14,$C$13=Tabelas!$F$15),AG22*AG36*AG33*Tabelas!$H$4,AG22*AG36*AG33*Tabelas!$H$8)</f>
        <v>0</v>
      </c>
      <c r="AI36" s="48">
        <f>IF(AI32&gt;=100000,70,IF(AI32&lt;30001,0,AI32/1000-SUM(AI34:AI35)))</f>
        <v>0</v>
      </c>
      <c r="AJ36" s="70">
        <f>IF(OR(AI13=Tabelas!AL14,$C$13=Tabelas!$F$15),AI22*AI36*AI33*Tabelas!$H$4,AI22*AI36*AI33*Tabelas!$H$8)</f>
        <v>0</v>
      </c>
      <c r="AK36" s="48">
        <f>IF(AK32&gt;=100000,70,IF(AK32&lt;30001,0,AK32/1000-SUM(AK34:AK35)))</f>
        <v>0</v>
      </c>
      <c r="AL36" s="70">
        <f>IF(OR(AK13=Tabelas!AN14,$C$13=Tabelas!$F$15),AK22*AK36*AK33*Tabelas!$H$4,AK22*AK36*AK33*Tabelas!$H$8)</f>
        <v>0</v>
      </c>
      <c r="AM36" s="48">
        <f>IF(AM32&gt;=100000,70,IF(AM32&lt;30001,0,AM32/1000-SUM(AM34:AM35)))</f>
        <v>0</v>
      </c>
      <c r="AN36" s="70">
        <f>IF(OR(AM13=Tabelas!AP14,$C$13=Tabelas!$F$15),AM22*AM36*AM33*Tabelas!$H$4,AM22*AM36*AM33*Tabelas!$H$8)</f>
        <v>0</v>
      </c>
      <c r="AO36" s="48">
        <f>IF(AO32&gt;=100000,70,IF(AO32&lt;30001,0,AO32/1000-SUM(AO34:AO35)))</f>
        <v>0</v>
      </c>
      <c r="AP36" s="70">
        <f>IF(OR(AO13=Tabelas!AR14,$C$13=Tabelas!$F$15),AO22*AO36*AO33*Tabelas!$H$4,AO22*AO36*AO33*Tabelas!$H$8)</f>
        <v>0</v>
      </c>
      <c r="AQ36" s="48">
        <f>IF(AQ32&gt;=100000,70,IF(AQ32&lt;30001,0,AQ32/1000-SUM(AQ34:AQ35)))</f>
        <v>0</v>
      </c>
      <c r="AR36" s="70">
        <f>IF(OR(AQ13=Tabelas!AT14,$C$13=Tabelas!$F$15),AQ22*AQ36*AQ33*Tabelas!$H$4,AQ22*AQ36*AQ33*Tabelas!$H$8)</f>
        <v>0</v>
      </c>
      <c r="AS36" s="48">
        <f>IF(AS32&gt;=100000,70,IF(AS32&lt;30001,0,AS32/1000-SUM(AS34:AS35)))</f>
        <v>0</v>
      </c>
      <c r="AT36" s="70">
        <f>IF(OR(AS13=Tabelas!AV14,$C$13=Tabelas!$F$15),AS22*AS36*AS33*Tabelas!$H$4,AS22*AS36*AS33*Tabelas!$H$8)</f>
        <v>0</v>
      </c>
      <c r="AU36" s="48">
        <f>IF(AU32&gt;=100000,70,IF(AU32&lt;30001,0,AU32/1000-SUM(AU34:AU35)))</f>
        <v>0</v>
      </c>
      <c r="AV36" s="70">
        <f>IF(OR(AU13=Tabelas!AX14,$C$13=Tabelas!$F$15),AU22*AU36*AU33*Tabelas!$H$4,AU22*AU36*AU33*Tabelas!$H$8)</f>
        <v>0</v>
      </c>
      <c r="AW36" s="48">
        <f>IF(AW32&gt;=100000,70,IF(AW32&lt;30001,0,AW32/1000-SUM(AW34:AW35)))</f>
        <v>0</v>
      </c>
      <c r="AX36" s="70">
        <f>IF(OR(AW13=Tabelas!AZ14,$C$13=Tabelas!$F$15),AW22*AW36*AW33*Tabelas!$H$4,AW22*AW36*AW33*Tabelas!$H$8)</f>
        <v>0</v>
      </c>
      <c r="AY36" s="48">
        <f>IF(AY32&gt;=100000,70,IF(AY32&lt;30001,0,AY32/1000-SUM(AY34:AY35)))</f>
        <v>0</v>
      </c>
      <c r="AZ36" s="70">
        <f>IF(OR(AY13=Tabelas!BB14,$C$13=Tabelas!$F$15),AY22*AY36*AY33*Tabelas!$H$4,AY22*AY36*AY33*Tabelas!$H$8)</f>
        <v>0</v>
      </c>
      <c r="BA36" s="48">
        <f>IF(BA32&gt;=100000,70,IF(BA32&lt;30001,0,BA32/1000-SUM(BA34:BA35)))</f>
        <v>0</v>
      </c>
      <c r="BB36" s="70">
        <f>IF(OR(BA13=Tabelas!BD14,$C$13=Tabelas!$F$15),BA22*BA36*BA33*Tabelas!$H$4,BA22*BA36*BA33*Tabelas!$H$8)</f>
        <v>0</v>
      </c>
      <c r="BC36" s="48">
        <f>IF(BC32&gt;=100000,70,IF(BC32&lt;30001,0,BC32/1000-SUM(BC34:BC35)))</f>
        <v>0</v>
      </c>
      <c r="BD36" s="70">
        <f>IF(OR(BC13=Tabelas!BF14,$C$13=Tabelas!$F$15),BC22*BC36*BC33*Tabelas!$H$4,BC22*BC36*BC33*Tabelas!$H$8)</f>
        <v>0</v>
      </c>
      <c r="BE36" s="48">
        <f>IF(BE32&gt;=100000,70,IF(BE32&lt;30001,0,BE32/1000-SUM(BE34:BE35)))</f>
        <v>0</v>
      </c>
      <c r="BF36" s="70">
        <f>IF(OR(BE13=Tabelas!BH14,$C$13=Tabelas!$F$15),BE22*BE36*BE33*Tabelas!$H$4,BE22*BE36*BE33*Tabelas!$H$8)</f>
        <v>0</v>
      </c>
    </row>
    <row r="37" spans="1:58" x14ac:dyDescent="0.25">
      <c r="A37" s="445"/>
      <c r="B37" s="7" t="s">
        <v>94</v>
      </c>
      <c r="C37" s="48">
        <f>IF(C32&gt;=500000,400,IF(C32&lt;100001,0,C32/1000-SUM(C34:C36)))</f>
        <v>0</v>
      </c>
      <c r="D37" s="70">
        <f>IF(OR(C13=Tabelas!$F$14,C13=Tabelas!$F$15),C22*C37*C33*Tabelas!$H$5,C22*C37*C33*Tabelas!$H$9)</f>
        <v>0</v>
      </c>
      <c r="E37" s="48">
        <f>IF(E32&gt;=500000,400,IF(E32&lt;100001,0,E32/1000-SUM(E34:E36)))</f>
        <v>0</v>
      </c>
      <c r="F37" s="70">
        <f>IF(OR(E13=Tabelas!$F$14,E13=Tabelas!$F$15),E22*E37*E33*Tabelas!$H$5,E22*E37*E33*Tabelas!$H$9)</f>
        <v>0</v>
      </c>
      <c r="G37" s="48">
        <f>IF(G32&gt;=500000,400,IF(G32&lt;100001,0,G32/1000-SUM(G34:G36)))</f>
        <v>0</v>
      </c>
      <c r="H37" s="70">
        <f>IF(OR(G13=Tabelas!$F$14,G13=Tabelas!$F$15),G22*G37*G33*Tabelas!$H$5,G22*G37*G33*Tabelas!$H$9)</f>
        <v>0</v>
      </c>
      <c r="I37" s="48">
        <f>IF(I32&gt;=500000,400,IF(I32&lt;100001,0,I32/1000-SUM(I34:I36)))</f>
        <v>0</v>
      </c>
      <c r="J37" s="70">
        <f>IF(OR(I13=Tabelas!$F$14,I13=Tabelas!$F$15),I22*I37*I33*Tabelas!$H$5,I22*I37*I33*Tabelas!$H$9)</f>
        <v>0</v>
      </c>
      <c r="K37" s="48">
        <f>IF(K32&gt;=500000,400,IF(K32&lt;100001,0,K32/1000-SUM(K34:K36)))</f>
        <v>0</v>
      </c>
      <c r="L37" s="70">
        <f>IF(OR(K13=Tabelas!$F$14,K13=Tabelas!$F$15),K22*K37*K33*Tabelas!$H$5,K22*K37*K33*Tabelas!$H$9)</f>
        <v>0</v>
      </c>
      <c r="M37" s="48">
        <f>IF(M32&gt;=500000,400,IF(M32&lt;100001,0,M32/1000-SUM(M34:M36)))</f>
        <v>0</v>
      </c>
      <c r="N37" s="70">
        <f>IF(OR(M13=Tabelas!$F$14,M13=Tabelas!$F$15),M22*M37*M33*Tabelas!$H$5,M22*M37*M33*Tabelas!$H$9)</f>
        <v>0</v>
      </c>
      <c r="O37" s="48">
        <f>IF(O32&gt;=500000,400,IF(O32&lt;100001,0,O32/1000-SUM(O34:O36)))</f>
        <v>0</v>
      </c>
      <c r="P37" s="70">
        <f>IF(OR(O13=Tabelas!$F$14,O13=Tabelas!$F$15),O22*O37*O33*Tabelas!$H$5,O22*O37*O33*Tabelas!$H$9)</f>
        <v>0</v>
      </c>
      <c r="Q37" s="48">
        <f>IF(Q32&gt;=500000,400,IF(Q32&lt;100001,0,Q32/1000-SUM(Q34:Q36)))</f>
        <v>0</v>
      </c>
      <c r="R37" s="70">
        <f>IF(OR(Q13=Tabelas!$F$14,Q13=Tabelas!$F$15),Q22*Q37*Q33*Tabelas!$H$5,Q22*Q37*Q33*Tabelas!$H$9)</f>
        <v>0</v>
      </c>
      <c r="S37" s="48">
        <f>IF(S32&gt;=500000,400,IF(S32&lt;100001,0,S32/1000-SUM(S34:S36)))</f>
        <v>0</v>
      </c>
      <c r="T37" s="70">
        <f>IF(OR(S13=Tabelas!$F$14,S13=Tabelas!$F$15),S22*S37*S33*Tabelas!$H$5,S22*S37*S33*Tabelas!$H$9)</f>
        <v>0</v>
      </c>
      <c r="U37" s="48">
        <f>IF(U32&gt;=500000,400,IF(U32&lt;100001,0,U32/1000-SUM(U34:U36)))</f>
        <v>400</v>
      </c>
      <c r="V37" s="70">
        <f>IF(OR(U13=Tabelas!$F$14,U13=Tabelas!$F$15),U22*U37*U33*Tabelas!$H$5,U22*U37*U33*Tabelas!$H$9)</f>
        <v>0</v>
      </c>
      <c r="W37" s="48">
        <f>IF(W32&gt;=500000,400,IF(W32&lt;100001,0,W32/1000-SUM(W34:W36)))</f>
        <v>0</v>
      </c>
      <c r="X37" s="70">
        <f>IF(OR(W13=Tabelas!$F$14,W13=Tabelas!$F$15),W22*W37*W33*Tabelas!$H$5,W22*W37*W33*Tabelas!$H$9)</f>
        <v>0</v>
      </c>
      <c r="Y37" s="48">
        <f>IF(Y32&gt;=500000,400,IF(Y32&lt;100001,0,Y32/1000-SUM(Y34:Y36)))</f>
        <v>80</v>
      </c>
      <c r="Z37" s="70">
        <f>IF(OR(Y13=Tabelas!$F$14,Y13=Tabelas!$F$15),Y22*Y37*Y33*Tabelas!$H$5,Y22*Y37*Y33*Tabelas!$H$9)</f>
        <v>6058.0274999999992</v>
      </c>
      <c r="AA37" s="48">
        <f>IF(AA32&gt;=500000,400,IF(AA32&lt;100001,0,AA32/1000-SUM(AA34:AA36)))</f>
        <v>0</v>
      </c>
      <c r="AB37" s="70">
        <f>IF(OR(AA13=Tabelas!$F$14,AA13=Tabelas!$F$15),AA22*AA37*AA33*Tabelas!$H$5,AA22*AA37*AA33*Tabelas!$H$9)</f>
        <v>0</v>
      </c>
      <c r="AC37" s="48">
        <f>IF(AC32&gt;=500000,400,IF(AC32&lt;100001,0,AC32/1000-SUM(AC34:AC36)))</f>
        <v>0</v>
      </c>
      <c r="AD37" s="70">
        <f>IF(OR(AC13=Tabelas!$F$14,AC13=Tabelas!$F$15),AC22*AC37*AC33*Tabelas!$H$5,AC22*AC37*AC33*Tabelas!$H$9)</f>
        <v>0</v>
      </c>
      <c r="AE37" s="48">
        <f>IF(AE32&gt;=500000,400,IF(AE32&lt;100001,0,AE32/1000-SUM(AE34:AE36)))</f>
        <v>0</v>
      </c>
      <c r="AF37" s="70">
        <f>IF(OR(AE13=Tabelas!$F$14,AE13=Tabelas!$F$15),AE22*AE37*AE33*Tabelas!$H$5,AE22*AE37*AE33*Tabelas!$H$9)</f>
        <v>0</v>
      </c>
      <c r="AG37" s="48">
        <f>IF(AG32&gt;=500000,400,IF(AG32&lt;100001,0,AG32/1000-SUM(AG34:AG36)))</f>
        <v>0</v>
      </c>
      <c r="AH37" s="70">
        <f>IF(OR(AG13=Tabelas!$F$14,AG13=Tabelas!$F$15),AG22*AG37*AG33*Tabelas!$H$5,AG22*AG37*AG33*Tabelas!$H$9)</f>
        <v>0</v>
      </c>
      <c r="AI37" s="48">
        <f>IF(AI32&gt;=500000,400,IF(AI32&lt;100001,0,AI32/1000-SUM(AI34:AI36)))</f>
        <v>0</v>
      </c>
      <c r="AJ37" s="70">
        <f>IF(OR(AI13=Tabelas!$F$14,AI13=Tabelas!$F$15),AI22*AI37*AI33*Tabelas!$H$5,AI22*AI37*AI33*Tabelas!$H$9)</f>
        <v>0</v>
      </c>
      <c r="AK37" s="48">
        <f>IF(AK32&gt;=500000,400,IF(AK32&lt;100001,0,AK32/1000-SUM(AK34:AK36)))</f>
        <v>0</v>
      </c>
      <c r="AL37" s="70">
        <f>IF(OR(AK13=Tabelas!$F$14,AK13=Tabelas!$F$15),AK22*AK37*AK33*Tabelas!$H$5,AK22*AK37*AK33*Tabelas!$H$9)</f>
        <v>0</v>
      </c>
      <c r="AM37" s="48">
        <f>IF(AM32&gt;=500000,400,IF(AM32&lt;100001,0,AM32/1000-SUM(AM34:AM36)))</f>
        <v>0</v>
      </c>
      <c r="AN37" s="70">
        <f>IF(OR(AM13=Tabelas!$F$14,AM13=Tabelas!$F$15),AM22*AM37*AM33*Tabelas!$H$5,AM22*AM37*AM33*Tabelas!$H$9)</f>
        <v>0</v>
      </c>
      <c r="AO37" s="48">
        <f>IF(AO32&gt;=500000,400,IF(AO32&lt;100001,0,AO32/1000-SUM(AO34:AO36)))</f>
        <v>0</v>
      </c>
      <c r="AP37" s="70">
        <f>IF(OR(AO13=Tabelas!$F$14,AO13=Tabelas!$F$15),AO22*AO37*AO33*Tabelas!$H$5,AO22*AO37*AO33*Tabelas!$H$9)</f>
        <v>0</v>
      </c>
      <c r="AQ37" s="48">
        <f>IF(AQ32&gt;=500000,400,IF(AQ32&lt;100001,0,AQ32/1000-SUM(AQ34:AQ36)))</f>
        <v>0</v>
      </c>
      <c r="AR37" s="70">
        <f>IF(OR(AQ13=Tabelas!$F$14,AQ13=Tabelas!$F$15),AQ22*AQ37*AQ33*Tabelas!$H$5,AQ22*AQ37*AQ33*Tabelas!$H$9)</f>
        <v>0</v>
      </c>
      <c r="AS37" s="48">
        <f>IF(AS32&gt;=500000,400,IF(AS32&lt;100001,0,AS32/1000-SUM(AS34:AS36)))</f>
        <v>0</v>
      </c>
      <c r="AT37" s="70">
        <f>IF(OR(AS13=Tabelas!$F$14,AS13=Tabelas!$F$15),AS22*AS37*AS33*Tabelas!$H$5,AS22*AS37*AS33*Tabelas!$H$9)</f>
        <v>0</v>
      </c>
      <c r="AU37" s="48">
        <f>IF(AU32&gt;=500000,400,IF(AU32&lt;100001,0,AU32/1000-SUM(AU34:AU36)))</f>
        <v>0</v>
      </c>
      <c r="AV37" s="70">
        <f>IF(OR(AU13=Tabelas!$F$14,AU13=Tabelas!$F$15),AU22*AU37*AU33*Tabelas!$H$5,AU22*AU37*AU33*Tabelas!$H$9)</f>
        <v>0</v>
      </c>
      <c r="AW37" s="48">
        <f>IF(AW32&gt;=500000,400,IF(AW32&lt;100001,0,AW32/1000-SUM(AW34:AW36)))</f>
        <v>0</v>
      </c>
      <c r="AX37" s="70">
        <f>IF(OR(AW13=Tabelas!$F$14,AW13=Tabelas!$F$15),AW22*AW37*AW33*Tabelas!$H$5,AW22*AW37*AW33*Tabelas!$H$9)</f>
        <v>0</v>
      </c>
      <c r="AY37" s="48">
        <f>IF(AY32&gt;=500000,400,IF(AY32&lt;100001,0,AY32/1000-SUM(AY34:AY36)))</f>
        <v>0</v>
      </c>
      <c r="AZ37" s="70">
        <f>IF(OR(AY13=Tabelas!$F$14,AY13=Tabelas!$F$15),AY22*AY37*AY33*Tabelas!$H$5,AY22*AY37*AY33*Tabelas!$H$9)</f>
        <v>0</v>
      </c>
      <c r="BA37" s="48">
        <f>IF(BA32&gt;=500000,400,IF(BA32&lt;100001,0,BA32/1000-SUM(BA34:BA36)))</f>
        <v>0</v>
      </c>
      <c r="BB37" s="70">
        <f>IF(OR(BA13=Tabelas!$F$14,BA13=Tabelas!$F$15),BA22*BA37*BA33*Tabelas!$H$5,BA22*BA37*BA33*Tabelas!$H$9)</f>
        <v>0</v>
      </c>
      <c r="BC37" s="48">
        <f>IF(BC32&gt;=500000,400,IF(BC32&lt;100001,0,BC32/1000-SUM(BC34:BC36)))</f>
        <v>0</v>
      </c>
      <c r="BD37" s="70">
        <f>IF(OR(BC13=Tabelas!$F$14,BC13=Tabelas!$F$15),BC22*BC37*BC33*Tabelas!$H$5,BC22*BC37*BC33*Tabelas!$H$9)</f>
        <v>0</v>
      </c>
      <c r="BE37" s="48">
        <f>IF(BE32&gt;=500000,400,IF(BE32&lt;100001,0,BE32/1000-SUM(BE34:BE36)))</f>
        <v>0</v>
      </c>
      <c r="BF37" s="70">
        <f>IF(OR(BE13=Tabelas!$F$14,BE13=Tabelas!$F$15),BE22*BE37*BE33*Tabelas!$H$5,BE22*BE37*BE33*Tabelas!$H$9)</f>
        <v>0</v>
      </c>
    </row>
    <row r="38" spans="1:58" ht="15.75" thickBot="1" x14ac:dyDescent="0.3">
      <c r="A38" s="446"/>
      <c r="B38" s="8" t="s">
        <v>95</v>
      </c>
      <c r="C38" s="49">
        <f>IF(C32&gt;500000,C32/1000-SUM(C34:C37),0)</f>
        <v>0</v>
      </c>
      <c r="D38" s="71">
        <f>IF(OR(C13=Tabelas!$F$14,C13=Tabelas!$F$15),C22*C38*C33*Tabelas!$H$6,C22*C38*C33*Tabelas!$H$10)</f>
        <v>0</v>
      </c>
      <c r="E38" s="49">
        <f>IF(E32&gt;500000,E32/1000-SUM(E34:E37),0)</f>
        <v>0</v>
      </c>
      <c r="F38" s="71">
        <f>IF(OR(E13=Tabelas!$F$14,E13=Tabelas!$F$15),E22*E38*E33*Tabelas!$H$6,E22*E38*E33*Tabelas!$H$10)</f>
        <v>0</v>
      </c>
      <c r="G38" s="49">
        <f>IF(G32&gt;500000,G32/1000-SUM(G34:G37),0)</f>
        <v>0</v>
      </c>
      <c r="H38" s="71">
        <f>IF(OR(G13=Tabelas!$F$14,G13=Tabelas!$F$15),G22*G38*G33*Tabelas!$H$6,G22*G38*G33*Tabelas!$H$10)</f>
        <v>0</v>
      </c>
      <c r="I38" s="49">
        <f>IF(I32&gt;500000,I32/1000-SUM(I34:I37),0)</f>
        <v>0</v>
      </c>
      <c r="J38" s="71">
        <f>IF(OR(I13=Tabelas!$F$14,I13=Tabelas!$F$15),I22*I38*I33*Tabelas!$H$6,I22*I38*I33*Tabelas!$H$10)</f>
        <v>0</v>
      </c>
      <c r="K38" s="49">
        <f>IF(K32&gt;500000,K32/1000-SUM(K34:K37),0)</f>
        <v>0</v>
      </c>
      <c r="L38" s="71">
        <f>IF(OR(K13=Tabelas!$F$14,K13=Tabelas!$F$15),K22*K38*K33*Tabelas!$H$6,K22*K38*K33*Tabelas!$H$10)</f>
        <v>0</v>
      </c>
      <c r="M38" s="49">
        <f>IF(M32&gt;500000,M32/1000-SUM(M34:M37),0)</f>
        <v>0</v>
      </c>
      <c r="N38" s="71">
        <f>IF(OR(M13=Tabelas!$F$14,M13=Tabelas!$F$15),M22*M38*M33*Tabelas!$H$6,M22*M38*M33*Tabelas!$H$10)</f>
        <v>0</v>
      </c>
      <c r="O38" s="49">
        <f>IF(O32&gt;500000,O32/1000-SUM(O34:O37),0)</f>
        <v>0</v>
      </c>
      <c r="P38" s="71">
        <f>IF(OR(O13=Tabelas!$F$14,O13=Tabelas!$F$15),O22*O38*O33*Tabelas!$H$6,O22*O38*O33*Tabelas!$H$10)</f>
        <v>0</v>
      </c>
      <c r="Q38" s="49">
        <f>IF(Q32&gt;500000,Q32/1000-SUM(Q34:Q37),0)</f>
        <v>0</v>
      </c>
      <c r="R38" s="71">
        <f>IF(OR(Q13=Tabelas!$F$14,Q13=Tabelas!$F$15),Q22*Q38*Q33*Tabelas!$H$6,Q22*Q38*Q33*Tabelas!$H$10)</f>
        <v>0</v>
      </c>
      <c r="S38" s="49">
        <f>IF(S32&gt;500000,S32/1000-SUM(S34:S37),0)</f>
        <v>0</v>
      </c>
      <c r="T38" s="71">
        <f>IF(OR(S13=Tabelas!$F$14,S13=Tabelas!$F$15),S22*S38*S33*Tabelas!$H$6,S22*S38*S33*Tabelas!$H$10)</f>
        <v>0</v>
      </c>
      <c r="U38" s="49">
        <f>IF(U32&gt;500000,U32/1000-SUM(U34:U37),0)</f>
        <v>2200</v>
      </c>
      <c r="V38" s="71">
        <f>IF(OR(U13=Tabelas!$F$14,U13=Tabelas!$F$15),U22*U38*U33*Tabelas!$H$6,U22*U38*U33*Tabelas!$H$10)</f>
        <v>0</v>
      </c>
      <c r="W38" s="49">
        <f>IF(W32&gt;500000,W32/1000-SUM(W34:W37),0)</f>
        <v>0</v>
      </c>
      <c r="X38" s="71">
        <f>IF(OR(W13=Tabelas!$F$14,W13=Tabelas!$F$15),W22*W38*W33*Tabelas!$H$6,W22*W38*W33*Tabelas!$H$10)</f>
        <v>0</v>
      </c>
      <c r="Y38" s="49">
        <f>IF(Y32&gt;500000,Y32/1000-SUM(Y34:Y37),0)</f>
        <v>0</v>
      </c>
      <c r="Z38" s="71">
        <f>IF(OR(Y13=Tabelas!$F$14,Y13=Tabelas!$F$15),Y22*Y38*Y33*Tabelas!$H$6,Y22*Y38*Y33*Tabelas!$H$10)</f>
        <v>0</v>
      </c>
      <c r="AA38" s="49">
        <f>IF(AA32&gt;500000,AA32/1000-SUM(AA34:AA37),0)</f>
        <v>0</v>
      </c>
      <c r="AB38" s="71">
        <f>IF(OR(AA13=Tabelas!$F$14,AA13=Tabelas!$F$15),AA22*AA38*AA33*Tabelas!$H$6,AA22*AA38*AA33*Tabelas!$H$10)</f>
        <v>0</v>
      </c>
      <c r="AC38" s="49">
        <f>IF(AC32&gt;500000,AC32/1000-SUM(AC34:AC37),0)</f>
        <v>0</v>
      </c>
      <c r="AD38" s="71">
        <f>IF(OR(AC13=Tabelas!$F$14,AC13=Tabelas!$F$15),AC22*AC38*AC33*Tabelas!$H$6,AC22*AC38*AC33*Tabelas!$H$10)</f>
        <v>0</v>
      </c>
      <c r="AE38" s="49">
        <f>IF(AE32&gt;500000,AE32/1000-SUM(AE34:AE37),0)</f>
        <v>0</v>
      </c>
      <c r="AF38" s="71">
        <f>IF(OR(AE13=Tabelas!$F$14,AE13=Tabelas!$F$15),AE22*AE38*AE33*Tabelas!$H$6,AE22*AE38*AE33*Tabelas!$H$10)</f>
        <v>0</v>
      </c>
      <c r="AG38" s="49">
        <f>IF(AG32&gt;500000,AG32/1000-SUM(AG34:AG37),0)</f>
        <v>0</v>
      </c>
      <c r="AH38" s="71">
        <f>IF(OR(AG13=Tabelas!$F$14,AG13=Tabelas!$F$15),AG22*AG38*AG33*Tabelas!$H$6,AG22*AG38*AG33*Tabelas!$H$10)</f>
        <v>0</v>
      </c>
      <c r="AI38" s="49">
        <f>IF(AI32&gt;500000,AI32/1000-SUM(AI34:AI37),0)</f>
        <v>0</v>
      </c>
      <c r="AJ38" s="71">
        <f>IF(OR(AI13=Tabelas!$F$14,AI13=Tabelas!$F$15),AI22*AI38*AI33*Tabelas!$H$6,AI22*AI38*AI33*Tabelas!$H$10)</f>
        <v>0</v>
      </c>
      <c r="AK38" s="49">
        <f>IF(AK32&gt;500000,AK32/1000-SUM(AK34:AK37),0)</f>
        <v>0</v>
      </c>
      <c r="AL38" s="71">
        <f>IF(OR(AK13=Tabelas!$F$14,AK13=Tabelas!$F$15),AK22*AK38*AK33*Tabelas!$H$6,AK22*AK38*AK33*Tabelas!$H$10)</f>
        <v>0</v>
      </c>
      <c r="AM38" s="49">
        <f>IF(AM32&gt;500000,AM32/1000-SUM(AM34:AM37),0)</f>
        <v>0</v>
      </c>
      <c r="AN38" s="71">
        <f>IF(OR(AM13=Tabelas!$F$14,AM13=Tabelas!$F$15),AM22*AM38*AM33*Tabelas!$H$6,AM22*AM38*AM33*Tabelas!$H$10)</f>
        <v>0</v>
      </c>
      <c r="AO38" s="49">
        <f>IF(AO32&gt;500000,AO32/1000-SUM(AO34:AO37),0)</f>
        <v>0</v>
      </c>
      <c r="AP38" s="71">
        <f>IF(OR(AO13=Tabelas!$F$14,AO13=Tabelas!$F$15),AO22*AO38*AO33*Tabelas!$H$6,AO22*AO38*AO33*Tabelas!$H$10)</f>
        <v>0</v>
      </c>
      <c r="AQ38" s="49">
        <f>IF(AQ32&gt;500000,AQ32/1000-SUM(AQ34:AQ37),0)</f>
        <v>0</v>
      </c>
      <c r="AR38" s="71">
        <f>IF(OR(AQ13=Tabelas!$F$14,AQ13=Tabelas!$F$15),AQ22*AQ38*AQ33*Tabelas!$H$6,AQ22*AQ38*AQ33*Tabelas!$H$10)</f>
        <v>0</v>
      </c>
      <c r="AS38" s="49">
        <f>IF(AS32&gt;500000,AS32/1000-SUM(AS34:AS37),0)</f>
        <v>0</v>
      </c>
      <c r="AT38" s="71">
        <f>IF(OR(AS13=Tabelas!$F$14,AS13=Tabelas!$F$15),AS22*AS38*AS33*Tabelas!$H$6,AS22*AS38*AS33*Tabelas!$H$10)</f>
        <v>0</v>
      </c>
      <c r="AU38" s="49">
        <f>IF(AU32&gt;500000,AU32/1000-SUM(AU34:AU37),0)</f>
        <v>0</v>
      </c>
      <c r="AV38" s="71">
        <f>IF(OR(AU13=Tabelas!$F$14,AU13=Tabelas!$F$15),AU22*AU38*AU33*Tabelas!$H$6,AU22*AU38*AU33*Tabelas!$H$10)</f>
        <v>0</v>
      </c>
      <c r="AW38" s="49">
        <f>IF(AW32&gt;500000,AW32/1000-SUM(AW34:AW37),0)</f>
        <v>0</v>
      </c>
      <c r="AX38" s="71">
        <f>IF(OR(AW13=Tabelas!$F$14,AW13=Tabelas!$F$15),AW22*AW38*AW33*Tabelas!$H$6,AW22*AW38*AW33*Tabelas!$H$10)</f>
        <v>0</v>
      </c>
      <c r="AY38" s="49">
        <f>IF(AY32&gt;500000,AY32/1000-SUM(AY34:AY37),0)</f>
        <v>0</v>
      </c>
      <c r="AZ38" s="71">
        <f>IF(OR(AY13=Tabelas!$F$14,AY13=Tabelas!$F$15),AY22*AY38*AY33*Tabelas!$H$6,AY22*AY38*AY33*Tabelas!$H$10)</f>
        <v>0</v>
      </c>
      <c r="BA38" s="49">
        <f>IF(BA32&gt;500000,BA32/1000-SUM(BA34:BA37),0)</f>
        <v>0</v>
      </c>
      <c r="BB38" s="71">
        <f>IF(OR(BA13=Tabelas!$F$14,BA13=Tabelas!$F$15),BA22*BA38*BA33*Tabelas!$H$6,BA22*BA38*BA33*Tabelas!$H$10)</f>
        <v>0</v>
      </c>
      <c r="BC38" s="49">
        <f>IF(BC32&gt;500000,BC32/1000-SUM(BC34:BC37),0)</f>
        <v>0</v>
      </c>
      <c r="BD38" s="71">
        <f>IF(OR(BC13=Tabelas!$F$14,BC13=Tabelas!$F$15),BC22*BC38*BC33*Tabelas!$H$6,BC22*BC38*BC33*Tabelas!$H$10)</f>
        <v>0</v>
      </c>
      <c r="BE38" s="49">
        <f>IF(BE32&gt;500000,BE32/1000-SUM(BE34:BE37),0)</f>
        <v>0</v>
      </c>
      <c r="BF38" s="71">
        <f>IF(OR(BE13=Tabelas!$F$14,BE13=Tabelas!$F$15),BE22*BE38*BE33*Tabelas!$H$6,BE22*BE38*BE33*Tabelas!$H$10)</f>
        <v>0</v>
      </c>
    </row>
    <row r="39" spans="1:58" ht="15.75" thickBot="1" x14ac:dyDescent="0.3">
      <c r="A39" s="222"/>
      <c r="B39" s="229"/>
      <c r="C39" s="121"/>
      <c r="D39" s="249"/>
      <c r="E39" s="121"/>
      <c r="F39" s="249"/>
      <c r="G39" s="121"/>
      <c r="H39" s="249"/>
      <c r="I39" s="121"/>
      <c r="J39" s="249"/>
      <c r="K39" s="121"/>
      <c r="L39" s="249"/>
      <c r="M39" s="121"/>
      <c r="N39" s="249"/>
      <c r="O39" s="121"/>
      <c r="P39" s="249"/>
      <c r="Q39" s="121"/>
      <c r="R39" s="249"/>
      <c r="S39" s="121"/>
      <c r="T39" s="249"/>
      <c r="U39" s="121"/>
      <c r="V39" s="249"/>
      <c r="W39" s="121"/>
      <c r="X39" s="249"/>
      <c r="Y39" s="121"/>
      <c r="Z39" s="249"/>
      <c r="AA39" s="121"/>
      <c r="AB39" s="249"/>
      <c r="AC39" s="121"/>
      <c r="AD39" s="249"/>
      <c r="AE39" s="121"/>
      <c r="AF39" s="249"/>
      <c r="AG39" s="121"/>
      <c r="AH39" s="249"/>
      <c r="AI39" s="121"/>
      <c r="AJ39" s="249"/>
      <c r="AK39" s="121"/>
      <c r="AL39" s="249"/>
      <c r="AM39" s="121"/>
      <c r="AN39" s="249"/>
      <c r="AO39" s="121"/>
      <c r="AP39" s="249"/>
      <c r="AQ39" s="121"/>
      <c r="AR39" s="249"/>
      <c r="AS39" s="121"/>
      <c r="AT39" s="249"/>
      <c r="AU39" s="121"/>
      <c r="AV39" s="249"/>
      <c r="AW39" s="121"/>
      <c r="AX39" s="249"/>
      <c r="AY39" s="121"/>
      <c r="AZ39" s="249"/>
      <c r="BA39" s="121"/>
      <c r="BB39" s="249"/>
      <c r="BC39" s="121"/>
      <c r="BD39" s="249"/>
      <c r="BE39" s="121"/>
      <c r="BF39" s="249"/>
    </row>
    <row r="40" spans="1:58" ht="15" customHeight="1" x14ac:dyDescent="0.25">
      <c r="A40" s="493" t="s">
        <v>161</v>
      </c>
      <c r="B40" s="67" t="s">
        <v>153</v>
      </c>
      <c r="C40" s="473">
        <f>Tabelas!$G$37</f>
        <v>1.89</v>
      </c>
      <c r="D40" s="474"/>
      <c r="E40" s="473">
        <f>Tabelas!$G$37</f>
        <v>1.89</v>
      </c>
      <c r="F40" s="474"/>
      <c r="G40" s="473">
        <f>Tabelas!$G$37</f>
        <v>1.89</v>
      </c>
      <c r="H40" s="474"/>
      <c r="I40" s="473">
        <f>Tabelas!$G$37</f>
        <v>1.89</v>
      </c>
      <c r="J40" s="474"/>
      <c r="K40" s="473">
        <f>Tabelas!$G$37</f>
        <v>1.89</v>
      </c>
      <c r="L40" s="474"/>
      <c r="M40" s="473">
        <f>Tabelas!$G$37</f>
        <v>1.89</v>
      </c>
      <c r="N40" s="474"/>
      <c r="O40" s="473">
        <f>Tabelas!$G$37</f>
        <v>1.89</v>
      </c>
      <c r="P40" s="474"/>
      <c r="Q40" s="473">
        <f>Tabelas!$G$37</f>
        <v>1.89</v>
      </c>
      <c r="R40" s="474"/>
      <c r="S40" s="473">
        <f>Tabelas!$G$37</f>
        <v>1.89</v>
      </c>
      <c r="T40" s="474"/>
      <c r="U40" s="473">
        <f>Tabelas!$G$37</f>
        <v>1.89</v>
      </c>
      <c r="V40" s="474"/>
      <c r="W40" s="473">
        <f>Tabelas!$G$37</f>
        <v>1.89</v>
      </c>
      <c r="X40" s="474"/>
      <c r="Y40" s="473">
        <f>Tabelas!$G$37</f>
        <v>1.89</v>
      </c>
      <c r="Z40" s="474"/>
      <c r="AA40" s="473">
        <f>Tabelas!$G$37</f>
        <v>1.89</v>
      </c>
      <c r="AB40" s="474"/>
      <c r="AC40" s="473">
        <f>Tabelas!$G$37</f>
        <v>1.89</v>
      </c>
      <c r="AD40" s="474"/>
      <c r="AE40" s="473">
        <f>Tabelas!$G$37</f>
        <v>1.89</v>
      </c>
      <c r="AF40" s="474"/>
      <c r="AG40" s="473">
        <f>Tabelas!$G$37</f>
        <v>1.89</v>
      </c>
      <c r="AH40" s="474"/>
      <c r="AI40" s="473">
        <f>Tabelas!$G$37</f>
        <v>1.89</v>
      </c>
      <c r="AJ40" s="474"/>
      <c r="AK40" s="473">
        <f>Tabelas!$G$37</f>
        <v>1.89</v>
      </c>
      <c r="AL40" s="474"/>
      <c r="AM40" s="473">
        <f>Tabelas!$G$37</f>
        <v>1.89</v>
      </c>
      <c r="AN40" s="474"/>
      <c r="AO40" s="473">
        <f>Tabelas!$G$37</f>
        <v>1.89</v>
      </c>
      <c r="AP40" s="474"/>
      <c r="AQ40" s="473">
        <f>Tabelas!$G$37</f>
        <v>1.89</v>
      </c>
      <c r="AR40" s="474"/>
      <c r="AS40" s="473">
        <f>Tabelas!$G$37</f>
        <v>1.89</v>
      </c>
      <c r="AT40" s="474"/>
      <c r="AU40" s="473">
        <f>Tabelas!$G$37</f>
        <v>1.89</v>
      </c>
      <c r="AV40" s="474"/>
      <c r="AW40" s="473">
        <f>Tabelas!$G$37</f>
        <v>1.89</v>
      </c>
      <c r="AX40" s="474"/>
      <c r="AY40" s="473">
        <f>Tabelas!$G$37</f>
        <v>1.89</v>
      </c>
      <c r="AZ40" s="474"/>
      <c r="BA40" s="473">
        <f>Tabelas!$G$37</f>
        <v>1.89</v>
      </c>
      <c r="BB40" s="474"/>
      <c r="BC40" s="473">
        <f>Tabelas!$G$37</f>
        <v>1.89</v>
      </c>
      <c r="BD40" s="474"/>
      <c r="BE40" s="473">
        <f>Tabelas!$G$37</f>
        <v>1.89</v>
      </c>
      <c r="BF40" s="474"/>
    </row>
    <row r="41" spans="1:58" x14ac:dyDescent="0.25">
      <c r="A41" s="494"/>
      <c r="B41" s="68" t="s">
        <v>155</v>
      </c>
      <c r="C41" s="475">
        <f>C20*C40/1000</f>
        <v>0.39481627499999994</v>
      </c>
      <c r="D41" s="476"/>
      <c r="E41" s="475">
        <f>E20*E40/1000</f>
        <v>0.39481627499999994</v>
      </c>
      <c r="F41" s="476"/>
      <c r="G41" s="475">
        <f>G20*G40/1000</f>
        <v>0.39481627499999994</v>
      </c>
      <c r="H41" s="476"/>
      <c r="I41" s="475">
        <f>I20*I40/1000</f>
        <v>0.39481627499999994</v>
      </c>
      <c r="J41" s="476"/>
      <c r="K41" s="475">
        <f>K20*K40/1000</f>
        <v>0.39481627499999994</v>
      </c>
      <c r="L41" s="476"/>
      <c r="M41" s="475">
        <f>M20*M40/1000</f>
        <v>0.39481627499999994</v>
      </c>
      <c r="N41" s="476"/>
      <c r="O41" s="475">
        <f>O20*O40/1000</f>
        <v>0.39481627499999994</v>
      </c>
      <c r="P41" s="476"/>
      <c r="Q41" s="475">
        <f>Q20*Q40/1000</f>
        <v>0.39481627499999994</v>
      </c>
      <c r="R41" s="476"/>
      <c r="S41" s="475">
        <f>S20*S40/1000</f>
        <v>0.39481627499999994</v>
      </c>
      <c r="T41" s="476"/>
      <c r="U41" s="475">
        <f>U20*U40/1000</f>
        <v>0.39481627499999994</v>
      </c>
      <c r="V41" s="476"/>
      <c r="W41" s="475">
        <f>W20*W40/1000</f>
        <v>0.39481627499999994</v>
      </c>
      <c r="X41" s="476"/>
      <c r="Y41" s="475">
        <f>Y20*Y40/1000</f>
        <v>0.39481627499999994</v>
      </c>
      <c r="Z41" s="476"/>
      <c r="AA41" s="475">
        <f>AA20*AA40/1000</f>
        <v>0.39481627499999994</v>
      </c>
      <c r="AB41" s="476"/>
      <c r="AC41" s="475">
        <f>AC20*AC40/1000</f>
        <v>0.39481627499999994</v>
      </c>
      <c r="AD41" s="476"/>
      <c r="AE41" s="475">
        <f>AE20*AE40/1000</f>
        <v>0.39481627499999994</v>
      </c>
      <c r="AF41" s="476"/>
      <c r="AG41" s="475">
        <f>AG20*AG40/1000</f>
        <v>0.39481627499999994</v>
      </c>
      <c r="AH41" s="476"/>
      <c r="AI41" s="475">
        <f>AI20*AI40/1000</f>
        <v>0.39481627499999994</v>
      </c>
      <c r="AJ41" s="476"/>
      <c r="AK41" s="475">
        <f>AK20*AK40/1000</f>
        <v>0.39481627499999994</v>
      </c>
      <c r="AL41" s="476"/>
      <c r="AM41" s="475">
        <f>AM20*AM40/1000</f>
        <v>0.39481627499999994</v>
      </c>
      <c r="AN41" s="476"/>
      <c r="AO41" s="475">
        <f>AO20*AO40/1000</f>
        <v>0.39481627499999994</v>
      </c>
      <c r="AP41" s="476"/>
      <c r="AQ41" s="475">
        <f>AQ20*AQ40/1000</f>
        <v>0.39481627499999994</v>
      </c>
      <c r="AR41" s="476"/>
      <c r="AS41" s="475">
        <f>AS20*AS40/1000</f>
        <v>0.39481627499999994</v>
      </c>
      <c r="AT41" s="476"/>
      <c r="AU41" s="475">
        <f>AU20*AU40/1000</f>
        <v>0.39481627499999994</v>
      </c>
      <c r="AV41" s="476"/>
      <c r="AW41" s="475">
        <f>AW20*AW40/1000</f>
        <v>0.39481627499999994</v>
      </c>
      <c r="AX41" s="476"/>
      <c r="AY41" s="475">
        <f>AY20*AY40/1000</f>
        <v>0.39481627499999994</v>
      </c>
      <c r="AZ41" s="476"/>
      <c r="BA41" s="475">
        <f>BA20*BA40/1000</f>
        <v>0.39481627499999994</v>
      </c>
      <c r="BB41" s="476"/>
      <c r="BC41" s="475">
        <f>BC20*BC40/1000</f>
        <v>0.39481627499999994</v>
      </c>
      <c r="BD41" s="476"/>
      <c r="BE41" s="475">
        <f>BE20*BE40/1000</f>
        <v>0.39481627499999994</v>
      </c>
      <c r="BF41" s="476"/>
    </row>
    <row r="42" spans="1:58" ht="15.75" thickBot="1" x14ac:dyDescent="0.3">
      <c r="A42" s="495"/>
      <c r="B42" s="69" t="s">
        <v>156</v>
      </c>
      <c r="C42" s="477">
        <f>C41*C4*2</f>
        <v>0</v>
      </c>
      <c r="D42" s="478"/>
      <c r="E42" s="477">
        <f>E41*E4*2</f>
        <v>0</v>
      </c>
      <c r="F42" s="478"/>
      <c r="G42" s="477">
        <f>G41*G4*2</f>
        <v>0</v>
      </c>
      <c r="H42" s="478"/>
      <c r="I42" s="477">
        <f>I41*I4*2</f>
        <v>0</v>
      </c>
      <c r="J42" s="478"/>
      <c r="K42" s="477">
        <f>K41*K4*2</f>
        <v>0</v>
      </c>
      <c r="L42" s="478"/>
      <c r="M42" s="477">
        <f>M41*M4*2</f>
        <v>0</v>
      </c>
      <c r="N42" s="478"/>
      <c r="O42" s="477">
        <f>O41*O4*2</f>
        <v>0</v>
      </c>
      <c r="P42" s="478"/>
      <c r="Q42" s="477">
        <f>Q41*Q4*2</f>
        <v>0</v>
      </c>
      <c r="R42" s="478"/>
      <c r="S42" s="477">
        <f>S41*S4*2</f>
        <v>0</v>
      </c>
      <c r="T42" s="478"/>
      <c r="U42" s="477">
        <f>U41*U4*2</f>
        <v>11844.488249999999</v>
      </c>
      <c r="V42" s="478"/>
      <c r="W42" s="477">
        <f>W41*W4*2</f>
        <v>0</v>
      </c>
      <c r="X42" s="478"/>
      <c r="Y42" s="477">
        <f>Y41*Y4*2</f>
        <v>789.63254999999992</v>
      </c>
      <c r="Z42" s="478"/>
      <c r="AA42" s="477">
        <f>AA41*AA4*2</f>
        <v>0</v>
      </c>
      <c r="AB42" s="478"/>
      <c r="AC42" s="477">
        <f>AC41*AC4*2</f>
        <v>0</v>
      </c>
      <c r="AD42" s="478"/>
      <c r="AE42" s="477">
        <f>AE41*AE4*2</f>
        <v>0</v>
      </c>
      <c r="AF42" s="478"/>
      <c r="AG42" s="477">
        <f>AG41*AG4*2</f>
        <v>0</v>
      </c>
      <c r="AH42" s="478"/>
      <c r="AI42" s="477">
        <f>AI41*AI4*2</f>
        <v>0</v>
      </c>
      <c r="AJ42" s="478"/>
      <c r="AK42" s="477">
        <f>AK41*AK4*2</f>
        <v>0</v>
      </c>
      <c r="AL42" s="478"/>
      <c r="AM42" s="477">
        <f>AM41*AM4*2</f>
        <v>0</v>
      </c>
      <c r="AN42" s="478"/>
      <c r="AO42" s="477">
        <f>AO41*AO4*2</f>
        <v>0</v>
      </c>
      <c r="AP42" s="478"/>
      <c r="AQ42" s="477">
        <f>AQ41*AQ4*2</f>
        <v>0</v>
      </c>
      <c r="AR42" s="478"/>
      <c r="AS42" s="477">
        <f>AS41*AS4*2</f>
        <v>0</v>
      </c>
      <c r="AT42" s="478"/>
      <c r="AU42" s="477">
        <f>AU41*AU4*2</f>
        <v>0</v>
      </c>
      <c r="AV42" s="478"/>
      <c r="AW42" s="477">
        <f>AW41*AW4*2</f>
        <v>0</v>
      </c>
      <c r="AX42" s="478"/>
      <c r="AY42" s="477">
        <f>AY41*AY4*2</f>
        <v>0</v>
      </c>
      <c r="AZ42" s="478"/>
      <c r="BA42" s="477">
        <f>BA41*BA4*2</f>
        <v>78.96325499999999</v>
      </c>
      <c r="BB42" s="478"/>
      <c r="BC42" s="477">
        <f>BC41*BC4*2</f>
        <v>0</v>
      </c>
      <c r="BD42" s="478"/>
      <c r="BE42" s="477">
        <f>BE41*BE4*2</f>
        <v>0</v>
      </c>
      <c r="BF42" s="478"/>
    </row>
    <row r="43" spans="1:58" ht="15.75" thickBot="1" x14ac:dyDescent="0.3">
      <c r="A43" s="237"/>
      <c r="B43" s="238"/>
      <c r="C43" s="255"/>
      <c r="D43" s="256"/>
      <c r="E43" s="255"/>
      <c r="F43" s="256"/>
      <c r="G43" s="255"/>
      <c r="H43" s="256"/>
      <c r="I43" s="255"/>
      <c r="J43" s="256"/>
      <c r="K43" s="255"/>
      <c r="L43" s="256"/>
      <c r="M43" s="255"/>
      <c r="N43" s="256"/>
      <c r="O43" s="255"/>
      <c r="P43" s="256"/>
      <c r="Q43" s="255"/>
      <c r="R43" s="256"/>
      <c r="S43" s="255"/>
      <c r="T43" s="256"/>
      <c r="U43" s="255"/>
      <c r="V43" s="256"/>
      <c r="W43" s="255"/>
      <c r="X43" s="256"/>
      <c r="Y43" s="255"/>
      <c r="Z43" s="256"/>
      <c r="AA43" s="255"/>
      <c r="AB43" s="256"/>
      <c r="AC43" s="255"/>
      <c r="AD43" s="256"/>
      <c r="AE43" s="255"/>
      <c r="AF43" s="256"/>
      <c r="AG43" s="255"/>
      <c r="AH43" s="256"/>
      <c r="AI43" s="255"/>
      <c r="AJ43" s="256"/>
      <c r="AK43" s="255"/>
      <c r="AL43" s="256"/>
      <c r="AM43" s="255"/>
      <c r="AN43" s="256"/>
      <c r="AO43" s="255"/>
      <c r="AP43" s="256"/>
      <c r="AQ43" s="255"/>
      <c r="AR43" s="256"/>
      <c r="AS43" s="255"/>
      <c r="AT43" s="256"/>
      <c r="AU43" s="255"/>
      <c r="AV43" s="256"/>
      <c r="AW43" s="255"/>
      <c r="AX43" s="256"/>
      <c r="AY43" s="255"/>
      <c r="AZ43" s="256"/>
      <c r="BA43" s="255"/>
      <c r="BB43" s="256"/>
      <c r="BC43" s="255"/>
      <c r="BD43" s="256"/>
      <c r="BE43" s="255"/>
      <c r="BF43" s="256"/>
    </row>
    <row r="44" spans="1:58" ht="15" customHeight="1" x14ac:dyDescent="0.25">
      <c r="A44" s="493" t="s">
        <v>169</v>
      </c>
      <c r="B44" s="67" t="s">
        <v>153</v>
      </c>
      <c r="C44" s="473">
        <f>Tabelas!$G$35</f>
        <v>7.44</v>
      </c>
      <c r="D44" s="474"/>
      <c r="E44" s="473">
        <f>Tabelas!$G$35</f>
        <v>7.44</v>
      </c>
      <c r="F44" s="474"/>
      <c r="G44" s="473">
        <f>Tabelas!$G$35</f>
        <v>7.44</v>
      </c>
      <c r="H44" s="474"/>
      <c r="I44" s="473">
        <f>Tabelas!$G$35</f>
        <v>7.44</v>
      </c>
      <c r="J44" s="474"/>
      <c r="K44" s="473">
        <f>Tabelas!$G$35</f>
        <v>7.44</v>
      </c>
      <c r="L44" s="474"/>
      <c r="M44" s="473">
        <f>Tabelas!$G$35</f>
        <v>7.44</v>
      </c>
      <c r="N44" s="474"/>
      <c r="O44" s="473">
        <f>Tabelas!$G$35</f>
        <v>7.44</v>
      </c>
      <c r="P44" s="474"/>
      <c r="Q44" s="473">
        <f>Tabelas!$G$35</f>
        <v>7.44</v>
      </c>
      <c r="R44" s="474"/>
      <c r="S44" s="473">
        <f>Tabelas!$G$35</f>
        <v>7.44</v>
      </c>
      <c r="T44" s="474"/>
      <c r="U44" s="473">
        <f>Tabelas!$G$35</f>
        <v>7.44</v>
      </c>
      <c r="V44" s="474"/>
      <c r="W44" s="473">
        <f>Tabelas!$G$35</f>
        <v>7.44</v>
      </c>
      <c r="X44" s="474"/>
      <c r="Y44" s="473">
        <f>Tabelas!$G$35</f>
        <v>7.44</v>
      </c>
      <c r="Z44" s="474"/>
      <c r="AA44" s="473">
        <f>Tabelas!$G$35</f>
        <v>7.44</v>
      </c>
      <c r="AB44" s="474"/>
      <c r="AC44" s="473">
        <f>Tabelas!$G$35</f>
        <v>7.44</v>
      </c>
      <c r="AD44" s="474"/>
      <c r="AE44" s="473">
        <f>Tabelas!$G$35</f>
        <v>7.44</v>
      </c>
      <c r="AF44" s="474"/>
      <c r="AG44" s="473">
        <f>Tabelas!$G$35</f>
        <v>7.44</v>
      </c>
      <c r="AH44" s="474"/>
      <c r="AI44" s="473">
        <f>Tabelas!$G$35</f>
        <v>7.44</v>
      </c>
      <c r="AJ44" s="474"/>
      <c r="AK44" s="473">
        <f>Tabelas!$G$35</f>
        <v>7.44</v>
      </c>
      <c r="AL44" s="474"/>
      <c r="AM44" s="473">
        <f>Tabelas!$G$35</f>
        <v>7.44</v>
      </c>
      <c r="AN44" s="474"/>
      <c r="AO44" s="473">
        <f>Tabelas!$G$35</f>
        <v>7.44</v>
      </c>
      <c r="AP44" s="474"/>
      <c r="AQ44" s="473">
        <f>Tabelas!$G$35</f>
        <v>7.44</v>
      </c>
      <c r="AR44" s="474"/>
      <c r="AS44" s="473">
        <f>Tabelas!$G$35</f>
        <v>7.44</v>
      </c>
      <c r="AT44" s="474"/>
      <c r="AU44" s="473">
        <f>Tabelas!$G$35</f>
        <v>7.44</v>
      </c>
      <c r="AV44" s="474"/>
      <c r="AW44" s="473">
        <f>Tabelas!$G$35</f>
        <v>7.44</v>
      </c>
      <c r="AX44" s="474"/>
      <c r="AY44" s="473">
        <f>Tabelas!$G$35</f>
        <v>7.44</v>
      </c>
      <c r="AZ44" s="474"/>
      <c r="BA44" s="473">
        <f>Tabelas!$G$35</f>
        <v>7.44</v>
      </c>
      <c r="BB44" s="474"/>
      <c r="BC44" s="473">
        <f>Tabelas!$G$35</f>
        <v>7.44</v>
      </c>
      <c r="BD44" s="474"/>
      <c r="BE44" s="473">
        <f>Tabelas!$G$35</f>
        <v>7.44</v>
      </c>
      <c r="BF44" s="474"/>
    </row>
    <row r="45" spans="1:58" x14ac:dyDescent="0.25">
      <c r="A45" s="494"/>
      <c r="B45" s="68" t="s">
        <v>155</v>
      </c>
      <c r="C45" s="475">
        <f>C20*C44/1000</f>
        <v>1.5541974000000001</v>
      </c>
      <c r="D45" s="476"/>
      <c r="E45" s="475">
        <f>E20*E44/1000</f>
        <v>1.5541974000000001</v>
      </c>
      <c r="F45" s="476"/>
      <c r="G45" s="475">
        <f>G20*G44/1000</f>
        <v>1.5541974000000001</v>
      </c>
      <c r="H45" s="476"/>
      <c r="I45" s="475">
        <f>I20*I44/1000</f>
        <v>1.5541974000000001</v>
      </c>
      <c r="J45" s="476"/>
      <c r="K45" s="475">
        <f>K20*K44/1000</f>
        <v>1.5541974000000001</v>
      </c>
      <c r="L45" s="476"/>
      <c r="M45" s="475">
        <f>M20*M44/1000</f>
        <v>1.5541974000000001</v>
      </c>
      <c r="N45" s="476"/>
      <c r="O45" s="475">
        <f>O20*O44/1000</f>
        <v>1.5541974000000001</v>
      </c>
      <c r="P45" s="476"/>
      <c r="Q45" s="475">
        <f>Q20*Q44/1000</f>
        <v>1.5541974000000001</v>
      </c>
      <c r="R45" s="476"/>
      <c r="S45" s="475">
        <f>S20*S44/1000</f>
        <v>1.5541974000000001</v>
      </c>
      <c r="T45" s="476"/>
      <c r="U45" s="475">
        <f>U20*U44/1000</f>
        <v>1.5541974000000001</v>
      </c>
      <c r="V45" s="476"/>
      <c r="W45" s="475">
        <f>W20*W44/1000</f>
        <v>1.5541974000000001</v>
      </c>
      <c r="X45" s="476"/>
      <c r="Y45" s="475">
        <f>Y20*Y44/1000</f>
        <v>1.5541974000000001</v>
      </c>
      <c r="Z45" s="476"/>
      <c r="AA45" s="475">
        <f>AA20*AA44/1000</f>
        <v>1.5541974000000001</v>
      </c>
      <c r="AB45" s="476"/>
      <c r="AC45" s="475">
        <f>AC20*AC44/1000</f>
        <v>1.5541974000000001</v>
      </c>
      <c r="AD45" s="476"/>
      <c r="AE45" s="475">
        <f>AE20*AE44/1000</f>
        <v>1.5541974000000001</v>
      </c>
      <c r="AF45" s="476"/>
      <c r="AG45" s="475">
        <f>AG20*AG44/1000</f>
        <v>1.5541974000000001</v>
      </c>
      <c r="AH45" s="476"/>
      <c r="AI45" s="475">
        <f>AI20*AI44/1000</f>
        <v>1.5541974000000001</v>
      </c>
      <c r="AJ45" s="476"/>
      <c r="AK45" s="475">
        <f>AK20*AK44/1000</f>
        <v>1.5541974000000001</v>
      </c>
      <c r="AL45" s="476"/>
      <c r="AM45" s="475">
        <f>AM20*AM44/1000</f>
        <v>1.5541974000000001</v>
      </c>
      <c r="AN45" s="476"/>
      <c r="AO45" s="475">
        <f>AO20*AO44/1000</f>
        <v>1.5541974000000001</v>
      </c>
      <c r="AP45" s="476"/>
      <c r="AQ45" s="475">
        <f>AQ20*AQ44/1000</f>
        <v>1.5541974000000001</v>
      </c>
      <c r="AR45" s="476"/>
      <c r="AS45" s="475">
        <f>AS20*AS44/1000</f>
        <v>1.5541974000000001</v>
      </c>
      <c r="AT45" s="476"/>
      <c r="AU45" s="475">
        <f>AU20*AU44/1000</f>
        <v>1.5541974000000001</v>
      </c>
      <c r="AV45" s="476"/>
      <c r="AW45" s="475">
        <f>AW20*AW44/1000</f>
        <v>1.5541974000000001</v>
      </c>
      <c r="AX45" s="476"/>
      <c r="AY45" s="475">
        <f>AY20*AY44/1000</f>
        <v>1.5541974000000001</v>
      </c>
      <c r="AZ45" s="476"/>
      <c r="BA45" s="475">
        <f>BA20*BA44/1000</f>
        <v>1.5541974000000001</v>
      </c>
      <c r="BB45" s="476"/>
      <c r="BC45" s="475">
        <f>BC20*BC44/1000</f>
        <v>1.5541974000000001</v>
      </c>
      <c r="BD45" s="476"/>
      <c r="BE45" s="475">
        <f>BE20*BE44/1000</f>
        <v>1.5541974000000001</v>
      </c>
      <c r="BF45" s="476"/>
    </row>
    <row r="46" spans="1:58" ht="15.75" thickBot="1" x14ac:dyDescent="0.3">
      <c r="A46" s="495"/>
      <c r="B46" s="69" t="s">
        <v>156</v>
      </c>
      <c r="C46" s="477">
        <f>C45*C4</f>
        <v>0</v>
      </c>
      <c r="D46" s="478"/>
      <c r="E46" s="477">
        <f>E45*E4</f>
        <v>0</v>
      </c>
      <c r="F46" s="478"/>
      <c r="G46" s="477">
        <f>G45*G4</f>
        <v>0</v>
      </c>
      <c r="H46" s="478"/>
      <c r="I46" s="477">
        <f>I45*I4</f>
        <v>0</v>
      </c>
      <c r="J46" s="478"/>
      <c r="K46" s="477">
        <f>K45*K4</f>
        <v>0</v>
      </c>
      <c r="L46" s="478"/>
      <c r="M46" s="477">
        <f>M45*M4</f>
        <v>0</v>
      </c>
      <c r="N46" s="478"/>
      <c r="O46" s="477">
        <f>O45*O4</f>
        <v>0</v>
      </c>
      <c r="P46" s="478"/>
      <c r="Q46" s="477">
        <f>Q45*Q4</f>
        <v>0</v>
      </c>
      <c r="R46" s="478"/>
      <c r="S46" s="477">
        <f>S45*S4</f>
        <v>0</v>
      </c>
      <c r="T46" s="478"/>
      <c r="U46" s="477">
        <f>U45*U4</f>
        <v>23312.960999999999</v>
      </c>
      <c r="V46" s="478"/>
      <c r="W46" s="477">
        <f>W45*W4</f>
        <v>0</v>
      </c>
      <c r="X46" s="478"/>
      <c r="Y46" s="477">
        <f>Y45*Y4</f>
        <v>1554.1974</v>
      </c>
      <c r="Z46" s="478"/>
      <c r="AA46" s="477">
        <f>AA45*AA4</f>
        <v>0</v>
      </c>
      <c r="AB46" s="478"/>
      <c r="AC46" s="477">
        <f>AC45*AC4</f>
        <v>0</v>
      </c>
      <c r="AD46" s="478"/>
      <c r="AE46" s="477">
        <f>AE45*AE4</f>
        <v>0</v>
      </c>
      <c r="AF46" s="478"/>
      <c r="AG46" s="477">
        <f>AG45*AG4</f>
        <v>0</v>
      </c>
      <c r="AH46" s="478"/>
      <c r="AI46" s="477">
        <f>AI45*AI4</f>
        <v>0</v>
      </c>
      <c r="AJ46" s="478"/>
      <c r="AK46" s="477">
        <f>AK45*AK4</f>
        <v>0</v>
      </c>
      <c r="AL46" s="478"/>
      <c r="AM46" s="477">
        <f>AM45*AM4</f>
        <v>0</v>
      </c>
      <c r="AN46" s="478"/>
      <c r="AO46" s="477">
        <f>AO45*AO4</f>
        <v>0</v>
      </c>
      <c r="AP46" s="478"/>
      <c r="AQ46" s="477">
        <f>AQ45*AQ4</f>
        <v>0</v>
      </c>
      <c r="AR46" s="478"/>
      <c r="AS46" s="477">
        <f>AS45*AS4</f>
        <v>0</v>
      </c>
      <c r="AT46" s="478"/>
      <c r="AU46" s="477">
        <f>AU45*AU4</f>
        <v>0</v>
      </c>
      <c r="AV46" s="478"/>
      <c r="AW46" s="477">
        <f>AW45*AW4</f>
        <v>0</v>
      </c>
      <c r="AX46" s="478"/>
      <c r="AY46" s="477">
        <f>AY45*AY4</f>
        <v>0</v>
      </c>
      <c r="AZ46" s="478"/>
      <c r="BA46" s="477">
        <f>BA45*BA4</f>
        <v>155.41974000000002</v>
      </c>
      <c r="BB46" s="478"/>
      <c r="BC46" s="477">
        <f>BC45*BC4</f>
        <v>0</v>
      </c>
      <c r="BD46" s="478"/>
      <c r="BE46" s="477">
        <f>BE45*BE4</f>
        <v>0</v>
      </c>
      <c r="BF46" s="478"/>
    </row>
    <row r="47" spans="1:58" ht="15.75" thickBot="1" x14ac:dyDescent="0.3">
      <c r="A47" s="320" t="s">
        <v>72</v>
      </c>
      <c r="B47" s="501" t="str">
        <f>'REQUISIÇÃO DE SERVIÇOS '!D50</f>
        <v>Laminação Fosca e encadernação espiral</v>
      </c>
      <c r="C47" s="503"/>
      <c r="D47" s="249"/>
      <c r="E47" s="121"/>
      <c r="F47" s="249"/>
      <c r="G47" s="121"/>
      <c r="H47" s="249"/>
      <c r="I47" s="121"/>
      <c r="J47" s="249"/>
      <c r="K47" s="121"/>
      <c r="L47" s="249"/>
      <c r="M47" s="121"/>
      <c r="N47" s="249"/>
      <c r="O47" s="121"/>
      <c r="P47" s="249"/>
      <c r="Q47" s="121"/>
      <c r="R47" s="249"/>
      <c r="S47" s="121"/>
      <c r="T47" s="249"/>
      <c r="U47" s="121"/>
      <c r="V47" s="249"/>
      <c r="W47" s="121"/>
      <c r="X47" s="249"/>
      <c r="Y47" s="121"/>
      <c r="Z47" s="249"/>
      <c r="AA47" s="121"/>
      <c r="AB47" s="249"/>
      <c r="AC47" s="121"/>
      <c r="AD47" s="249"/>
      <c r="AE47" s="121"/>
      <c r="AF47" s="249"/>
      <c r="AG47" s="121"/>
      <c r="AH47" s="249"/>
      <c r="AI47" s="121"/>
      <c r="AJ47" s="249"/>
      <c r="AK47" s="121"/>
      <c r="AL47" s="249"/>
      <c r="AM47" s="121"/>
      <c r="AN47" s="249"/>
      <c r="AO47" s="121"/>
      <c r="AP47" s="249"/>
      <c r="AQ47" s="121"/>
      <c r="AR47" s="249"/>
      <c r="AS47" s="121"/>
      <c r="AT47" s="249"/>
      <c r="AU47" s="121"/>
      <c r="AV47" s="249"/>
      <c r="AW47" s="121"/>
      <c r="AX47" s="249"/>
      <c r="AY47" s="121"/>
      <c r="AZ47" s="249"/>
      <c r="BA47" s="121"/>
      <c r="BB47" s="249"/>
      <c r="BC47" s="121"/>
      <c r="BD47" s="249"/>
      <c r="BE47" s="121"/>
      <c r="BF47" s="249"/>
    </row>
    <row r="48" spans="1:58" x14ac:dyDescent="0.25">
      <c r="A48" s="222"/>
      <c r="B48" s="229"/>
      <c r="C48" s="334" t="s">
        <v>170</v>
      </c>
      <c r="D48" s="73">
        <f>C46+C42</f>
        <v>0</v>
      </c>
      <c r="E48" s="68" t="s">
        <v>170</v>
      </c>
      <c r="F48" s="73">
        <f>E46+E42</f>
        <v>0</v>
      </c>
      <c r="G48" s="68" t="s">
        <v>170</v>
      </c>
      <c r="H48" s="73">
        <f>G46+G42</f>
        <v>0</v>
      </c>
      <c r="I48" s="68" t="s">
        <v>170</v>
      </c>
      <c r="J48" s="73">
        <f>I46+I42</f>
        <v>0</v>
      </c>
      <c r="K48" s="68" t="s">
        <v>170</v>
      </c>
      <c r="L48" s="73">
        <f>K46+K42</f>
        <v>0</v>
      </c>
      <c r="M48" s="68" t="s">
        <v>170</v>
      </c>
      <c r="N48" s="73">
        <f>M46+M42</f>
        <v>0</v>
      </c>
      <c r="O48" s="68" t="s">
        <v>170</v>
      </c>
      <c r="P48" s="73">
        <f>O46+O42</f>
        <v>0</v>
      </c>
      <c r="Q48" s="68" t="s">
        <v>170</v>
      </c>
      <c r="R48" s="73">
        <f>Q46+Q42</f>
        <v>0</v>
      </c>
      <c r="S48" s="68" t="s">
        <v>170</v>
      </c>
      <c r="T48" s="73">
        <f>S46+S42</f>
        <v>0</v>
      </c>
      <c r="U48" s="68" t="s">
        <v>170</v>
      </c>
      <c r="V48" s="73">
        <f>U46+U42</f>
        <v>35157.449249999998</v>
      </c>
      <c r="W48" s="68" t="s">
        <v>170</v>
      </c>
      <c r="X48" s="73">
        <f>W46+W42</f>
        <v>0</v>
      </c>
      <c r="Y48" s="68" t="s">
        <v>170</v>
      </c>
      <c r="Z48" s="73">
        <f>Y46+Y42</f>
        <v>2343.8299499999998</v>
      </c>
      <c r="AA48" s="68" t="s">
        <v>170</v>
      </c>
      <c r="AB48" s="73">
        <f>AA46+AA42</f>
        <v>0</v>
      </c>
      <c r="AC48" s="68" t="s">
        <v>170</v>
      </c>
      <c r="AD48" s="73">
        <f>AC46+AC42</f>
        <v>0</v>
      </c>
      <c r="AE48" s="68" t="s">
        <v>170</v>
      </c>
      <c r="AF48" s="73">
        <f>AE46+AE42</f>
        <v>0</v>
      </c>
      <c r="AG48" s="68" t="s">
        <v>170</v>
      </c>
      <c r="AH48" s="73">
        <f>AG46+AG42</f>
        <v>0</v>
      </c>
      <c r="AI48" s="68" t="s">
        <v>170</v>
      </c>
      <c r="AJ48" s="73">
        <f>AI46+AI42</f>
        <v>0</v>
      </c>
      <c r="AK48" s="68" t="s">
        <v>170</v>
      </c>
      <c r="AL48" s="73">
        <f>AK46+AK42</f>
        <v>0</v>
      </c>
      <c r="AM48" s="68" t="s">
        <v>170</v>
      </c>
      <c r="AN48" s="73">
        <f>AM46+AM42</f>
        <v>0</v>
      </c>
      <c r="AO48" s="68" t="s">
        <v>170</v>
      </c>
      <c r="AP48" s="73">
        <f>AO46+AO42</f>
        <v>0</v>
      </c>
      <c r="AQ48" s="68" t="s">
        <v>170</v>
      </c>
      <c r="AR48" s="73">
        <f>AQ46+AQ42</f>
        <v>0</v>
      </c>
      <c r="AS48" s="68" t="s">
        <v>170</v>
      </c>
      <c r="AT48" s="73">
        <f>AS46+AS42</f>
        <v>0</v>
      </c>
      <c r="AU48" s="68" t="s">
        <v>170</v>
      </c>
      <c r="AV48" s="73">
        <f>AU46+AU42</f>
        <v>0</v>
      </c>
      <c r="AW48" s="68" t="s">
        <v>170</v>
      </c>
      <c r="AX48" s="73">
        <f>AW46+AW42</f>
        <v>0</v>
      </c>
      <c r="AY48" s="68" t="s">
        <v>170</v>
      </c>
      <c r="AZ48" s="73">
        <f>AY46+AY42</f>
        <v>0</v>
      </c>
      <c r="BA48" s="68" t="s">
        <v>170</v>
      </c>
      <c r="BB48" s="73">
        <f>BA46+BA42</f>
        <v>234.38299499999999</v>
      </c>
      <c r="BC48" s="68" t="s">
        <v>170</v>
      </c>
      <c r="BD48" s="73">
        <f>BC46+BC42</f>
        <v>0</v>
      </c>
      <c r="BE48" s="68" t="s">
        <v>170</v>
      </c>
      <c r="BF48" s="73">
        <f>BE46+BE42</f>
        <v>0</v>
      </c>
    </row>
    <row r="49" spans="1:58" x14ac:dyDescent="0.25">
      <c r="A49" s="224"/>
      <c r="B49" s="120"/>
      <c r="C49" s="72" t="s">
        <v>111</v>
      </c>
      <c r="D49" s="73">
        <f>IF(OR(C7=Tabelas!$F$14,C7=Tabelas!$F$16),SUM(D27:D31),SUM(D27:D31)*87.5%)</f>
        <v>0</v>
      </c>
      <c r="E49" s="72" t="s">
        <v>111</v>
      </c>
      <c r="F49" s="73">
        <f>IF(OR(E7=Tabelas!$F$14,E7=Tabelas!$F$16),SUM(F27:F31),SUM(F27:F31)*87.5%)</f>
        <v>0</v>
      </c>
      <c r="G49" s="72" t="s">
        <v>111</v>
      </c>
      <c r="H49" s="73">
        <f>IF(OR(G7=Tabelas!$F$14,G7=Tabelas!$F$16),SUM(H27:H31),SUM(H27:H31)*87.5%)</f>
        <v>0</v>
      </c>
      <c r="I49" s="72" t="s">
        <v>111</v>
      </c>
      <c r="J49" s="73">
        <f>IF(OR(I7=Tabelas!$F$14,I7=Tabelas!$F$16),SUM(J27:J31),SUM(J27:J31)*87.5%)</f>
        <v>0</v>
      </c>
      <c r="K49" s="72" t="s">
        <v>111</v>
      </c>
      <c r="L49" s="73">
        <f>IF(OR(K7=Tabelas!$F$14,K7=Tabelas!$F$16),SUM(L27:L31),SUM(L27:L31)*87.5%)</f>
        <v>0</v>
      </c>
      <c r="M49" s="72" t="s">
        <v>111</v>
      </c>
      <c r="N49" s="73">
        <f>IF(OR(M7=Tabelas!$F$14,M7=Tabelas!$F$16),SUM(N27:N31),SUM(N27:N31)*87.5%)</f>
        <v>0</v>
      </c>
      <c r="O49" s="72" t="s">
        <v>111</v>
      </c>
      <c r="P49" s="73">
        <f>IF(OR(O7=Tabelas!$F$14,O7=Tabelas!$F$16),SUM(P27:P31),SUM(P27:P31)*87.5%)</f>
        <v>0</v>
      </c>
      <c r="Q49" s="72" t="s">
        <v>111</v>
      </c>
      <c r="R49" s="73">
        <f>IF(OR(Q7=Tabelas!$F$14,Q7=Tabelas!$F$16),SUM(R27:R31),SUM(R27:R31)*87.5%)</f>
        <v>0</v>
      </c>
      <c r="S49" s="72" t="s">
        <v>111</v>
      </c>
      <c r="T49" s="73">
        <f>IF(OR(S7=Tabelas!$F$14,S7=Tabelas!$F$16),SUM(T27:T31),SUM(T27:T31)*87.5%)</f>
        <v>0</v>
      </c>
      <c r="U49" s="72" t="s">
        <v>111</v>
      </c>
      <c r="V49" s="73">
        <f>IF(OR(U7=Tabelas!$F$14,U7=Tabelas!$F$16),SUM(V27:V31),SUM(V27:V31)*87.5%)</f>
        <v>0</v>
      </c>
      <c r="W49" s="72" t="s">
        <v>111</v>
      </c>
      <c r="X49" s="73">
        <f>IF(OR(W7=Tabelas!$F$14,W7=Tabelas!$F$16),SUM(X27:X31),SUM(X27:X31)*87.5%)</f>
        <v>0</v>
      </c>
      <c r="Y49" s="72" t="s">
        <v>111</v>
      </c>
      <c r="Z49" s="73">
        <f>IF(OR(Y7=Tabelas!$F$14,Y7=Tabelas!$F$16),SUM(Z27:Z31),SUM(Z27:Z31)*87.5%)</f>
        <v>1597.6271902499998</v>
      </c>
      <c r="AA49" s="72" t="s">
        <v>111</v>
      </c>
      <c r="AB49" s="73">
        <f>IF(OR(AA7=Tabelas!$F$14,AA7=Tabelas!$F$16),SUM(AB27:AB31),SUM(AB27:AB31)*87.5%)</f>
        <v>0</v>
      </c>
      <c r="AC49" s="72" t="s">
        <v>111</v>
      </c>
      <c r="AD49" s="73">
        <f>IF(OR(AC7=Tabelas!$F$14,AC7=Tabelas!$F$16),SUM(AD27:AD31),SUM(AD27:AD31)*87.5%)</f>
        <v>0</v>
      </c>
      <c r="AE49" s="72" t="s">
        <v>111</v>
      </c>
      <c r="AF49" s="73">
        <f>IF(OR(AE7=Tabelas!$F$14,AE7=Tabelas!$F$16),SUM(AF27:AF31),SUM(AF27:AF31)*87.5%)</f>
        <v>0</v>
      </c>
      <c r="AG49" s="72" t="s">
        <v>111</v>
      </c>
      <c r="AH49" s="73">
        <f>IF(OR(AG7=Tabelas!$F$14,AG7=Tabelas!$F$16),SUM(AH27:AH31),SUM(AH27:AH31)*87.5%)</f>
        <v>0</v>
      </c>
      <c r="AI49" s="72" t="s">
        <v>111</v>
      </c>
      <c r="AJ49" s="73">
        <f>IF(OR(AI7=Tabelas!$F$14,AI7=Tabelas!$F$16),SUM(AJ27:AJ31),SUM(AJ27:AJ31)*87.5%)</f>
        <v>0</v>
      </c>
      <c r="AK49" s="72" t="s">
        <v>111</v>
      </c>
      <c r="AL49" s="73">
        <f>IF(OR(AK7=Tabelas!$F$14,AK7=Tabelas!$F$16),SUM(AL27:AL31),SUM(AL27:AL31)*87.5%)</f>
        <v>0</v>
      </c>
      <c r="AM49" s="72" t="s">
        <v>111</v>
      </c>
      <c r="AN49" s="73">
        <f>IF(OR(AM7=Tabelas!$F$14,AM7=Tabelas!$F$16),SUM(AN27:AN31),SUM(AN27:AN31)*87.5%)</f>
        <v>0</v>
      </c>
      <c r="AO49" s="72" t="s">
        <v>111</v>
      </c>
      <c r="AP49" s="73">
        <f>IF(OR(AO7=Tabelas!$F$14,AO7=Tabelas!$F$16),SUM(AP27:AP31),SUM(AP27:AP31)*87.5%)</f>
        <v>0</v>
      </c>
      <c r="AQ49" s="72" t="s">
        <v>111</v>
      </c>
      <c r="AR49" s="73">
        <f>IF(OR(AQ7=Tabelas!$F$14,AQ7=Tabelas!$F$16),SUM(AR27:AR31),SUM(AR27:AR31)*87.5%)</f>
        <v>0</v>
      </c>
      <c r="AS49" s="72" t="s">
        <v>111</v>
      </c>
      <c r="AT49" s="73">
        <f>IF(OR(AS7=Tabelas!$F$14,AS7=Tabelas!$F$16),SUM(AT27:AT31),SUM(AT27:AT31)*87.5%)</f>
        <v>0</v>
      </c>
      <c r="AU49" s="72" t="s">
        <v>111</v>
      </c>
      <c r="AV49" s="73">
        <f>IF(OR(AU7=Tabelas!$F$14,AU7=Tabelas!$F$16),SUM(AV27:AV31),SUM(AV27:AV31)*87.5%)</f>
        <v>0</v>
      </c>
      <c r="AW49" s="72" t="s">
        <v>111</v>
      </c>
      <c r="AX49" s="73">
        <f>IF(OR(AW7=Tabelas!$F$14,AW7=Tabelas!$F$16),SUM(AX27:AX31),SUM(AX27:AX31)*87.5%)</f>
        <v>0</v>
      </c>
      <c r="AY49" s="72" t="s">
        <v>111</v>
      </c>
      <c r="AZ49" s="73">
        <f>IF(OR(AY7=Tabelas!$F$14,AY7=Tabelas!$F$16),SUM(AZ27:AZ31),SUM(AZ27:AZ31)*87.5%)</f>
        <v>0</v>
      </c>
      <c r="BA49" s="72" t="s">
        <v>111</v>
      </c>
      <c r="BB49" s="73">
        <f>IF(OR(BA7=Tabelas!$F$14,BA7=Tabelas!$F$16),SUM(BB27:BB31),SUM(BB27:BB31)*87.5%)</f>
        <v>200.95939499999997</v>
      </c>
      <c r="BC49" s="72" t="s">
        <v>111</v>
      </c>
      <c r="BD49" s="73">
        <f>IF(OR(BC7=Tabelas!$F$14,BC7=Tabelas!$F$16),SUM(BD27:BD31),SUM(BD27:BD31)*87.5%)</f>
        <v>0</v>
      </c>
      <c r="BE49" s="72" t="s">
        <v>111</v>
      </c>
      <c r="BF49" s="73">
        <f>IF(OR(BE7=Tabelas!$F$14,BE7=Tabelas!$F$16),SUM(BF27:BF31),SUM(BF27:BF31)*87.5%)</f>
        <v>0</v>
      </c>
    </row>
    <row r="50" spans="1:58" x14ac:dyDescent="0.25">
      <c r="A50" s="224"/>
      <c r="B50" s="120"/>
      <c r="C50" s="72" t="s">
        <v>112</v>
      </c>
      <c r="D50" s="73">
        <f>IF(OR(C13=Tabelas!$F$14,C13=Tabelas!$F$16),SUM(D34:D38),SUM(D34:D38)*87.5%)</f>
        <v>0</v>
      </c>
      <c r="E50" s="72" t="s">
        <v>112</v>
      </c>
      <c r="F50" s="73">
        <f>IF(OR(E13=Tabelas!$F$14,E13=Tabelas!$F$16),SUM(F34:F38),SUM(F34:F38)*87.5%)</f>
        <v>0</v>
      </c>
      <c r="G50" s="72" t="s">
        <v>112</v>
      </c>
      <c r="H50" s="73">
        <f>IF(OR(G13=Tabelas!$F$14,G13=Tabelas!$F$16),SUM(H34:H38),SUM(H34:H38)*87.5%)</f>
        <v>0</v>
      </c>
      <c r="I50" s="72" t="s">
        <v>112</v>
      </c>
      <c r="J50" s="73">
        <f>IF(OR(I13=Tabelas!$F$14,I13=Tabelas!$F$16),SUM(J34:J38),SUM(J34:J38)*87.5%)</f>
        <v>0</v>
      </c>
      <c r="K50" s="72" t="s">
        <v>112</v>
      </c>
      <c r="L50" s="73">
        <f>IF(OR(K13=Tabelas!$F$14,K13=Tabelas!$F$16),SUM(L34:L38),SUM(L34:L38)*87.5%)</f>
        <v>0</v>
      </c>
      <c r="M50" s="72" t="s">
        <v>112</v>
      </c>
      <c r="N50" s="73">
        <f>IF(OR(M13=Tabelas!$F$14,M13=Tabelas!$F$16),SUM(N34:N38),SUM(N34:N38)*87.5%)</f>
        <v>0</v>
      </c>
      <c r="O50" s="72" t="s">
        <v>112</v>
      </c>
      <c r="P50" s="73">
        <f>IF(OR(O13=Tabelas!$F$14,O13=Tabelas!$F$16),SUM(P34:P38),SUM(P34:P38)*87.5%)</f>
        <v>0</v>
      </c>
      <c r="Q50" s="72" t="s">
        <v>112</v>
      </c>
      <c r="R50" s="73">
        <f>IF(OR(Q13=Tabelas!$F$14,Q13=Tabelas!$F$16),SUM(R34:R38),SUM(R34:R38)*87.5%)</f>
        <v>0</v>
      </c>
      <c r="S50" s="72" t="s">
        <v>112</v>
      </c>
      <c r="T50" s="73">
        <f>IF(OR(S13=Tabelas!$F$14,S13=Tabelas!$F$16),SUM(T34:T38),SUM(T34:T38)*87.5%)</f>
        <v>0</v>
      </c>
      <c r="U50" s="72" t="s">
        <v>112</v>
      </c>
      <c r="V50" s="73">
        <f>IF(OR(U13=Tabelas!$F$14,U13=Tabelas!$F$16),SUM(V34:V38),SUM(V34:V38)*87.5%)</f>
        <v>0</v>
      </c>
      <c r="W50" s="72" t="s">
        <v>112</v>
      </c>
      <c r="X50" s="73">
        <f>IF(OR(W13=Tabelas!$F$14,W13=Tabelas!$F$16),SUM(X34:X38),SUM(X34:X38)*87.5%)</f>
        <v>0</v>
      </c>
      <c r="Y50" s="72" t="s">
        <v>112</v>
      </c>
      <c r="Z50" s="73">
        <f>IF(OR(Y13=Tabelas!$F$14,Y13=Tabelas!$F$16),SUM(Z34:Z38),SUM(Z34:Z38)*87.5%)</f>
        <v>18671.519671875001</v>
      </c>
      <c r="AA50" s="72" t="s">
        <v>112</v>
      </c>
      <c r="AB50" s="73">
        <f>IF(OR(AA13=Tabelas!$F$14,AA13=Tabelas!$F$16),SUM(AB34:AB38),SUM(AB34:AB38)*87.5%)</f>
        <v>0</v>
      </c>
      <c r="AC50" s="72" t="s">
        <v>112</v>
      </c>
      <c r="AD50" s="73">
        <f>IF(OR(AC13=Tabelas!$F$14,AC13=Tabelas!$F$16),SUM(AD34:AD38),SUM(AD34:AD38)*87.5%)</f>
        <v>0</v>
      </c>
      <c r="AE50" s="72" t="s">
        <v>112</v>
      </c>
      <c r="AF50" s="73">
        <f>IF(OR(AE13=Tabelas!$F$14,AE13=Tabelas!$F$16),SUM(AF34:AF38),SUM(AF34:AF38)*87.5%)</f>
        <v>0</v>
      </c>
      <c r="AG50" s="72" t="s">
        <v>112</v>
      </c>
      <c r="AH50" s="73">
        <f>IF(OR(AG13=Tabelas!$F$14,AG13=Tabelas!$F$16),SUM(AH34:AH38),SUM(AH34:AH38)*87.5%)</f>
        <v>0</v>
      </c>
      <c r="AI50" s="72" t="s">
        <v>112</v>
      </c>
      <c r="AJ50" s="73">
        <f>IF(OR(AI13=Tabelas!$F$14,AI13=Tabelas!$F$16),SUM(AJ34:AJ38),SUM(AJ34:AJ38)*87.5%)</f>
        <v>0</v>
      </c>
      <c r="AK50" s="72" t="s">
        <v>112</v>
      </c>
      <c r="AL50" s="73">
        <f>IF(OR(AK13=Tabelas!$F$14,AK13=Tabelas!$F$16),SUM(AL34:AL38),SUM(AL34:AL38)*87.5%)</f>
        <v>0</v>
      </c>
      <c r="AM50" s="72" t="s">
        <v>112</v>
      </c>
      <c r="AN50" s="73">
        <f>IF(OR(AM13=Tabelas!$F$14,AM13=Tabelas!$F$16),SUM(AN34:AN38),SUM(AN34:AN38)*87.5%)</f>
        <v>0</v>
      </c>
      <c r="AO50" s="72" t="s">
        <v>112</v>
      </c>
      <c r="AP50" s="73">
        <f>IF(OR(AO13=Tabelas!$F$14,AO13=Tabelas!$F$16),SUM(AP34:AP38),SUM(AP34:AP38)*87.5%)</f>
        <v>0</v>
      </c>
      <c r="AQ50" s="72" t="s">
        <v>112</v>
      </c>
      <c r="AR50" s="73">
        <f>IF(OR(AQ13=Tabelas!$F$14,AQ13=Tabelas!$F$16),SUM(AR34:AR38),SUM(AR34:AR38)*87.5%)</f>
        <v>0</v>
      </c>
      <c r="AS50" s="72" t="s">
        <v>112</v>
      </c>
      <c r="AT50" s="73">
        <f>IF(OR(AS13=Tabelas!$F$14,AS13=Tabelas!$F$16),SUM(AT34:AT38),SUM(AT34:AT38)*87.5%)</f>
        <v>0</v>
      </c>
      <c r="AU50" s="72" t="s">
        <v>112</v>
      </c>
      <c r="AV50" s="73">
        <f>IF(OR(AU13=Tabelas!$F$14,AU13=Tabelas!$F$16),SUM(AV34:AV38),SUM(AV34:AV38)*87.5%)</f>
        <v>0</v>
      </c>
      <c r="AW50" s="72" t="s">
        <v>112</v>
      </c>
      <c r="AX50" s="73">
        <f>IF(OR(AW13=Tabelas!$F$14,AW13=Tabelas!$F$16),SUM(AX34:AX38),SUM(AX34:AX38)*87.5%)</f>
        <v>0</v>
      </c>
      <c r="AY50" s="72" t="s">
        <v>112</v>
      </c>
      <c r="AZ50" s="73">
        <f>IF(OR(AY13=Tabelas!$F$14,AY13=Tabelas!$F$16),SUM(AZ34:AZ38),SUM(AZ34:AZ38)*87.5%)</f>
        <v>0</v>
      </c>
      <c r="BA50" s="72" t="s">
        <v>112</v>
      </c>
      <c r="BB50" s="73">
        <f>IF(OR(BA13=Tabelas!$F$14,BA13=Tabelas!$F$16),SUM(BB34:BB38),SUM(BB34:BB38)*87.5%)</f>
        <v>2869.7294062499996</v>
      </c>
      <c r="BC50" s="72" t="s">
        <v>112</v>
      </c>
      <c r="BD50" s="73">
        <f>IF(OR(BC13=Tabelas!$F$14,BC13=Tabelas!$F$16),SUM(BD34:BD38),SUM(BD34:BD38)*87.5%)</f>
        <v>0</v>
      </c>
      <c r="BE50" s="72" t="s">
        <v>112</v>
      </c>
      <c r="BF50" s="73">
        <f>IF(OR(BE13=Tabelas!$F$14,BE13=Tabelas!$F$16),SUM(BF34:BF38),SUM(BF34:BF38)*87.5%)</f>
        <v>0</v>
      </c>
    </row>
    <row r="51" spans="1:58" x14ac:dyDescent="0.25">
      <c r="A51" s="224"/>
      <c r="B51" s="120"/>
      <c r="C51" s="51" t="s">
        <v>96</v>
      </c>
      <c r="D51" s="74">
        <f>D48+D49+D50</f>
        <v>0</v>
      </c>
      <c r="E51" s="51" t="s">
        <v>96</v>
      </c>
      <c r="F51" s="74">
        <f>F48+F49+F50</f>
        <v>0</v>
      </c>
      <c r="G51" s="51" t="s">
        <v>96</v>
      </c>
      <c r="H51" s="74">
        <f>H48+H49+H50</f>
        <v>0</v>
      </c>
      <c r="I51" s="51" t="s">
        <v>96</v>
      </c>
      <c r="J51" s="74">
        <f>J48+J49+J50</f>
        <v>0</v>
      </c>
      <c r="K51" s="51" t="s">
        <v>96</v>
      </c>
      <c r="L51" s="74">
        <f>L48+L49+L50</f>
        <v>0</v>
      </c>
      <c r="M51" s="51" t="s">
        <v>96</v>
      </c>
      <c r="N51" s="74">
        <f>N48+N49+N50</f>
        <v>0</v>
      </c>
      <c r="O51" s="51" t="s">
        <v>96</v>
      </c>
      <c r="P51" s="74">
        <f>P48+P49+P50</f>
        <v>0</v>
      </c>
      <c r="Q51" s="51" t="s">
        <v>96</v>
      </c>
      <c r="R51" s="74">
        <f>R48+R49+R50</f>
        <v>0</v>
      </c>
      <c r="S51" s="51" t="s">
        <v>96</v>
      </c>
      <c r="T51" s="74">
        <f>T48+T49+T50</f>
        <v>0</v>
      </c>
      <c r="U51" s="51" t="s">
        <v>96</v>
      </c>
      <c r="V51" s="74">
        <f>V48+V49+V50</f>
        <v>35157.449249999998</v>
      </c>
      <c r="W51" s="51" t="s">
        <v>96</v>
      </c>
      <c r="X51" s="74">
        <f>X48+X49+X50</f>
        <v>0</v>
      </c>
      <c r="Y51" s="51" t="s">
        <v>96</v>
      </c>
      <c r="Z51" s="74">
        <f>Z48+Z49+Z50</f>
        <v>22612.976812125002</v>
      </c>
      <c r="AA51" s="51" t="s">
        <v>96</v>
      </c>
      <c r="AB51" s="74">
        <f>AB48+AB49+AB50</f>
        <v>0</v>
      </c>
      <c r="AC51" s="51" t="s">
        <v>96</v>
      </c>
      <c r="AD51" s="74">
        <f>AD48+AD49+AD50</f>
        <v>0</v>
      </c>
      <c r="AE51" s="51" t="s">
        <v>96</v>
      </c>
      <c r="AF51" s="74">
        <f>AF48+AF49+AF50</f>
        <v>0</v>
      </c>
      <c r="AG51" s="51" t="s">
        <v>96</v>
      </c>
      <c r="AH51" s="74">
        <f>AH48+AH49+AH50</f>
        <v>0</v>
      </c>
      <c r="AI51" s="51" t="s">
        <v>96</v>
      </c>
      <c r="AJ51" s="74">
        <f>AJ48+AJ49+AJ50</f>
        <v>0</v>
      </c>
      <c r="AK51" s="51" t="s">
        <v>96</v>
      </c>
      <c r="AL51" s="74">
        <f>AL48+AL49+AL50</f>
        <v>0</v>
      </c>
      <c r="AM51" s="51" t="s">
        <v>96</v>
      </c>
      <c r="AN51" s="74">
        <f>AN48+AN49+AN50</f>
        <v>0</v>
      </c>
      <c r="AO51" s="51" t="s">
        <v>96</v>
      </c>
      <c r="AP51" s="74">
        <f>AP48+AP49+AP50</f>
        <v>0</v>
      </c>
      <c r="AQ51" s="51" t="s">
        <v>96</v>
      </c>
      <c r="AR51" s="74">
        <f>AR48+AR49+AR50</f>
        <v>0</v>
      </c>
      <c r="AS51" s="51" t="s">
        <v>96</v>
      </c>
      <c r="AT51" s="74">
        <f>AT48+AT49+AT50</f>
        <v>0</v>
      </c>
      <c r="AU51" s="51" t="s">
        <v>96</v>
      </c>
      <c r="AV51" s="74">
        <f>AV48+AV49+AV50</f>
        <v>0</v>
      </c>
      <c r="AW51" s="51" t="s">
        <v>96</v>
      </c>
      <c r="AX51" s="74">
        <f>AX48+AX49+AX50</f>
        <v>0</v>
      </c>
      <c r="AY51" s="51" t="s">
        <v>96</v>
      </c>
      <c r="AZ51" s="74">
        <f>AZ48+AZ49+AZ50</f>
        <v>0</v>
      </c>
      <c r="BA51" s="51" t="s">
        <v>96</v>
      </c>
      <c r="BB51" s="74">
        <f>BB48+BB49+BB50</f>
        <v>3305.0717962499994</v>
      </c>
      <c r="BC51" s="51" t="s">
        <v>96</v>
      </c>
      <c r="BD51" s="74">
        <f>BD48+BD49+BD50</f>
        <v>0</v>
      </c>
      <c r="BE51" s="51" t="s">
        <v>96</v>
      </c>
      <c r="BF51" s="74">
        <f>BF48+BF49+BF50</f>
        <v>0</v>
      </c>
    </row>
    <row r="52" spans="1:58" x14ac:dyDescent="0.25">
      <c r="A52" s="224"/>
      <c r="B52" s="120"/>
      <c r="C52" s="51" t="s">
        <v>97</v>
      </c>
      <c r="D52" s="79" t="e">
        <f>D51/C4</f>
        <v>#DIV/0!</v>
      </c>
      <c r="E52" s="51" t="s">
        <v>97</v>
      </c>
      <c r="F52" s="79" t="e">
        <f>F51/E4</f>
        <v>#DIV/0!</v>
      </c>
      <c r="G52" s="51" t="s">
        <v>97</v>
      </c>
      <c r="H52" s="79" t="e">
        <f>H51/G4</f>
        <v>#DIV/0!</v>
      </c>
      <c r="I52" s="51" t="s">
        <v>97</v>
      </c>
      <c r="J52" s="79" t="e">
        <f>J51/I4</f>
        <v>#DIV/0!</v>
      </c>
      <c r="K52" s="51" t="s">
        <v>97</v>
      </c>
      <c r="L52" s="79" t="e">
        <f>L51/K4</f>
        <v>#DIV/0!</v>
      </c>
      <c r="M52" s="51" t="s">
        <v>97</v>
      </c>
      <c r="N52" s="79" t="e">
        <f>N51/M4</f>
        <v>#DIV/0!</v>
      </c>
      <c r="O52" s="51" t="s">
        <v>97</v>
      </c>
      <c r="P52" s="79" t="e">
        <f>P51/O4</f>
        <v>#DIV/0!</v>
      </c>
      <c r="Q52" s="51" t="s">
        <v>97</v>
      </c>
      <c r="R52" s="79" t="e">
        <f>R51/Q4</f>
        <v>#DIV/0!</v>
      </c>
      <c r="S52" s="51" t="s">
        <v>97</v>
      </c>
      <c r="T52" s="79" t="e">
        <f>T51/S4</f>
        <v>#DIV/0!</v>
      </c>
      <c r="U52" s="51" t="s">
        <v>97</v>
      </c>
      <c r="V52" s="79">
        <f>V51/U4</f>
        <v>2.3438299499999999</v>
      </c>
      <c r="W52" s="51" t="s">
        <v>97</v>
      </c>
      <c r="X52" s="79" t="e">
        <f>X51/W4</f>
        <v>#DIV/0!</v>
      </c>
      <c r="Y52" s="51" t="s">
        <v>97</v>
      </c>
      <c r="Z52" s="79">
        <f>Z51/Y4</f>
        <v>22.612976812125002</v>
      </c>
      <c r="AA52" s="51" t="s">
        <v>97</v>
      </c>
      <c r="AB52" s="79" t="e">
        <f>AB51/AA4</f>
        <v>#DIV/0!</v>
      </c>
      <c r="AC52" s="51" t="s">
        <v>97</v>
      </c>
      <c r="AD52" s="79" t="e">
        <f>AD51/AC4</f>
        <v>#DIV/0!</v>
      </c>
      <c r="AE52" s="51" t="s">
        <v>97</v>
      </c>
      <c r="AF52" s="79" t="e">
        <f>AF51/AE4</f>
        <v>#DIV/0!</v>
      </c>
      <c r="AG52" s="51" t="s">
        <v>97</v>
      </c>
      <c r="AH52" s="79" t="e">
        <f>AH51/AG4</f>
        <v>#DIV/0!</v>
      </c>
      <c r="AI52" s="51" t="s">
        <v>97</v>
      </c>
      <c r="AJ52" s="79" t="e">
        <f>AJ51/AI4</f>
        <v>#DIV/0!</v>
      </c>
      <c r="AK52" s="51" t="s">
        <v>97</v>
      </c>
      <c r="AL52" s="79" t="e">
        <f>AL51/AK4</f>
        <v>#DIV/0!</v>
      </c>
      <c r="AM52" s="51" t="s">
        <v>97</v>
      </c>
      <c r="AN52" s="79" t="e">
        <f>AN51/AM4</f>
        <v>#DIV/0!</v>
      </c>
      <c r="AO52" s="51" t="s">
        <v>97</v>
      </c>
      <c r="AP52" s="79" t="e">
        <f>AP51/AO4</f>
        <v>#DIV/0!</v>
      </c>
      <c r="AQ52" s="51" t="s">
        <v>97</v>
      </c>
      <c r="AR52" s="79" t="e">
        <f>AR51/AQ4</f>
        <v>#DIV/0!</v>
      </c>
      <c r="AS52" s="51" t="s">
        <v>97</v>
      </c>
      <c r="AT52" s="79" t="e">
        <f>AT51/AS4</f>
        <v>#DIV/0!</v>
      </c>
      <c r="AU52" s="51" t="s">
        <v>97</v>
      </c>
      <c r="AV52" s="79" t="e">
        <f>AV51/AU4</f>
        <v>#DIV/0!</v>
      </c>
      <c r="AW52" s="51" t="s">
        <v>97</v>
      </c>
      <c r="AX52" s="79" t="e">
        <f>AX51/AW4</f>
        <v>#DIV/0!</v>
      </c>
      <c r="AY52" s="51" t="s">
        <v>97</v>
      </c>
      <c r="AZ52" s="79" t="e">
        <f>AZ51/AY4</f>
        <v>#DIV/0!</v>
      </c>
      <c r="BA52" s="51" t="s">
        <v>97</v>
      </c>
      <c r="BB52" s="79">
        <f>BB51/BA4</f>
        <v>33.050717962499995</v>
      </c>
      <c r="BC52" s="51" t="s">
        <v>97</v>
      </c>
      <c r="BD52" s="79" t="e">
        <f>BD51/BC4</f>
        <v>#DIV/0!</v>
      </c>
      <c r="BE52" s="51" t="s">
        <v>97</v>
      </c>
      <c r="BF52" s="79" t="e">
        <f>BF51/BE4</f>
        <v>#DIV/0!</v>
      </c>
    </row>
    <row r="53" spans="1:58" ht="15.75" thickBot="1" x14ac:dyDescent="0.3">
      <c r="A53" s="224"/>
      <c r="B53" s="12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row>
    <row r="54" spans="1:58" x14ac:dyDescent="0.25">
      <c r="A54" s="224"/>
      <c r="B54" s="120"/>
      <c r="C54" s="428" t="s">
        <v>98</v>
      </c>
      <c r="D54" s="429"/>
      <c r="E54" s="428" t="s">
        <v>98</v>
      </c>
      <c r="F54" s="429"/>
      <c r="G54" s="428" t="s">
        <v>98</v>
      </c>
      <c r="H54" s="429"/>
      <c r="I54" s="428" t="s">
        <v>98</v>
      </c>
      <c r="J54" s="429"/>
      <c r="K54" s="428" t="s">
        <v>98</v>
      </c>
      <c r="L54" s="429"/>
      <c r="M54" s="428" t="s">
        <v>98</v>
      </c>
      <c r="N54" s="429"/>
      <c r="O54" s="428" t="s">
        <v>98</v>
      </c>
      <c r="P54" s="429"/>
      <c r="Q54" s="428" t="s">
        <v>98</v>
      </c>
      <c r="R54" s="429"/>
      <c r="S54" s="428" t="s">
        <v>98</v>
      </c>
      <c r="T54" s="429"/>
      <c r="U54" s="428" t="s">
        <v>98</v>
      </c>
      <c r="V54" s="429"/>
      <c r="W54" s="428" t="s">
        <v>98</v>
      </c>
      <c r="X54" s="429"/>
      <c r="Y54" s="428" t="s">
        <v>98</v>
      </c>
      <c r="Z54" s="429"/>
      <c r="AA54" s="428" t="s">
        <v>98</v>
      </c>
      <c r="AB54" s="429"/>
      <c r="AC54" s="428" t="s">
        <v>98</v>
      </c>
      <c r="AD54" s="429"/>
      <c r="AE54" s="428" t="s">
        <v>98</v>
      </c>
      <c r="AF54" s="429"/>
      <c r="AG54" s="428" t="s">
        <v>98</v>
      </c>
      <c r="AH54" s="429"/>
      <c r="AI54" s="428" t="s">
        <v>98</v>
      </c>
      <c r="AJ54" s="429"/>
      <c r="AK54" s="428" t="s">
        <v>98</v>
      </c>
      <c r="AL54" s="429"/>
      <c r="AM54" s="428" t="s">
        <v>98</v>
      </c>
      <c r="AN54" s="429"/>
      <c r="AO54" s="428" t="s">
        <v>98</v>
      </c>
      <c r="AP54" s="429"/>
      <c r="AQ54" s="428" t="s">
        <v>98</v>
      </c>
      <c r="AR54" s="429"/>
      <c r="AS54" s="428" t="s">
        <v>98</v>
      </c>
      <c r="AT54" s="429"/>
      <c r="AU54" s="428" t="s">
        <v>98</v>
      </c>
      <c r="AV54" s="429"/>
      <c r="AW54" s="428" t="s">
        <v>98</v>
      </c>
      <c r="AX54" s="429"/>
      <c r="AY54" s="428" t="s">
        <v>98</v>
      </c>
      <c r="AZ54" s="429"/>
      <c r="BA54" s="428" t="s">
        <v>98</v>
      </c>
      <c r="BB54" s="429"/>
      <c r="BC54" s="428" t="s">
        <v>98</v>
      </c>
      <c r="BD54" s="429"/>
      <c r="BE54" s="428" t="s">
        <v>98</v>
      </c>
      <c r="BF54" s="429"/>
    </row>
    <row r="55" spans="1:58" x14ac:dyDescent="0.25">
      <c r="A55" s="224"/>
      <c r="B55" s="120"/>
      <c r="C55" s="54" t="s">
        <v>99</v>
      </c>
      <c r="D55" s="55" t="e">
        <f>D56*C4</f>
        <v>#DIV/0!</v>
      </c>
      <c r="E55" s="54" t="s">
        <v>99</v>
      </c>
      <c r="F55" s="55" t="e">
        <f>F56*E4</f>
        <v>#DIV/0!</v>
      </c>
      <c r="G55" s="54" t="s">
        <v>99</v>
      </c>
      <c r="H55" s="55" t="e">
        <f>H56*G4</f>
        <v>#DIV/0!</v>
      </c>
      <c r="I55" s="54" t="s">
        <v>99</v>
      </c>
      <c r="J55" s="55" t="e">
        <f>J56*I4</f>
        <v>#DIV/0!</v>
      </c>
      <c r="K55" s="54" t="s">
        <v>99</v>
      </c>
      <c r="L55" s="55" t="e">
        <f>L56*K4</f>
        <v>#DIV/0!</v>
      </c>
      <c r="M55" s="54" t="s">
        <v>99</v>
      </c>
      <c r="N55" s="55" t="e">
        <f>N56*M4</f>
        <v>#DIV/0!</v>
      </c>
      <c r="O55" s="54" t="s">
        <v>99</v>
      </c>
      <c r="P55" s="55" t="e">
        <f>P56*O4</f>
        <v>#DIV/0!</v>
      </c>
      <c r="Q55" s="54" t="s">
        <v>99</v>
      </c>
      <c r="R55" s="55" t="e">
        <f>R56*Q4</f>
        <v>#DIV/0!</v>
      </c>
      <c r="S55" s="54" t="s">
        <v>99</v>
      </c>
      <c r="T55" s="55" t="e">
        <f>T56*S4</f>
        <v>#DIV/0!</v>
      </c>
      <c r="U55" s="54" t="s">
        <v>99</v>
      </c>
      <c r="V55" s="55">
        <f>V56*U4</f>
        <v>35100</v>
      </c>
      <c r="W55" s="54" t="s">
        <v>99</v>
      </c>
      <c r="X55" s="55" t="e">
        <f>X56*W4</f>
        <v>#DIV/0!</v>
      </c>
      <c r="Y55" s="54" t="s">
        <v>99</v>
      </c>
      <c r="Z55" s="55">
        <f>Z56*Y4</f>
        <v>22610</v>
      </c>
      <c r="AA55" s="54" t="s">
        <v>99</v>
      </c>
      <c r="AB55" s="55" t="e">
        <f>AB56*AA4</f>
        <v>#DIV/0!</v>
      </c>
      <c r="AC55" s="54" t="s">
        <v>99</v>
      </c>
      <c r="AD55" s="55" t="e">
        <f>AD56*AC4</f>
        <v>#DIV/0!</v>
      </c>
      <c r="AE55" s="54" t="s">
        <v>99</v>
      </c>
      <c r="AF55" s="55" t="e">
        <f>AF56*AE4</f>
        <v>#DIV/0!</v>
      </c>
      <c r="AG55" s="54" t="s">
        <v>99</v>
      </c>
      <c r="AH55" s="55" t="e">
        <f>AH56*AG4</f>
        <v>#DIV/0!</v>
      </c>
      <c r="AI55" s="54" t="s">
        <v>99</v>
      </c>
      <c r="AJ55" s="55" t="e">
        <f>AJ56*AI4</f>
        <v>#DIV/0!</v>
      </c>
      <c r="AK55" s="54" t="s">
        <v>99</v>
      </c>
      <c r="AL55" s="55" t="e">
        <f>AL56*AK4</f>
        <v>#DIV/0!</v>
      </c>
      <c r="AM55" s="54" t="s">
        <v>99</v>
      </c>
      <c r="AN55" s="55" t="e">
        <f>AN56*AM4</f>
        <v>#DIV/0!</v>
      </c>
      <c r="AO55" s="54" t="s">
        <v>99</v>
      </c>
      <c r="AP55" s="55" t="e">
        <f>AP56*AO4</f>
        <v>#DIV/0!</v>
      </c>
      <c r="AQ55" s="54" t="s">
        <v>99</v>
      </c>
      <c r="AR55" s="55" t="e">
        <f>AR56*AQ4</f>
        <v>#DIV/0!</v>
      </c>
      <c r="AS55" s="54" t="s">
        <v>99</v>
      </c>
      <c r="AT55" s="55" t="e">
        <f>AT56*AS4</f>
        <v>#DIV/0!</v>
      </c>
      <c r="AU55" s="54" t="s">
        <v>99</v>
      </c>
      <c r="AV55" s="55" t="e">
        <f>AV56*AU4</f>
        <v>#DIV/0!</v>
      </c>
      <c r="AW55" s="54" t="s">
        <v>99</v>
      </c>
      <c r="AX55" s="55" t="e">
        <f>AX56*AW4</f>
        <v>#DIV/0!</v>
      </c>
      <c r="AY55" s="54" t="s">
        <v>99</v>
      </c>
      <c r="AZ55" s="55" t="e">
        <f>AZ56*AY4</f>
        <v>#DIV/0!</v>
      </c>
      <c r="BA55" s="54" t="s">
        <v>99</v>
      </c>
      <c r="BB55" s="55">
        <f>BB56*BA4</f>
        <v>3304.9999999999995</v>
      </c>
      <c r="BC55" s="54" t="s">
        <v>99</v>
      </c>
      <c r="BD55" s="55" t="e">
        <f>BD56*BC4</f>
        <v>#DIV/0!</v>
      </c>
      <c r="BE55" s="54" t="s">
        <v>99</v>
      </c>
      <c r="BF55" s="55" t="e">
        <f>BF56*BE4</f>
        <v>#DIV/0!</v>
      </c>
    </row>
    <row r="56" spans="1:58" ht="15.75" thickBot="1" x14ac:dyDescent="0.3">
      <c r="A56" s="224"/>
      <c r="B56" s="120"/>
      <c r="C56" s="56" t="s">
        <v>97</v>
      </c>
      <c r="D56" s="57" t="e">
        <f>ROUND(D52,2)</f>
        <v>#DIV/0!</v>
      </c>
      <c r="E56" s="56" t="s">
        <v>97</v>
      </c>
      <c r="F56" s="57" t="e">
        <f>ROUND(F52,2)</f>
        <v>#DIV/0!</v>
      </c>
      <c r="G56" s="56" t="s">
        <v>97</v>
      </c>
      <c r="H56" s="57" t="e">
        <f>ROUND(H52,2)</f>
        <v>#DIV/0!</v>
      </c>
      <c r="I56" s="56" t="s">
        <v>97</v>
      </c>
      <c r="J56" s="57" t="e">
        <f>ROUND(J52,2)</f>
        <v>#DIV/0!</v>
      </c>
      <c r="K56" s="56" t="s">
        <v>97</v>
      </c>
      <c r="L56" s="57" t="e">
        <f>ROUND(L52,2)</f>
        <v>#DIV/0!</v>
      </c>
      <c r="M56" s="56" t="s">
        <v>97</v>
      </c>
      <c r="N56" s="57" t="e">
        <f>ROUND(N52,2)</f>
        <v>#DIV/0!</v>
      </c>
      <c r="O56" s="56" t="s">
        <v>97</v>
      </c>
      <c r="P56" s="57" t="e">
        <f>ROUND(P52,2)</f>
        <v>#DIV/0!</v>
      </c>
      <c r="Q56" s="56" t="s">
        <v>97</v>
      </c>
      <c r="R56" s="57" t="e">
        <f>ROUND(R52,2)</f>
        <v>#DIV/0!</v>
      </c>
      <c r="S56" s="56" t="s">
        <v>97</v>
      </c>
      <c r="T56" s="57" t="e">
        <f>ROUND(T52,2)</f>
        <v>#DIV/0!</v>
      </c>
      <c r="U56" s="56" t="s">
        <v>97</v>
      </c>
      <c r="V56" s="57">
        <f>ROUND(V52,2)</f>
        <v>2.34</v>
      </c>
      <c r="W56" s="56" t="s">
        <v>97</v>
      </c>
      <c r="X56" s="57" t="e">
        <f>ROUND(X52,2)</f>
        <v>#DIV/0!</v>
      </c>
      <c r="Y56" s="56" t="s">
        <v>97</v>
      </c>
      <c r="Z56" s="57">
        <f>ROUND(Z52,2)</f>
        <v>22.61</v>
      </c>
      <c r="AA56" s="56" t="s">
        <v>97</v>
      </c>
      <c r="AB56" s="57" t="e">
        <f>ROUND(AB52,2)</f>
        <v>#DIV/0!</v>
      </c>
      <c r="AC56" s="56" t="s">
        <v>97</v>
      </c>
      <c r="AD56" s="57" t="e">
        <f>ROUND(AD52,2)</f>
        <v>#DIV/0!</v>
      </c>
      <c r="AE56" s="56" t="s">
        <v>97</v>
      </c>
      <c r="AF56" s="57" t="e">
        <f>ROUND(AF52,2)</f>
        <v>#DIV/0!</v>
      </c>
      <c r="AG56" s="56" t="s">
        <v>97</v>
      </c>
      <c r="AH56" s="57" t="e">
        <f>ROUND(AH52,2)</f>
        <v>#DIV/0!</v>
      </c>
      <c r="AI56" s="56" t="s">
        <v>97</v>
      </c>
      <c r="AJ56" s="57" t="e">
        <f>ROUND(AJ52,2)</f>
        <v>#DIV/0!</v>
      </c>
      <c r="AK56" s="56" t="s">
        <v>97</v>
      </c>
      <c r="AL56" s="57" t="e">
        <f>ROUND(AL52,2)</f>
        <v>#DIV/0!</v>
      </c>
      <c r="AM56" s="56" t="s">
        <v>97</v>
      </c>
      <c r="AN56" s="57" t="e">
        <f>ROUND(AN52,2)</f>
        <v>#DIV/0!</v>
      </c>
      <c r="AO56" s="56" t="s">
        <v>97</v>
      </c>
      <c r="AP56" s="57" t="e">
        <f>ROUND(AP52,2)</f>
        <v>#DIV/0!</v>
      </c>
      <c r="AQ56" s="56" t="s">
        <v>97</v>
      </c>
      <c r="AR56" s="57" t="e">
        <f>ROUND(AR52,2)</f>
        <v>#DIV/0!</v>
      </c>
      <c r="AS56" s="56" t="s">
        <v>97</v>
      </c>
      <c r="AT56" s="57" t="e">
        <f>ROUND(AT52,2)</f>
        <v>#DIV/0!</v>
      </c>
      <c r="AU56" s="56" t="s">
        <v>97</v>
      </c>
      <c r="AV56" s="57" t="e">
        <f>ROUND(AV52,2)</f>
        <v>#DIV/0!</v>
      </c>
      <c r="AW56" s="56" t="s">
        <v>97</v>
      </c>
      <c r="AX56" s="57" t="e">
        <f>ROUND(AX52,2)</f>
        <v>#DIV/0!</v>
      </c>
      <c r="AY56" s="56" t="s">
        <v>97</v>
      </c>
      <c r="AZ56" s="57" t="e">
        <f>ROUND(AZ52,2)</f>
        <v>#DIV/0!</v>
      </c>
      <c r="BA56" s="56" t="s">
        <v>97</v>
      </c>
      <c r="BB56" s="57">
        <f>ROUND(BB52,2)</f>
        <v>33.049999999999997</v>
      </c>
      <c r="BC56" s="56" t="s">
        <v>97</v>
      </c>
      <c r="BD56" s="57" t="e">
        <f>ROUND(BD52,2)</f>
        <v>#DIV/0!</v>
      </c>
      <c r="BE56" s="56" t="s">
        <v>97</v>
      </c>
      <c r="BF56" s="57" t="e">
        <f>ROUND(BF52,2)</f>
        <v>#DIV/0!</v>
      </c>
    </row>
  </sheetData>
  <sheetProtection password="D886" sheet="1" objects="1" scenarios="1"/>
  <mergeCells count="767">
    <mergeCell ref="C54:D54"/>
    <mergeCell ref="A25:A31"/>
    <mergeCell ref="C25:D25"/>
    <mergeCell ref="C26:D26"/>
    <mergeCell ref="A32:A38"/>
    <mergeCell ref="C32:D32"/>
    <mergeCell ref="C33:D33"/>
    <mergeCell ref="A40:A42"/>
    <mergeCell ref="C40:D40"/>
    <mergeCell ref="C41:D41"/>
    <mergeCell ref="C42:D42"/>
    <mergeCell ref="A44:A46"/>
    <mergeCell ref="C44:D44"/>
    <mergeCell ref="C45:D45"/>
    <mergeCell ref="C46:D46"/>
    <mergeCell ref="B47:C47"/>
    <mergeCell ref="B1:C1"/>
    <mergeCell ref="B2:D2"/>
    <mergeCell ref="C4:D4"/>
    <mergeCell ref="A5:A9"/>
    <mergeCell ref="C5:D5"/>
    <mergeCell ref="C6:D6"/>
    <mergeCell ref="C7:D7"/>
    <mergeCell ref="C8:D8"/>
    <mergeCell ref="A21:A22"/>
    <mergeCell ref="C21:D21"/>
    <mergeCell ref="C22:D22"/>
    <mergeCell ref="A10:A14"/>
    <mergeCell ref="C10:D10"/>
    <mergeCell ref="C11:D11"/>
    <mergeCell ref="C12:D12"/>
    <mergeCell ref="C13:D13"/>
    <mergeCell ref="C14:D14"/>
    <mergeCell ref="C16:D16"/>
    <mergeCell ref="C17:D17"/>
    <mergeCell ref="A19:A20"/>
    <mergeCell ref="C19:D19"/>
    <mergeCell ref="C20:D20"/>
    <mergeCell ref="E10:F10"/>
    <mergeCell ref="E11:F11"/>
    <mergeCell ref="E12:F12"/>
    <mergeCell ref="E13:F13"/>
    <mergeCell ref="E14:F14"/>
    <mergeCell ref="E4:F4"/>
    <mergeCell ref="E5:F5"/>
    <mergeCell ref="E6:F6"/>
    <mergeCell ref="E7:F7"/>
    <mergeCell ref="E8:F8"/>
    <mergeCell ref="E25:F25"/>
    <mergeCell ref="E26:F26"/>
    <mergeCell ref="E32:F32"/>
    <mergeCell ref="E33:F33"/>
    <mergeCell ref="E16:F16"/>
    <mergeCell ref="E17:F17"/>
    <mergeCell ref="E19:F19"/>
    <mergeCell ref="E20:F20"/>
    <mergeCell ref="E21:F21"/>
    <mergeCell ref="G26:H26"/>
    <mergeCell ref="G32:H32"/>
    <mergeCell ref="E46:F46"/>
    <mergeCell ref="E54:F54"/>
    <mergeCell ref="G4:H4"/>
    <mergeCell ref="G5:H5"/>
    <mergeCell ref="G6:H6"/>
    <mergeCell ref="G7:H7"/>
    <mergeCell ref="G8:H8"/>
    <mergeCell ref="G10:H10"/>
    <mergeCell ref="G11:H11"/>
    <mergeCell ref="G12:H12"/>
    <mergeCell ref="G13:H13"/>
    <mergeCell ref="G14:H14"/>
    <mergeCell ref="G16:H16"/>
    <mergeCell ref="G17:H17"/>
    <mergeCell ref="G19:H19"/>
    <mergeCell ref="G20:H20"/>
    <mergeCell ref="E40:F40"/>
    <mergeCell ref="E41:F41"/>
    <mergeCell ref="E42:F42"/>
    <mergeCell ref="E44:F44"/>
    <mergeCell ref="E45:F45"/>
    <mergeCell ref="E22:F22"/>
    <mergeCell ref="G45:H45"/>
    <mergeCell ref="G46:H46"/>
    <mergeCell ref="G54:H54"/>
    <mergeCell ref="I4:J4"/>
    <mergeCell ref="I5:J5"/>
    <mergeCell ref="I6:J6"/>
    <mergeCell ref="I7:J7"/>
    <mergeCell ref="I8:J8"/>
    <mergeCell ref="I10:J10"/>
    <mergeCell ref="I11:J11"/>
    <mergeCell ref="I12:J12"/>
    <mergeCell ref="I13:J13"/>
    <mergeCell ref="I14:J14"/>
    <mergeCell ref="I16:J16"/>
    <mergeCell ref="I17:J17"/>
    <mergeCell ref="I19:J19"/>
    <mergeCell ref="G33:H33"/>
    <mergeCell ref="G40:H40"/>
    <mergeCell ref="G41:H41"/>
    <mergeCell ref="G42:H42"/>
    <mergeCell ref="G44:H44"/>
    <mergeCell ref="G21:H21"/>
    <mergeCell ref="G22:H22"/>
    <mergeCell ref="G25:H25"/>
    <mergeCell ref="K14:L14"/>
    <mergeCell ref="K16:L16"/>
    <mergeCell ref="K17:L17"/>
    <mergeCell ref="I32:J32"/>
    <mergeCell ref="I33:J33"/>
    <mergeCell ref="I40:J40"/>
    <mergeCell ref="I41:J41"/>
    <mergeCell ref="I42:J42"/>
    <mergeCell ref="I20:J20"/>
    <mergeCell ref="I21:J21"/>
    <mergeCell ref="I22:J22"/>
    <mergeCell ref="I25:J25"/>
    <mergeCell ref="I26:J26"/>
    <mergeCell ref="K19:L19"/>
    <mergeCell ref="K20:L20"/>
    <mergeCell ref="K21:L21"/>
    <mergeCell ref="K22:L22"/>
    <mergeCell ref="K25:L25"/>
    <mergeCell ref="K26:L26"/>
    <mergeCell ref="K32:L32"/>
    <mergeCell ref="K33:L33"/>
    <mergeCell ref="K40:L40"/>
    <mergeCell ref="K41:L41"/>
    <mergeCell ref="K4:L4"/>
    <mergeCell ref="K5:L5"/>
    <mergeCell ref="K6:L6"/>
    <mergeCell ref="K7:L7"/>
    <mergeCell ref="K8:L8"/>
    <mergeCell ref="K10:L10"/>
    <mergeCell ref="K11:L11"/>
    <mergeCell ref="K12:L12"/>
    <mergeCell ref="K13:L13"/>
    <mergeCell ref="I44:J44"/>
    <mergeCell ref="I45:J45"/>
    <mergeCell ref="I46:J46"/>
    <mergeCell ref="I54:J54"/>
    <mergeCell ref="K42:L42"/>
    <mergeCell ref="K44:L44"/>
    <mergeCell ref="K45:L45"/>
    <mergeCell ref="K46:L46"/>
    <mergeCell ref="K54:L54"/>
    <mergeCell ref="M10:N10"/>
    <mergeCell ref="M11:N11"/>
    <mergeCell ref="M12:N12"/>
    <mergeCell ref="M13:N13"/>
    <mergeCell ref="M14:N14"/>
    <mergeCell ref="M4:N4"/>
    <mergeCell ref="M5:N5"/>
    <mergeCell ref="M6:N6"/>
    <mergeCell ref="M7:N7"/>
    <mergeCell ref="M8:N8"/>
    <mergeCell ref="M45:N45"/>
    <mergeCell ref="M22:N22"/>
    <mergeCell ref="M25:N25"/>
    <mergeCell ref="M26:N26"/>
    <mergeCell ref="M32:N32"/>
    <mergeCell ref="M33:N33"/>
    <mergeCell ref="M16:N16"/>
    <mergeCell ref="M17:N17"/>
    <mergeCell ref="M19:N19"/>
    <mergeCell ref="M20:N20"/>
    <mergeCell ref="M21:N21"/>
    <mergeCell ref="O22:P22"/>
    <mergeCell ref="O25:P25"/>
    <mergeCell ref="O26:P26"/>
    <mergeCell ref="O32:P32"/>
    <mergeCell ref="M46:N46"/>
    <mergeCell ref="M54:N54"/>
    <mergeCell ref="O4:P4"/>
    <mergeCell ref="O5:P5"/>
    <mergeCell ref="O6:P6"/>
    <mergeCell ref="O7:P7"/>
    <mergeCell ref="O8:P8"/>
    <mergeCell ref="O10:P10"/>
    <mergeCell ref="O11:P11"/>
    <mergeCell ref="O12:P12"/>
    <mergeCell ref="O13:P13"/>
    <mergeCell ref="O14:P14"/>
    <mergeCell ref="O16:P16"/>
    <mergeCell ref="O17:P17"/>
    <mergeCell ref="O19:P19"/>
    <mergeCell ref="O20:P20"/>
    <mergeCell ref="M40:N40"/>
    <mergeCell ref="M41:N41"/>
    <mergeCell ref="M42:N42"/>
    <mergeCell ref="M44:N44"/>
    <mergeCell ref="Q25:R25"/>
    <mergeCell ref="Q26:R26"/>
    <mergeCell ref="O45:P45"/>
    <mergeCell ref="O46:P46"/>
    <mergeCell ref="O54:P54"/>
    <mergeCell ref="Q4:R4"/>
    <mergeCell ref="Q5:R5"/>
    <mergeCell ref="Q6:R6"/>
    <mergeCell ref="Q7:R7"/>
    <mergeCell ref="Q8:R8"/>
    <mergeCell ref="Q10:R10"/>
    <mergeCell ref="Q11:R11"/>
    <mergeCell ref="Q12:R12"/>
    <mergeCell ref="Q13:R13"/>
    <mergeCell ref="Q14:R14"/>
    <mergeCell ref="Q16:R16"/>
    <mergeCell ref="Q17:R17"/>
    <mergeCell ref="Q19:R19"/>
    <mergeCell ref="O33:P33"/>
    <mergeCell ref="O40:P40"/>
    <mergeCell ref="O41:P41"/>
    <mergeCell ref="O42:P42"/>
    <mergeCell ref="O44:P44"/>
    <mergeCell ref="O21:P21"/>
    <mergeCell ref="Q44:R44"/>
    <mergeCell ref="Q45:R45"/>
    <mergeCell ref="Q46:R46"/>
    <mergeCell ref="Q54:R54"/>
    <mergeCell ref="S4:T4"/>
    <mergeCell ref="S5:T5"/>
    <mergeCell ref="S6:T6"/>
    <mergeCell ref="S7:T7"/>
    <mergeCell ref="S8:T8"/>
    <mergeCell ref="S10:T10"/>
    <mergeCell ref="S11:T11"/>
    <mergeCell ref="S12:T12"/>
    <mergeCell ref="S13:T13"/>
    <mergeCell ref="S14:T14"/>
    <mergeCell ref="S16:T16"/>
    <mergeCell ref="S17:T17"/>
    <mergeCell ref="Q32:R32"/>
    <mergeCell ref="Q33:R33"/>
    <mergeCell ref="Q40:R40"/>
    <mergeCell ref="Q41:R41"/>
    <mergeCell ref="Q42:R42"/>
    <mergeCell ref="Q20:R20"/>
    <mergeCell ref="Q21:R21"/>
    <mergeCell ref="Q22:R22"/>
    <mergeCell ref="S54:T54"/>
    <mergeCell ref="S26:T26"/>
    <mergeCell ref="S32:T32"/>
    <mergeCell ref="S33:T33"/>
    <mergeCell ref="S40:T40"/>
    <mergeCell ref="S41:T41"/>
    <mergeCell ref="S19:T19"/>
    <mergeCell ref="S20:T20"/>
    <mergeCell ref="S21:T21"/>
    <mergeCell ref="S22:T22"/>
    <mergeCell ref="S25:T25"/>
    <mergeCell ref="U4:V4"/>
    <mergeCell ref="U5:V5"/>
    <mergeCell ref="U6:V6"/>
    <mergeCell ref="U7:V7"/>
    <mergeCell ref="U8:V8"/>
    <mergeCell ref="S42:T42"/>
    <mergeCell ref="S44:T44"/>
    <mergeCell ref="S45:T45"/>
    <mergeCell ref="S46:T46"/>
    <mergeCell ref="U16:V16"/>
    <mergeCell ref="U17:V17"/>
    <mergeCell ref="U19:V19"/>
    <mergeCell ref="U20:V20"/>
    <mergeCell ref="U21:V21"/>
    <mergeCell ref="U10:V10"/>
    <mergeCell ref="U11:V11"/>
    <mergeCell ref="U12:V12"/>
    <mergeCell ref="U13:V13"/>
    <mergeCell ref="U14:V14"/>
    <mergeCell ref="U46:V46"/>
    <mergeCell ref="U54:V54"/>
    <mergeCell ref="U40:V40"/>
    <mergeCell ref="U41:V41"/>
    <mergeCell ref="U42:V42"/>
    <mergeCell ref="U44:V44"/>
    <mergeCell ref="U45:V45"/>
    <mergeCell ref="U22:V22"/>
    <mergeCell ref="U25:V25"/>
    <mergeCell ref="U26:V26"/>
    <mergeCell ref="U32:V32"/>
    <mergeCell ref="U33:V33"/>
    <mergeCell ref="AO4:AP4"/>
    <mergeCell ref="W5:X5"/>
    <mergeCell ref="Y5:Z5"/>
    <mergeCell ref="AA5:AB5"/>
    <mergeCell ref="AC5:AD5"/>
    <mergeCell ref="AE5:AF5"/>
    <mergeCell ref="AG5:AH5"/>
    <mergeCell ref="AI5:AJ5"/>
    <mergeCell ref="AK5:AL5"/>
    <mergeCell ref="AM5:AN5"/>
    <mergeCell ref="AO5:AP5"/>
    <mergeCell ref="W4:X4"/>
    <mergeCell ref="Y4:Z4"/>
    <mergeCell ref="AA4:AB4"/>
    <mergeCell ref="AC4:AD4"/>
    <mergeCell ref="AE4:AF4"/>
    <mergeCell ref="AG4:AH4"/>
    <mergeCell ref="AI4:AJ4"/>
    <mergeCell ref="AK4:AL4"/>
    <mergeCell ref="AM4:AN4"/>
    <mergeCell ref="AO6:AP6"/>
    <mergeCell ref="W7:X7"/>
    <mergeCell ref="Y7:Z7"/>
    <mergeCell ref="AA7:AB7"/>
    <mergeCell ref="AC7:AD7"/>
    <mergeCell ref="AE7:AF7"/>
    <mergeCell ref="AG7:AH7"/>
    <mergeCell ref="AI7:AJ7"/>
    <mergeCell ref="AK7:AL7"/>
    <mergeCell ref="AM7:AN7"/>
    <mergeCell ref="AO7:AP7"/>
    <mergeCell ref="W6:X6"/>
    <mergeCell ref="Y6:Z6"/>
    <mergeCell ref="AA6:AB6"/>
    <mergeCell ref="AC6:AD6"/>
    <mergeCell ref="AE6:AF6"/>
    <mergeCell ref="AG6:AH6"/>
    <mergeCell ref="AI6:AJ6"/>
    <mergeCell ref="AK6:AL6"/>
    <mergeCell ref="AM6:AN6"/>
    <mergeCell ref="AO8:AP8"/>
    <mergeCell ref="W10:X10"/>
    <mergeCell ref="Y10:Z10"/>
    <mergeCell ref="AA10:AB10"/>
    <mergeCell ref="AC10:AD10"/>
    <mergeCell ref="AE10:AF10"/>
    <mergeCell ref="AG10:AH10"/>
    <mergeCell ref="AI10:AJ10"/>
    <mergeCell ref="AK10:AL10"/>
    <mergeCell ref="AM10:AN10"/>
    <mergeCell ref="AO10:AP10"/>
    <mergeCell ref="W8:X8"/>
    <mergeCell ref="Y8:Z8"/>
    <mergeCell ref="AA8:AB8"/>
    <mergeCell ref="AC8:AD8"/>
    <mergeCell ref="AE8:AF8"/>
    <mergeCell ref="AG8:AH8"/>
    <mergeCell ref="AI8:AJ8"/>
    <mergeCell ref="AK8:AL8"/>
    <mergeCell ref="AM8:AN8"/>
    <mergeCell ref="AO11:AP11"/>
    <mergeCell ref="W12:X12"/>
    <mergeCell ref="Y12:Z12"/>
    <mergeCell ref="AA12:AB12"/>
    <mergeCell ref="AC12:AD12"/>
    <mergeCell ref="AE12:AF12"/>
    <mergeCell ref="AG12:AH12"/>
    <mergeCell ref="AI12:AJ12"/>
    <mergeCell ref="AK12:AL12"/>
    <mergeCell ref="AM12:AN12"/>
    <mergeCell ref="AO12:AP12"/>
    <mergeCell ref="W11:X11"/>
    <mergeCell ref="Y11:Z11"/>
    <mergeCell ref="AA11:AB11"/>
    <mergeCell ref="AC11:AD11"/>
    <mergeCell ref="AE11:AF11"/>
    <mergeCell ref="AG11:AH11"/>
    <mergeCell ref="AI11:AJ11"/>
    <mergeCell ref="AK11:AL11"/>
    <mergeCell ref="AM11:AN11"/>
    <mergeCell ref="AO13:AP13"/>
    <mergeCell ref="W14:X14"/>
    <mergeCell ref="Y14:Z14"/>
    <mergeCell ref="AA14:AB14"/>
    <mergeCell ref="AC14:AD14"/>
    <mergeCell ref="AE14:AF14"/>
    <mergeCell ref="AG14:AH14"/>
    <mergeCell ref="AI14:AJ14"/>
    <mergeCell ref="AK14:AL14"/>
    <mergeCell ref="AM14:AN14"/>
    <mergeCell ref="AO14:AP14"/>
    <mergeCell ref="W13:X13"/>
    <mergeCell ref="Y13:Z13"/>
    <mergeCell ref="AA13:AB13"/>
    <mergeCell ref="AC13:AD13"/>
    <mergeCell ref="AE13:AF13"/>
    <mergeCell ref="AG13:AH13"/>
    <mergeCell ref="AI13:AJ13"/>
    <mergeCell ref="AK13:AL13"/>
    <mergeCell ref="AM13:AN13"/>
    <mergeCell ref="AO16:AP16"/>
    <mergeCell ref="W17:X17"/>
    <mergeCell ref="Y17:Z17"/>
    <mergeCell ref="AA17:AB17"/>
    <mergeCell ref="AC17:AD17"/>
    <mergeCell ref="AE17:AF17"/>
    <mergeCell ref="AG17:AH17"/>
    <mergeCell ref="AI17:AJ17"/>
    <mergeCell ref="AK17:AL17"/>
    <mergeCell ref="AM17:AN17"/>
    <mergeCell ref="AO17:AP17"/>
    <mergeCell ref="W16:X16"/>
    <mergeCell ref="Y16:Z16"/>
    <mergeCell ref="AA16:AB16"/>
    <mergeCell ref="AC16:AD16"/>
    <mergeCell ref="AE16:AF16"/>
    <mergeCell ref="AG16:AH16"/>
    <mergeCell ref="AI16:AJ16"/>
    <mergeCell ref="AK16:AL16"/>
    <mergeCell ref="AM16:AN16"/>
    <mergeCell ref="AO19:AP19"/>
    <mergeCell ref="W20:X20"/>
    <mergeCell ref="Y20:Z20"/>
    <mergeCell ref="AA20:AB20"/>
    <mergeCell ref="AC20:AD20"/>
    <mergeCell ref="AE20:AF20"/>
    <mergeCell ref="AG20:AH20"/>
    <mergeCell ref="AI20:AJ20"/>
    <mergeCell ref="AK20:AL20"/>
    <mergeCell ref="AM20:AN20"/>
    <mergeCell ref="AO20:AP20"/>
    <mergeCell ref="W19:X19"/>
    <mergeCell ref="Y19:Z19"/>
    <mergeCell ref="AA19:AB19"/>
    <mergeCell ref="AC19:AD19"/>
    <mergeCell ref="AE19:AF19"/>
    <mergeCell ref="AG19:AH19"/>
    <mergeCell ref="AI19:AJ19"/>
    <mergeCell ref="AK19:AL19"/>
    <mergeCell ref="AM19:AN19"/>
    <mergeCell ref="AO21:AP21"/>
    <mergeCell ref="W22:X22"/>
    <mergeCell ref="Y22:Z22"/>
    <mergeCell ref="AA22:AB22"/>
    <mergeCell ref="AC22:AD22"/>
    <mergeCell ref="AE22:AF22"/>
    <mergeCell ref="AG22:AH22"/>
    <mergeCell ref="AI22:AJ22"/>
    <mergeCell ref="AK22:AL22"/>
    <mergeCell ref="AM22:AN22"/>
    <mergeCell ref="AO22:AP22"/>
    <mergeCell ref="W21:X21"/>
    <mergeCell ref="Y21:Z21"/>
    <mergeCell ref="AA21:AB21"/>
    <mergeCell ref="AC21:AD21"/>
    <mergeCell ref="AE21:AF21"/>
    <mergeCell ref="AG21:AH21"/>
    <mergeCell ref="AI21:AJ21"/>
    <mergeCell ref="AK21:AL21"/>
    <mergeCell ref="AM21:AN21"/>
    <mergeCell ref="AO25:AP25"/>
    <mergeCell ref="W26:X26"/>
    <mergeCell ref="Y26:Z26"/>
    <mergeCell ref="AA26:AB26"/>
    <mergeCell ref="AC26:AD26"/>
    <mergeCell ref="AE26:AF26"/>
    <mergeCell ref="AG26:AH26"/>
    <mergeCell ref="AI26:AJ26"/>
    <mergeCell ref="AK26:AL26"/>
    <mergeCell ref="AM26:AN26"/>
    <mergeCell ref="AO26:AP26"/>
    <mergeCell ref="W25:X25"/>
    <mergeCell ref="Y25:Z25"/>
    <mergeCell ref="AA25:AB25"/>
    <mergeCell ref="AC25:AD25"/>
    <mergeCell ref="AE25:AF25"/>
    <mergeCell ref="AG25:AH25"/>
    <mergeCell ref="AI25:AJ25"/>
    <mergeCell ref="AK25:AL25"/>
    <mergeCell ref="AM25:AN25"/>
    <mergeCell ref="AO32:AP32"/>
    <mergeCell ref="W33:X33"/>
    <mergeCell ref="Y33:Z33"/>
    <mergeCell ref="AA33:AB33"/>
    <mergeCell ref="AC33:AD33"/>
    <mergeCell ref="AE33:AF33"/>
    <mergeCell ref="AG33:AH33"/>
    <mergeCell ref="AI33:AJ33"/>
    <mergeCell ref="AK33:AL33"/>
    <mergeCell ref="AM33:AN33"/>
    <mergeCell ref="AO33:AP33"/>
    <mergeCell ref="W32:X32"/>
    <mergeCell ref="Y32:Z32"/>
    <mergeCell ref="AA32:AB32"/>
    <mergeCell ref="AC32:AD32"/>
    <mergeCell ref="AE32:AF32"/>
    <mergeCell ref="AG32:AH32"/>
    <mergeCell ref="AI32:AJ32"/>
    <mergeCell ref="AK32:AL32"/>
    <mergeCell ref="AM32:AN32"/>
    <mergeCell ref="AO40:AP40"/>
    <mergeCell ref="W41:X41"/>
    <mergeCell ref="Y41:Z41"/>
    <mergeCell ref="AA41:AB41"/>
    <mergeCell ref="AC41:AD41"/>
    <mergeCell ref="AE41:AF41"/>
    <mergeCell ref="AG41:AH41"/>
    <mergeCell ref="AI41:AJ41"/>
    <mergeCell ref="AK41:AL41"/>
    <mergeCell ref="AM41:AN41"/>
    <mergeCell ref="AO41:AP41"/>
    <mergeCell ref="W40:X40"/>
    <mergeCell ref="Y40:Z40"/>
    <mergeCell ref="AA40:AB40"/>
    <mergeCell ref="AC40:AD40"/>
    <mergeCell ref="AE40:AF40"/>
    <mergeCell ref="AG40:AH40"/>
    <mergeCell ref="AI40:AJ40"/>
    <mergeCell ref="AK40:AL40"/>
    <mergeCell ref="AM40:AN40"/>
    <mergeCell ref="AO42:AP42"/>
    <mergeCell ref="W44:X44"/>
    <mergeCell ref="Y44:Z44"/>
    <mergeCell ref="AA44:AB44"/>
    <mergeCell ref="AC44:AD44"/>
    <mergeCell ref="AE44:AF44"/>
    <mergeCell ref="AG44:AH44"/>
    <mergeCell ref="AI44:AJ44"/>
    <mergeCell ref="AK44:AL44"/>
    <mergeCell ref="AM44:AN44"/>
    <mergeCell ref="AO44:AP44"/>
    <mergeCell ref="W42:X42"/>
    <mergeCell ref="Y42:Z42"/>
    <mergeCell ref="AA42:AB42"/>
    <mergeCell ref="AC42:AD42"/>
    <mergeCell ref="AE42:AF42"/>
    <mergeCell ref="AG42:AH42"/>
    <mergeCell ref="AI42:AJ42"/>
    <mergeCell ref="AK42:AL42"/>
    <mergeCell ref="AM42:AN42"/>
    <mergeCell ref="AO45:AP45"/>
    <mergeCell ref="W46:X46"/>
    <mergeCell ref="Y46:Z46"/>
    <mergeCell ref="AA46:AB46"/>
    <mergeCell ref="AC46:AD46"/>
    <mergeCell ref="AE46:AF46"/>
    <mergeCell ref="AG46:AH46"/>
    <mergeCell ref="AI46:AJ46"/>
    <mergeCell ref="AK46:AL46"/>
    <mergeCell ref="AM46:AN46"/>
    <mergeCell ref="AO46:AP46"/>
    <mergeCell ref="W45:X45"/>
    <mergeCell ref="Y45:Z45"/>
    <mergeCell ref="AA45:AB45"/>
    <mergeCell ref="AC45:AD45"/>
    <mergeCell ref="AE45:AF45"/>
    <mergeCell ref="AG45:AH45"/>
    <mergeCell ref="AI45:AJ45"/>
    <mergeCell ref="AK45:AL45"/>
    <mergeCell ref="AM45:AN45"/>
    <mergeCell ref="AO54:AP54"/>
    <mergeCell ref="W54:X54"/>
    <mergeCell ref="Y54:Z54"/>
    <mergeCell ref="AA54:AB54"/>
    <mergeCell ref="AC54:AD54"/>
    <mergeCell ref="AE54:AF54"/>
    <mergeCell ref="AG54:AH54"/>
    <mergeCell ref="AI54:AJ54"/>
    <mergeCell ref="AK54:AL54"/>
    <mergeCell ref="AM54:AN54"/>
    <mergeCell ref="AQ4:AR4"/>
    <mergeCell ref="AQ5:AR5"/>
    <mergeCell ref="AQ6:AR6"/>
    <mergeCell ref="AQ7:AR7"/>
    <mergeCell ref="AQ8:AR8"/>
    <mergeCell ref="AQ10:AR10"/>
    <mergeCell ref="AQ11:AR11"/>
    <mergeCell ref="AQ12:AR12"/>
    <mergeCell ref="AQ13:AR13"/>
    <mergeCell ref="AQ14:AR14"/>
    <mergeCell ref="AQ16:AR16"/>
    <mergeCell ref="AQ17:AR17"/>
    <mergeCell ref="AQ19:AR19"/>
    <mergeCell ref="AQ20:AR20"/>
    <mergeCell ref="AQ21:AR21"/>
    <mergeCell ref="AQ22:AR22"/>
    <mergeCell ref="AQ25:AR25"/>
    <mergeCell ref="AQ26:AR26"/>
    <mergeCell ref="AQ32:AR32"/>
    <mergeCell ref="AQ33:AR33"/>
    <mergeCell ref="AQ40:AR40"/>
    <mergeCell ref="AQ41:AR41"/>
    <mergeCell ref="AQ42:AR42"/>
    <mergeCell ref="AQ44:AR44"/>
    <mergeCell ref="AQ45:AR45"/>
    <mergeCell ref="AQ46:AR46"/>
    <mergeCell ref="AQ54:AR54"/>
    <mergeCell ref="AS4:AT4"/>
    <mergeCell ref="AU4:AV4"/>
    <mergeCell ref="AW4:AX4"/>
    <mergeCell ref="AY4:AZ4"/>
    <mergeCell ref="BA4:BB4"/>
    <mergeCell ref="BC4:BD4"/>
    <mergeCell ref="AS5:AT5"/>
    <mergeCell ref="AU5:AV5"/>
    <mergeCell ref="AW5:AX5"/>
    <mergeCell ref="AY5:AZ5"/>
    <mergeCell ref="BA5:BB5"/>
    <mergeCell ref="BC5:BD5"/>
    <mergeCell ref="AS6:AT6"/>
    <mergeCell ref="AU6:AV6"/>
    <mergeCell ref="AW6:AX6"/>
    <mergeCell ref="AY6:AZ6"/>
    <mergeCell ref="BA6:BB6"/>
    <mergeCell ref="BC6:BD6"/>
    <mergeCell ref="AS7:AT7"/>
    <mergeCell ref="AU7:AV7"/>
    <mergeCell ref="AW7:AX7"/>
    <mergeCell ref="AY7:AZ7"/>
    <mergeCell ref="BA7:BB7"/>
    <mergeCell ref="BC7:BD7"/>
    <mergeCell ref="AS8:AT8"/>
    <mergeCell ref="AU8:AV8"/>
    <mergeCell ref="AW8:AX8"/>
    <mergeCell ref="AY8:AZ8"/>
    <mergeCell ref="BA8:BB8"/>
    <mergeCell ref="BC8:BD8"/>
    <mergeCell ref="AS10:AT10"/>
    <mergeCell ref="AU10:AV10"/>
    <mergeCell ref="AW10:AX10"/>
    <mergeCell ref="AY10:AZ10"/>
    <mergeCell ref="BA10:BB10"/>
    <mergeCell ref="BC10:BD10"/>
    <mergeCell ref="AS11:AT11"/>
    <mergeCell ref="AU11:AV11"/>
    <mergeCell ref="AW11:AX11"/>
    <mergeCell ref="AY11:AZ11"/>
    <mergeCell ref="BA11:BB11"/>
    <mergeCell ref="BC11:BD11"/>
    <mergeCell ref="AS12:AT12"/>
    <mergeCell ref="AU12:AV12"/>
    <mergeCell ref="AW12:AX12"/>
    <mergeCell ref="AY12:AZ12"/>
    <mergeCell ref="BA12:BB12"/>
    <mergeCell ref="BC12:BD12"/>
    <mergeCell ref="AS13:AT13"/>
    <mergeCell ref="AU13:AV13"/>
    <mergeCell ref="AW13:AX13"/>
    <mergeCell ref="AY13:AZ13"/>
    <mergeCell ref="BA13:BB13"/>
    <mergeCell ref="BC13:BD13"/>
    <mergeCell ref="AS14:AT14"/>
    <mergeCell ref="AU14:AV14"/>
    <mergeCell ref="AW14:AX14"/>
    <mergeCell ref="AY14:AZ14"/>
    <mergeCell ref="BA14:BB14"/>
    <mergeCell ref="BC14:BD14"/>
    <mergeCell ref="AS16:AT16"/>
    <mergeCell ref="AU16:AV16"/>
    <mergeCell ref="AW16:AX16"/>
    <mergeCell ref="AY16:AZ16"/>
    <mergeCell ref="BA16:BB16"/>
    <mergeCell ref="BC16:BD16"/>
    <mergeCell ref="AS17:AT17"/>
    <mergeCell ref="AU17:AV17"/>
    <mergeCell ref="AW17:AX17"/>
    <mergeCell ref="AY17:AZ17"/>
    <mergeCell ref="BA17:BB17"/>
    <mergeCell ref="BC17:BD17"/>
    <mergeCell ref="AS19:AT19"/>
    <mergeCell ref="AU19:AV19"/>
    <mergeCell ref="AW19:AX19"/>
    <mergeCell ref="AY19:AZ19"/>
    <mergeCell ref="BA19:BB19"/>
    <mergeCell ref="BC19:BD19"/>
    <mergeCell ref="AS20:AT20"/>
    <mergeCell ref="AU20:AV20"/>
    <mergeCell ref="AW20:AX20"/>
    <mergeCell ref="AY20:AZ20"/>
    <mergeCell ref="BA20:BB20"/>
    <mergeCell ref="BC20:BD20"/>
    <mergeCell ref="AS21:AT21"/>
    <mergeCell ref="AU21:AV21"/>
    <mergeCell ref="AW21:AX21"/>
    <mergeCell ref="AY21:AZ21"/>
    <mergeCell ref="BA21:BB21"/>
    <mergeCell ref="BC21:BD21"/>
    <mergeCell ref="AS22:AT22"/>
    <mergeCell ref="AU22:AV22"/>
    <mergeCell ref="AW22:AX22"/>
    <mergeCell ref="AY22:AZ22"/>
    <mergeCell ref="BA22:BB22"/>
    <mergeCell ref="BC22:BD22"/>
    <mergeCell ref="AS25:AT25"/>
    <mergeCell ref="AU25:AV25"/>
    <mergeCell ref="AW25:AX25"/>
    <mergeCell ref="AY25:AZ25"/>
    <mergeCell ref="BA25:BB25"/>
    <mergeCell ref="BC25:BD25"/>
    <mergeCell ref="AS26:AT26"/>
    <mergeCell ref="AU26:AV26"/>
    <mergeCell ref="AW26:AX26"/>
    <mergeCell ref="AY26:AZ26"/>
    <mergeCell ref="BA26:BB26"/>
    <mergeCell ref="BC26:BD26"/>
    <mergeCell ref="AS32:AT32"/>
    <mergeCell ref="AU32:AV32"/>
    <mergeCell ref="AW32:AX32"/>
    <mergeCell ref="AY32:AZ32"/>
    <mergeCell ref="BA32:BB32"/>
    <mergeCell ref="BC32:BD32"/>
    <mergeCell ref="AS33:AT33"/>
    <mergeCell ref="AU33:AV33"/>
    <mergeCell ref="AW33:AX33"/>
    <mergeCell ref="AY33:AZ33"/>
    <mergeCell ref="BA33:BB33"/>
    <mergeCell ref="BC33:BD33"/>
    <mergeCell ref="AS40:AT40"/>
    <mergeCell ref="AU40:AV40"/>
    <mergeCell ref="AW40:AX40"/>
    <mergeCell ref="AY40:AZ40"/>
    <mergeCell ref="BA40:BB40"/>
    <mergeCell ref="BC40:BD40"/>
    <mergeCell ref="AS41:AT41"/>
    <mergeCell ref="AU41:AV41"/>
    <mergeCell ref="AW41:AX41"/>
    <mergeCell ref="AY41:AZ41"/>
    <mergeCell ref="BA41:BB41"/>
    <mergeCell ref="BC41:BD41"/>
    <mergeCell ref="AS42:AT42"/>
    <mergeCell ref="AU42:AV42"/>
    <mergeCell ref="AW42:AX42"/>
    <mergeCell ref="AY42:AZ42"/>
    <mergeCell ref="BA42:BB42"/>
    <mergeCell ref="BC42:BD42"/>
    <mergeCell ref="AS44:AT44"/>
    <mergeCell ref="AU44:AV44"/>
    <mergeCell ref="AW44:AX44"/>
    <mergeCell ref="AY44:AZ44"/>
    <mergeCell ref="BA44:BB44"/>
    <mergeCell ref="BC44:BD44"/>
    <mergeCell ref="AS54:AT54"/>
    <mergeCell ref="AU54:AV54"/>
    <mergeCell ref="AW54:AX54"/>
    <mergeCell ref="AY54:AZ54"/>
    <mergeCell ref="BA54:BB54"/>
    <mergeCell ref="BC54:BD54"/>
    <mergeCell ref="AS45:AT45"/>
    <mergeCell ref="AU45:AV45"/>
    <mergeCell ref="AW45:AX45"/>
    <mergeCell ref="AY45:AZ45"/>
    <mergeCell ref="BA45:BB45"/>
    <mergeCell ref="BC45:BD45"/>
    <mergeCell ref="AS46:AT46"/>
    <mergeCell ref="AU46:AV46"/>
    <mergeCell ref="AW46:AX46"/>
    <mergeCell ref="AY46:AZ46"/>
    <mergeCell ref="BA46:BB46"/>
    <mergeCell ref="BC46:BD46"/>
    <mergeCell ref="BE4:BF4"/>
    <mergeCell ref="BE5:BF5"/>
    <mergeCell ref="BE6:BF6"/>
    <mergeCell ref="BE7:BF7"/>
    <mergeCell ref="BE8:BF8"/>
    <mergeCell ref="BE10:BF10"/>
    <mergeCell ref="BE11:BF11"/>
    <mergeCell ref="BE12:BF12"/>
    <mergeCell ref="BE13:BF13"/>
    <mergeCell ref="BE14:BF14"/>
    <mergeCell ref="BE16:BF16"/>
    <mergeCell ref="BE17:BF17"/>
    <mergeCell ref="BE19:BF19"/>
    <mergeCell ref="BE20:BF20"/>
    <mergeCell ref="BE21:BF21"/>
    <mergeCell ref="BE22:BF22"/>
    <mergeCell ref="BE25:BF25"/>
    <mergeCell ref="BE26:BF26"/>
    <mergeCell ref="BE32:BF32"/>
    <mergeCell ref="BE33:BF33"/>
    <mergeCell ref="BE40:BF40"/>
    <mergeCell ref="BE41:BF41"/>
    <mergeCell ref="BE42:BF42"/>
    <mergeCell ref="BE44:BF44"/>
    <mergeCell ref="BE45:BF45"/>
    <mergeCell ref="BE46:BF46"/>
    <mergeCell ref="BE54:BF54"/>
  </mergeCells>
  <dataValidations count="3">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7:BF7 C13:BF13">
      <formula1>tipoimpressao</formula1>
    </dataValidation>
    <dataValidation type="list" allowBlank="1" showInputMessage="1" showErrorMessage="1" sqref="C8:BF8 C14:BF14">
      <formula1>tipopapeis</formula1>
    </dataValidation>
  </dataValidation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BF32"/>
  <sheetViews>
    <sheetView showGridLines="0" workbookViewId="0">
      <selection sqref="A1:D2"/>
    </sheetView>
  </sheetViews>
  <sheetFormatPr defaultRowHeight="15" x14ac:dyDescent="0.25"/>
  <cols>
    <col min="1" max="1" width="13.42578125" style="217" bestFit="1" customWidth="1"/>
    <col min="2" max="2" width="34.140625" style="217" bestFit="1" customWidth="1"/>
    <col min="3" max="3" width="15.7109375" style="217" customWidth="1"/>
    <col min="4" max="4" width="20" style="217" customWidth="1"/>
    <col min="5" max="5" width="15" style="217" customWidth="1"/>
    <col min="6" max="6" width="13.85546875" style="217" customWidth="1"/>
    <col min="7" max="81" width="19.7109375" style="217" customWidth="1"/>
    <col min="82" max="16384" width="9.140625" style="217"/>
  </cols>
  <sheetData>
    <row r="1" spans="1:58" ht="15.75" thickBot="1" x14ac:dyDescent="0.3">
      <c r="A1" s="310" t="s">
        <v>74</v>
      </c>
      <c r="B1" s="449"/>
      <c r="C1" s="450"/>
      <c r="D1" s="319">
        <f ca="1">NOW()</f>
        <v>42460.422700115741</v>
      </c>
    </row>
    <row r="2" spans="1:58" ht="15.75" thickBot="1" x14ac:dyDescent="0.3">
      <c r="A2" s="310" t="s">
        <v>75</v>
      </c>
      <c r="B2" s="451" t="str">
        <f>'REQUISIÇÃO DE SERVIÇOS '!B23</f>
        <v>Folder 1 dobra</v>
      </c>
      <c r="C2" s="452"/>
      <c r="D2" s="453"/>
    </row>
    <row r="3" spans="1:58" x14ac:dyDescent="0.25">
      <c r="A3" s="218"/>
      <c r="B3" s="219"/>
      <c r="C3" s="220" t="s">
        <v>198</v>
      </c>
      <c r="D3" s="220"/>
      <c r="E3" s="220" t="s">
        <v>199</v>
      </c>
      <c r="F3" s="220"/>
      <c r="G3" s="220" t="s">
        <v>202</v>
      </c>
      <c r="H3" s="220"/>
      <c r="I3" s="220" t="s">
        <v>203</v>
      </c>
      <c r="J3" s="220"/>
      <c r="K3" s="220" t="s">
        <v>204</v>
      </c>
      <c r="L3" s="220"/>
      <c r="M3" s="220" t="s">
        <v>205</v>
      </c>
      <c r="N3" s="220"/>
      <c r="O3" s="220" t="s">
        <v>208</v>
      </c>
      <c r="P3" s="220"/>
      <c r="Q3" s="220" t="s">
        <v>209</v>
      </c>
      <c r="R3" s="220"/>
      <c r="S3" s="220" t="s">
        <v>210</v>
      </c>
      <c r="T3" s="220"/>
      <c r="U3" s="217" t="s">
        <v>211</v>
      </c>
      <c r="W3" s="220" t="s">
        <v>212</v>
      </c>
      <c r="X3" s="220"/>
      <c r="Y3" s="217" t="s">
        <v>213</v>
      </c>
      <c r="Z3" s="220"/>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X3" s="220"/>
      <c r="AY3" s="217" t="s">
        <v>227</v>
      </c>
      <c r="BA3" s="220" t="s">
        <v>228</v>
      </c>
      <c r="BB3" s="220"/>
      <c r="BC3" s="217" t="s">
        <v>229</v>
      </c>
      <c r="BE3" s="217" t="s">
        <v>238</v>
      </c>
    </row>
    <row r="4" spans="1:58" ht="15.75" thickBot="1" x14ac:dyDescent="0.3">
      <c r="A4" s="221"/>
      <c r="B4" s="46" t="s">
        <v>76</v>
      </c>
      <c r="C4" s="430">
        <v>2000</v>
      </c>
      <c r="D4" s="430"/>
      <c r="E4" s="430">
        <v>0</v>
      </c>
      <c r="F4" s="430"/>
      <c r="G4" s="430">
        <v>0</v>
      </c>
      <c r="H4" s="430"/>
      <c r="I4" s="430">
        <v>0</v>
      </c>
      <c r="J4" s="430"/>
      <c r="K4" s="430">
        <v>2000</v>
      </c>
      <c r="L4" s="430"/>
      <c r="M4" s="430">
        <v>0</v>
      </c>
      <c r="N4" s="430"/>
      <c r="O4" s="430">
        <v>0</v>
      </c>
      <c r="P4" s="430"/>
      <c r="Q4" s="430">
        <v>80000</v>
      </c>
      <c r="R4" s="430"/>
      <c r="S4" s="430">
        <v>0</v>
      </c>
      <c r="T4" s="430"/>
      <c r="U4" s="430">
        <v>200</v>
      </c>
      <c r="V4" s="430"/>
      <c r="W4" s="430">
        <v>500</v>
      </c>
      <c r="X4" s="430"/>
      <c r="Y4" s="430">
        <v>1000</v>
      </c>
      <c r="Z4" s="430"/>
      <c r="AA4" s="430">
        <v>0</v>
      </c>
      <c r="AB4" s="430"/>
      <c r="AC4" s="430">
        <v>0</v>
      </c>
      <c r="AD4" s="430"/>
      <c r="AE4" s="430">
        <v>0</v>
      </c>
      <c r="AF4" s="430"/>
      <c r="AG4" s="430">
        <v>300</v>
      </c>
      <c r="AH4" s="430"/>
      <c r="AI4" s="430">
        <v>0</v>
      </c>
      <c r="AJ4" s="430"/>
      <c r="AK4" s="430">
        <v>2000</v>
      </c>
      <c r="AL4" s="430"/>
      <c r="AM4" s="430">
        <v>0</v>
      </c>
      <c r="AN4" s="430"/>
      <c r="AO4" s="430">
        <v>1000</v>
      </c>
      <c r="AP4" s="430"/>
      <c r="AQ4" s="430">
        <v>200</v>
      </c>
      <c r="AR4" s="430"/>
      <c r="AS4" s="430">
        <v>0</v>
      </c>
      <c r="AT4" s="430"/>
      <c r="AU4" s="430">
        <v>0</v>
      </c>
      <c r="AV4" s="430"/>
      <c r="AW4" s="430">
        <v>0</v>
      </c>
      <c r="AX4" s="430"/>
      <c r="AY4" s="430">
        <v>0</v>
      </c>
      <c r="AZ4" s="430"/>
      <c r="BA4" s="430">
        <v>1000</v>
      </c>
      <c r="BB4" s="430"/>
      <c r="BC4" s="430">
        <v>400</v>
      </c>
      <c r="BD4" s="430"/>
      <c r="BE4" s="430">
        <v>4000</v>
      </c>
      <c r="BF4" s="430"/>
    </row>
    <row r="5" spans="1:58" x14ac:dyDescent="0.25">
      <c r="A5" s="444" t="s">
        <v>77</v>
      </c>
      <c r="B5" s="47" t="s">
        <v>78</v>
      </c>
      <c r="C5" s="431">
        <v>21</v>
      </c>
      <c r="D5" s="432"/>
      <c r="E5" s="431">
        <v>21</v>
      </c>
      <c r="F5" s="432"/>
      <c r="G5" s="431">
        <v>21</v>
      </c>
      <c r="H5" s="432"/>
      <c r="I5" s="431">
        <v>21</v>
      </c>
      <c r="J5" s="432"/>
      <c r="K5" s="431">
        <v>21</v>
      </c>
      <c r="L5" s="432"/>
      <c r="M5" s="431">
        <v>21</v>
      </c>
      <c r="N5" s="432"/>
      <c r="O5" s="431">
        <v>21</v>
      </c>
      <c r="P5" s="432"/>
      <c r="Q5" s="431">
        <v>21</v>
      </c>
      <c r="R5" s="432"/>
      <c r="S5" s="431">
        <v>21</v>
      </c>
      <c r="T5" s="432"/>
      <c r="U5" s="431">
        <v>21</v>
      </c>
      <c r="V5" s="432"/>
      <c r="W5" s="431">
        <v>21</v>
      </c>
      <c r="X5" s="432"/>
      <c r="Y5" s="431">
        <v>21</v>
      </c>
      <c r="Z5" s="432"/>
      <c r="AA5" s="431">
        <v>21</v>
      </c>
      <c r="AB5" s="432"/>
      <c r="AC5" s="431">
        <v>21</v>
      </c>
      <c r="AD5" s="432"/>
      <c r="AE5" s="431">
        <v>21</v>
      </c>
      <c r="AF5" s="432"/>
      <c r="AG5" s="431">
        <v>21</v>
      </c>
      <c r="AH5" s="432"/>
      <c r="AI5" s="431">
        <v>21</v>
      </c>
      <c r="AJ5" s="432"/>
      <c r="AK5" s="431">
        <v>21</v>
      </c>
      <c r="AL5" s="432"/>
      <c r="AM5" s="431">
        <v>21</v>
      </c>
      <c r="AN5" s="432"/>
      <c r="AO5" s="431">
        <v>21</v>
      </c>
      <c r="AP5" s="432"/>
      <c r="AQ5" s="431">
        <v>21</v>
      </c>
      <c r="AR5" s="432"/>
      <c r="AS5" s="431">
        <v>21</v>
      </c>
      <c r="AT5" s="432"/>
      <c r="AU5" s="431">
        <v>21</v>
      </c>
      <c r="AV5" s="432"/>
      <c r="AW5" s="431">
        <v>21</v>
      </c>
      <c r="AX5" s="432"/>
      <c r="AY5" s="431">
        <v>21</v>
      </c>
      <c r="AZ5" s="432"/>
      <c r="BA5" s="431">
        <v>21</v>
      </c>
      <c r="BB5" s="432"/>
      <c r="BC5" s="431">
        <v>21</v>
      </c>
      <c r="BD5" s="432"/>
      <c r="BE5" s="431">
        <v>21</v>
      </c>
      <c r="BF5" s="432"/>
    </row>
    <row r="6" spans="1:58" x14ac:dyDescent="0.25">
      <c r="A6" s="447"/>
      <c r="B6" s="48" t="s">
        <v>79</v>
      </c>
      <c r="C6" s="433">
        <v>29.7</v>
      </c>
      <c r="D6" s="434"/>
      <c r="E6" s="433">
        <v>29.7</v>
      </c>
      <c r="F6" s="434"/>
      <c r="G6" s="433">
        <v>29.7</v>
      </c>
      <c r="H6" s="434"/>
      <c r="I6" s="433">
        <v>29.7</v>
      </c>
      <c r="J6" s="434"/>
      <c r="K6" s="433">
        <v>29.7</v>
      </c>
      <c r="L6" s="434"/>
      <c r="M6" s="433">
        <v>29.7</v>
      </c>
      <c r="N6" s="434"/>
      <c r="O6" s="433">
        <v>29.7</v>
      </c>
      <c r="P6" s="434"/>
      <c r="Q6" s="433">
        <v>29.7</v>
      </c>
      <c r="R6" s="434"/>
      <c r="S6" s="433">
        <v>29.7</v>
      </c>
      <c r="T6" s="434"/>
      <c r="U6" s="433">
        <v>29.7</v>
      </c>
      <c r="V6" s="434"/>
      <c r="W6" s="433">
        <v>29.7</v>
      </c>
      <c r="X6" s="434"/>
      <c r="Y6" s="433">
        <v>29.7</v>
      </c>
      <c r="Z6" s="434"/>
      <c r="AA6" s="433">
        <v>29.7</v>
      </c>
      <c r="AB6" s="434"/>
      <c r="AC6" s="433">
        <v>29.7</v>
      </c>
      <c r="AD6" s="434"/>
      <c r="AE6" s="433">
        <v>29.7</v>
      </c>
      <c r="AF6" s="434"/>
      <c r="AG6" s="433">
        <v>29.7</v>
      </c>
      <c r="AH6" s="434"/>
      <c r="AI6" s="433">
        <v>29.7</v>
      </c>
      <c r="AJ6" s="434"/>
      <c r="AK6" s="433">
        <v>29.7</v>
      </c>
      <c r="AL6" s="434"/>
      <c r="AM6" s="433">
        <v>29.7</v>
      </c>
      <c r="AN6" s="434"/>
      <c r="AO6" s="433">
        <v>29.7</v>
      </c>
      <c r="AP6" s="434"/>
      <c r="AQ6" s="433">
        <v>29.7</v>
      </c>
      <c r="AR6" s="434"/>
      <c r="AS6" s="433">
        <v>29.7</v>
      </c>
      <c r="AT6" s="434"/>
      <c r="AU6" s="433">
        <v>29.7</v>
      </c>
      <c r="AV6" s="434"/>
      <c r="AW6" s="433">
        <v>29.7</v>
      </c>
      <c r="AX6" s="434"/>
      <c r="AY6" s="433">
        <v>29.7</v>
      </c>
      <c r="AZ6" s="434"/>
      <c r="BA6" s="433">
        <v>29.7</v>
      </c>
      <c r="BB6" s="434"/>
      <c r="BC6" s="433">
        <v>29.7</v>
      </c>
      <c r="BD6" s="434"/>
      <c r="BE6" s="433">
        <v>29.7</v>
      </c>
      <c r="BF6" s="434"/>
    </row>
    <row r="7" spans="1:58" ht="15.75" thickBot="1" x14ac:dyDescent="0.3">
      <c r="A7" s="448"/>
      <c r="B7" s="49" t="s">
        <v>80</v>
      </c>
      <c r="C7" s="435">
        <v>1</v>
      </c>
      <c r="D7" s="436"/>
      <c r="E7" s="435">
        <v>1</v>
      </c>
      <c r="F7" s="436"/>
      <c r="G7" s="435">
        <v>1</v>
      </c>
      <c r="H7" s="436"/>
      <c r="I7" s="435">
        <v>1</v>
      </c>
      <c r="J7" s="436"/>
      <c r="K7" s="435">
        <v>1</v>
      </c>
      <c r="L7" s="436"/>
      <c r="M7" s="435">
        <v>1</v>
      </c>
      <c r="N7" s="436"/>
      <c r="O7" s="435">
        <v>1</v>
      </c>
      <c r="P7" s="436"/>
      <c r="Q7" s="435">
        <v>1</v>
      </c>
      <c r="R7" s="436"/>
      <c r="S7" s="435">
        <v>1</v>
      </c>
      <c r="T7" s="436"/>
      <c r="U7" s="435">
        <v>1</v>
      </c>
      <c r="V7" s="436"/>
      <c r="W7" s="435">
        <v>1</v>
      </c>
      <c r="X7" s="436"/>
      <c r="Y7" s="435">
        <v>1</v>
      </c>
      <c r="Z7" s="436"/>
      <c r="AA7" s="435">
        <v>1</v>
      </c>
      <c r="AB7" s="436"/>
      <c r="AC7" s="435">
        <v>1</v>
      </c>
      <c r="AD7" s="436"/>
      <c r="AE7" s="435">
        <v>1</v>
      </c>
      <c r="AF7" s="436"/>
      <c r="AG7" s="435">
        <v>1</v>
      </c>
      <c r="AH7" s="436"/>
      <c r="AI7" s="435">
        <v>1</v>
      </c>
      <c r="AJ7" s="436"/>
      <c r="AK7" s="435">
        <v>1</v>
      </c>
      <c r="AL7" s="436"/>
      <c r="AM7" s="435">
        <v>1</v>
      </c>
      <c r="AN7" s="436"/>
      <c r="AO7" s="435">
        <v>1</v>
      </c>
      <c r="AP7" s="436"/>
      <c r="AQ7" s="435">
        <v>1</v>
      </c>
      <c r="AR7" s="436"/>
      <c r="AS7" s="435">
        <v>1</v>
      </c>
      <c r="AT7" s="436"/>
      <c r="AU7" s="435">
        <v>1</v>
      </c>
      <c r="AV7" s="436"/>
      <c r="AW7" s="435">
        <v>1</v>
      </c>
      <c r="AX7" s="436"/>
      <c r="AY7" s="435">
        <v>1</v>
      </c>
      <c r="AZ7" s="436"/>
      <c r="BA7" s="435">
        <v>1</v>
      </c>
      <c r="BB7" s="436"/>
      <c r="BC7" s="435">
        <v>1</v>
      </c>
      <c r="BD7" s="436"/>
      <c r="BE7" s="435">
        <v>1</v>
      </c>
      <c r="BF7" s="436"/>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48" t="s">
        <v>83</v>
      </c>
      <c r="C9" s="454" t="s">
        <v>33</v>
      </c>
      <c r="D9" s="455"/>
      <c r="E9" s="454" t="s">
        <v>33</v>
      </c>
      <c r="F9" s="455"/>
      <c r="G9" s="454" t="s">
        <v>33</v>
      </c>
      <c r="H9" s="455"/>
      <c r="I9" s="454" t="s">
        <v>33</v>
      </c>
      <c r="J9" s="455"/>
      <c r="K9" s="454" t="s">
        <v>33</v>
      </c>
      <c r="L9" s="455"/>
      <c r="M9" s="454" t="s">
        <v>33</v>
      </c>
      <c r="N9" s="455"/>
      <c r="O9" s="454" t="s">
        <v>33</v>
      </c>
      <c r="P9" s="455"/>
      <c r="Q9" s="454" t="s">
        <v>33</v>
      </c>
      <c r="R9" s="455"/>
      <c r="S9" s="454" t="s">
        <v>33</v>
      </c>
      <c r="T9" s="455"/>
      <c r="U9" s="454" t="s">
        <v>33</v>
      </c>
      <c r="V9" s="455"/>
      <c r="W9" s="454" t="s">
        <v>33</v>
      </c>
      <c r="X9" s="455"/>
      <c r="Y9" s="454" t="s">
        <v>33</v>
      </c>
      <c r="Z9" s="455"/>
      <c r="AA9" s="454" t="s">
        <v>33</v>
      </c>
      <c r="AB9" s="455"/>
      <c r="AC9" s="454" t="s">
        <v>33</v>
      </c>
      <c r="AD9" s="455"/>
      <c r="AE9" s="454" t="s">
        <v>33</v>
      </c>
      <c r="AF9" s="455"/>
      <c r="AG9" s="454" t="s">
        <v>33</v>
      </c>
      <c r="AH9" s="455"/>
      <c r="AI9" s="454" t="s">
        <v>33</v>
      </c>
      <c r="AJ9" s="455"/>
      <c r="AK9" s="454" t="s">
        <v>33</v>
      </c>
      <c r="AL9" s="455"/>
      <c r="AM9" s="454" t="s">
        <v>33</v>
      </c>
      <c r="AN9" s="455"/>
      <c r="AO9" s="454" t="s">
        <v>33</v>
      </c>
      <c r="AP9" s="455"/>
      <c r="AQ9" s="454" t="s">
        <v>33</v>
      </c>
      <c r="AR9" s="455"/>
      <c r="AS9" s="454" t="s">
        <v>33</v>
      </c>
      <c r="AT9" s="455"/>
      <c r="AU9" s="454" t="s">
        <v>33</v>
      </c>
      <c r="AV9" s="455"/>
      <c r="AW9" s="454" t="s">
        <v>33</v>
      </c>
      <c r="AX9" s="455"/>
      <c r="AY9" s="454" t="s">
        <v>33</v>
      </c>
      <c r="AZ9" s="455"/>
      <c r="BA9" s="454" t="s">
        <v>33</v>
      </c>
      <c r="BB9" s="455"/>
      <c r="BC9" s="454" t="s">
        <v>33</v>
      </c>
      <c r="BD9" s="455"/>
      <c r="BE9" s="454" t="s">
        <v>33</v>
      </c>
      <c r="BF9" s="455"/>
    </row>
    <row r="10" spans="1:58" ht="15.75" thickBot="1" x14ac:dyDescent="0.3">
      <c r="A10" s="448"/>
      <c r="B10" s="49" t="s">
        <v>84</v>
      </c>
      <c r="C10" s="4" t="s">
        <v>42</v>
      </c>
      <c r="D10" s="5">
        <f>IF(C10=Tabelas!F$23,Tabelas!C$39,0%)</f>
        <v>0</v>
      </c>
      <c r="E10" s="4" t="s">
        <v>42</v>
      </c>
      <c r="F10" s="5">
        <f>IF(E10=Tabelas!H$23,Tabelas!E$39,0%)</f>
        <v>0</v>
      </c>
      <c r="G10" s="4" t="s">
        <v>42</v>
      </c>
      <c r="H10" s="5">
        <f>IF(G10=Tabelas!J$23,Tabelas!G$39,0%)</f>
        <v>0</v>
      </c>
      <c r="I10" s="4" t="s">
        <v>42</v>
      </c>
      <c r="J10" s="5">
        <f>IF(I10=Tabelas!L$23,Tabelas!I$39,0%)</f>
        <v>0</v>
      </c>
      <c r="K10" s="4" t="s">
        <v>42</v>
      </c>
      <c r="L10" s="5">
        <f>IF(K10=Tabelas!N$23,Tabelas!K$39,0%)</f>
        <v>0</v>
      </c>
      <c r="M10" s="4" t="s">
        <v>42</v>
      </c>
      <c r="N10" s="5">
        <f>IF(M10=Tabelas!P$23,Tabelas!M$39,0%)</f>
        <v>0</v>
      </c>
      <c r="O10" s="4" t="s">
        <v>42</v>
      </c>
      <c r="P10" s="5">
        <f>IF(O10=Tabelas!R$23,Tabelas!O$39,0%)</f>
        <v>0</v>
      </c>
      <c r="Q10" s="4" t="s">
        <v>42</v>
      </c>
      <c r="R10" s="5">
        <f>IF(Q10=Tabelas!T$23,Tabelas!Q$39,0%)</f>
        <v>0</v>
      </c>
      <c r="S10" s="4" t="s">
        <v>42</v>
      </c>
      <c r="T10" s="5">
        <f>IF(S10=Tabelas!V$23,Tabelas!S$39,0%)</f>
        <v>0</v>
      </c>
      <c r="U10" s="4" t="s">
        <v>42</v>
      </c>
      <c r="V10" s="5">
        <f>IF(U10=Tabelas!X$23,Tabelas!U$39,0%)</f>
        <v>0</v>
      </c>
      <c r="W10" s="4" t="s">
        <v>42</v>
      </c>
      <c r="X10" s="5">
        <f>IF(W10=Tabelas!Z$23,Tabelas!W$39,0%)</f>
        <v>0</v>
      </c>
      <c r="Y10" s="4" t="s">
        <v>42</v>
      </c>
      <c r="Z10" s="5">
        <f>IF(Y10=Tabelas!AB$23,Tabelas!Y$39,0%)</f>
        <v>0</v>
      </c>
      <c r="AA10" s="4" t="s">
        <v>42</v>
      </c>
      <c r="AB10" s="5">
        <f>IF(AA10=Tabelas!AD$23,Tabelas!AA$39,0%)</f>
        <v>0</v>
      </c>
      <c r="AC10" s="4" t="s">
        <v>42</v>
      </c>
      <c r="AD10" s="5">
        <f>IF(AC10=Tabelas!AF$23,Tabelas!AC$39,0%)</f>
        <v>0</v>
      </c>
      <c r="AE10" s="4" t="s">
        <v>42</v>
      </c>
      <c r="AF10" s="5">
        <f>IF(AE10=Tabelas!AH$23,Tabelas!AE$39,0%)</f>
        <v>0</v>
      </c>
      <c r="AG10" s="4" t="s">
        <v>42</v>
      </c>
      <c r="AH10" s="5">
        <f>IF(AG10=Tabelas!AJ$23,Tabelas!AG$39,0%)</f>
        <v>0</v>
      </c>
      <c r="AI10" s="4" t="s">
        <v>42</v>
      </c>
      <c r="AJ10" s="5">
        <f>IF(AI10=Tabelas!AL$23,Tabelas!AI$39,0%)</f>
        <v>0</v>
      </c>
      <c r="AK10" s="4" t="s">
        <v>42</v>
      </c>
      <c r="AL10" s="5">
        <f>IF(AK10=Tabelas!AN$23,Tabelas!AK$39,0%)</f>
        <v>0</v>
      </c>
      <c r="AM10" s="4" t="s">
        <v>42</v>
      </c>
      <c r="AN10" s="5">
        <f>IF(AM10=Tabelas!AP$23,Tabelas!AM$39,0%)</f>
        <v>0</v>
      </c>
      <c r="AO10" s="4" t="s">
        <v>42</v>
      </c>
      <c r="AP10" s="5">
        <f>IF(AO10=Tabelas!AR$23,Tabelas!AO$39,0%)</f>
        <v>0</v>
      </c>
      <c r="AQ10" s="4" t="s">
        <v>42</v>
      </c>
      <c r="AR10" s="5">
        <f>IF(AQ10=Tabelas!AT$23,Tabelas!AQ$39,0%)</f>
        <v>0</v>
      </c>
      <c r="AS10" s="4" t="s">
        <v>42</v>
      </c>
      <c r="AT10" s="5">
        <f>IF(AS10=Tabelas!AV$23,Tabelas!AS$39,0%)</f>
        <v>0</v>
      </c>
      <c r="AU10" s="4" t="s">
        <v>42</v>
      </c>
      <c r="AV10" s="5">
        <f>IF(AU10=Tabelas!AX$23,Tabelas!AU$39,0%)</f>
        <v>0</v>
      </c>
      <c r="AW10" s="4" t="s">
        <v>42</v>
      </c>
      <c r="AX10" s="5">
        <f>IF(AW10=Tabelas!AZ$23,Tabelas!AW$39,0%)</f>
        <v>0</v>
      </c>
      <c r="AY10" s="4" t="s">
        <v>42</v>
      </c>
      <c r="AZ10" s="5">
        <f>IF(AY10=Tabelas!BB$23,Tabelas!AY$39,0%)</f>
        <v>0</v>
      </c>
      <c r="BA10" s="4" t="s">
        <v>42</v>
      </c>
      <c r="BB10" s="5">
        <f>IF(BA10=Tabelas!BD$23,Tabelas!BA$39,0%)</f>
        <v>0</v>
      </c>
      <c r="BC10" s="4" t="s">
        <v>42</v>
      </c>
      <c r="BD10" s="5">
        <f>IF(BC10=Tabelas!BF$23,Tabelas!BC$39,0%)</f>
        <v>0</v>
      </c>
      <c r="BE10" s="4" t="s">
        <v>42</v>
      </c>
      <c r="BF10" s="5">
        <f>IF(BE10=Tabelas!BH$23,Tabelas!BE$39,0%)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42">
        <f>C12/792</f>
        <v>0.33493265993265992</v>
      </c>
      <c r="D13" s="442"/>
      <c r="E13" s="442">
        <f>E12/792</f>
        <v>0.33493265993265992</v>
      </c>
      <c r="F13" s="442"/>
      <c r="G13" s="442">
        <f>G12/792</f>
        <v>0.33493265993265992</v>
      </c>
      <c r="H13" s="442"/>
      <c r="I13" s="442">
        <f>I12/792</f>
        <v>0.33493265993265992</v>
      </c>
      <c r="J13" s="442"/>
      <c r="K13" s="442">
        <f>K12/792</f>
        <v>0.33493265993265992</v>
      </c>
      <c r="L13" s="442"/>
      <c r="M13" s="442">
        <f>M12/792</f>
        <v>0.33493265993265992</v>
      </c>
      <c r="N13" s="442"/>
      <c r="O13" s="442">
        <f>O12/792</f>
        <v>0.33493265993265992</v>
      </c>
      <c r="P13" s="442"/>
      <c r="Q13" s="442">
        <f>Q12/792</f>
        <v>0.33493265993265992</v>
      </c>
      <c r="R13" s="442"/>
      <c r="S13" s="442">
        <f>S12/792</f>
        <v>0.33493265993265992</v>
      </c>
      <c r="T13" s="442"/>
      <c r="U13" s="442">
        <f>U12/792</f>
        <v>0.33493265993265992</v>
      </c>
      <c r="V13" s="442"/>
      <c r="W13" s="442">
        <f>W12/792</f>
        <v>0.33493265993265992</v>
      </c>
      <c r="X13" s="442"/>
      <c r="Y13" s="442">
        <f>Y12/792</f>
        <v>0.33493265993265992</v>
      </c>
      <c r="Z13" s="442"/>
      <c r="AA13" s="442">
        <f>AA12/792</f>
        <v>0.33493265993265992</v>
      </c>
      <c r="AB13" s="442"/>
      <c r="AC13" s="442">
        <f>AC12/792</f>
        <v>0.33493265993265992</v>
      </c>
      <c r="AD13" s="442"/>
      <c r="AE13" s="442">
        <f>AE12/792</f>
        <v>0.33493265993265992</v>
      </c>
      <c r="AF13" s="442"/>
      <c r="AG13" s="442">
        <f>AG12/792</f>
        <v>0.33493265993265992</v>
      </c>
      <c r="AH13" s="442"/>
      <c r="AI13" s="442">
        <f>AI12/792</f>
        <v>0.33493265993265992</v>
      </c>
      <c r="AJ13" s="442"/>
      <c r="AK13" s="442">
        <f>AK12/792</f>
        <v>0.33493265993265992</v>
      </c>
      <c r="AL13" s="442"/>
      <c r="AM13" s="442">
        <f>AM12/792</f>
        <v>0.33493265993265992</v>
      </c>
      <c r="AN13" s="442"/>
      <c r="AO13" s="442">
        <f>AO12/792</f>
        <v>0.33493265993265992</v>
      </c>
      <c r="AP13" s="442"/>
      <c r="AQ13" s="442">
        <f>AQ12/792</f>
        <v>0.33493265993265992</v>
      </c>
      <c r="AR13" s="442"/>
      <c r="AS13" s="442">
        <f>AS12/792</f>
        <v>0.33493265993265992</v>
      </c>
      <c r="AT13" s="442"/>
      <c r="AU13" s="442">
        <f>AU12/792</f>
        <v>0.33493265993265992</v>
      </c>
      <c r="AV13" s="442"/>
      <c r="AW13" s="442">
        <f>AW12/792</f>
        <v>0.33493265993265992</v>
      </c>
      <c r="AX13" s="442"/>
      <c r="AY13" s="442">
        <f>AY12/792</f>
        <v>0.33493265993265992</v>
      </c>
      <c r="AZ13" s="442"/>
      <c r="BA13" s="442">
        <f>BA12/792</f>
        <v>0.33493265993265992</v>
      </c>
      <c r="BB13" s="442"/>
      <c r="BC13" s="442">
        <f>BC12/792</f>
        <v>0.33493265993265992</v>
      </c>
      <c r="BD13" s="442"/>
      <c r="BE13" s="442">
        <f>BE12/792</f>
        <v>0.33493265993265992</v>
      </c>
      <c r="BF13" s="442"/>
    </row>
    <row r="14" spans="1:58" x14ac:dyDescent="0.25">
      <c r="A14" s="221"/>
      <c r="B14" s="8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22"/>
      <c r="B15" s="48" t="s">
        <v>86</v>
      </c>
      <c r="C15" s="443">
        <f>C5*C6</f>
        <v>623.69999999999993</v>
      </c>
      <c r="D15" s="443"/>
      <c r="E15" s="443">
        <f>E5*E6</f>
        <v>623.69999999999993</v>
      </c>
      <c r="F15" s="443"/>
      <c r="G15" s="443">
        <f>G5*G6</f>
        <v>623.69999999999993</v>
      </c>
      <c r="H15" s="443"/>
      <c r="I15" s="443">
        <f>I5*I6</f>
        <v>623.69999999999993</v>
      </c>
      <c r="J15" s="443"/>
      <c r="K15" s="443">
        <f>K5*K6</f>
        <v>623.69999999999993</v>
      </c>
      <c r="L15" s="443"/>
      <c r="M15" s="443">
        <f>M5*M6</f>
        <v>623.69999999999993</v>
      </c>
      <c r="N15" s="443"/>
      <c r="O15" s="443">
        <f>O5*O6</f>
        <v>623.69999999999993</v>
      </c>
      <c r="P15" s="443"/>
      <c r="Q15" s="443">
        <f>Q5*Q6</f>
        <v>623.69999999999993</v>
      </c>
      <c r="R15" s="443"/>
      <c r="S15" s="443">
        <f>S5*S6</f>
        <v>623.69999999999993</v>
      </c>
      <c r="T15" s="443"/>
      <c r="U15" s="443">
        <f>U5*U6</f>
        <v>623.69999999999993</v>
      </c>
      <c r="V15" s="443"/>
      <c r="W15" s="443">
        <f>W5*W6</f>
        <v>623.69999999999993</v>
      </c>
      <c r="X15" s="443"/>
      <c r="Y15" s="443">
        <f>Y5*Y6</f>
        <v>623.69999999999993</v>
      </c>
      <c r="Z15" s="443"/>
      <c r="AA15" s="443">
        <f>AA5*AA6</f>
        <v>623.69999999999993</v>
      </c>
      <c r="AB15" s="443"/>
      <c r="AC15" s="443">
        <f>AC5*AC6</f>
        <v>623.69999999999993</v>
      </c>
      <c r="AD15" s="443"/>
      <c r="AE15" s="443">
        <f>AE5*AE6</f>
        <v>623.69999999999993</v>
      </c>
      <c r="AF15" s="443"/>
      <c r="AG15" s="443">
        <f>AG5*AG6</f>
        <v>623.69999999999993</v>
      </c>
      <c r="AH15" s="443"/>
      <c r="AI15" s="443">
        <f>AI5*AI6</f>
        <v>623.69999999999993</v>
      </c>
      <c r="AJ15" s="443"/>
      <c r="AK15" s="443">
        <f>AK5*AK6</f>
        <v>623.69999999999993</v>
      </c>
      <c r="AL15" s="443"/>
      <c r="AM15" s="443">
        <f>AM5*AM6</f>
        <v>623.69999999999993</v>
      </c>
      <c r="AN15" s="443"/>
      <c r="AO15" s="443">
        <f>AO5*AO6</f>
        <v>623.69999999999993</v>
      </c>
      <c r="AP15" s="443"/>
      <c r="AQ15" s="443">
        <f>AQ5*AQ6</f>
        <v>623.69999999999993</v>
      </c>
      <c r="AR15" s="443"/>
      <c r="AS15" s="443">
        <f>AS5*AS6</f>
        <v>623.69999999999993</v>
      </c>
      <c r="AT15" s="443"/>
      <c r="AU15" s="443">
        <f>AU5*AU6</f>
        <v>623.69999999999993</v>
      </c>
      <c r="AV15" s="443"/>
      <c r="AW15" s="443">
        <f>AW5*AW6</f>
        <v>623.69999999999993</v>
      </c>
      <c r="AX15" s="443"/>
      <c r="AY15" s="443">
        <f>AY5*AY6</f>
        <v>623.69999999999993</v>
      </c>
      <c r="AZ15" s="443"/>
      <c r="BA15" s="443">
        <f>BA5*BA6</f>
        <v>623.69999999999993</v>
      </c>
      <c r="BB15" s="443"/>
      <c r="BC15" s="443">
        <f>BC5*BC6</f>
        <v>623.69999999999993</v>
      </c>
      <c r="BD15" s="443"/>
      <c r="BE15" s="443">
        <f>BE5*BE6</f>
        <v>623.69999999999993</v>
      </c>
      <c r="BF15" s="443"/>
    </row>
    <row r="16" spans="1:58" x14ac:dyDescent="0.25">
      <c r="A16" s="222"/>
      <c r="B16" s="48" t="s">
        <v>87</v>
      </c>
      <c r="C16" s="423">
        <f>C13*C15</f>
        <v>208.89749999999998</v>
      </c>
      <c r="D16" s="423"/>
      <c r="E16" s="423">
        <f>E13*E15</f>
        <v>208.89749999999998</v>
      </c>
      <c r="F16" s="423"/>
      <c r="G16" s="423">
        <f>G13*G15</f>
        <v>208.89749999999998</v>
      </c>
      <c r="H16" s="423"/>
      <c r="I16" s="423">
        <f>I13*I15</f>
        <v>208.89749999999998</v>
      </c>
      <c r="J16" s="423"/>
      <c r="K16" s="423">
        <f>K13*K15</f>
        <v>208.89749999999998</v>
      </c>
      <c r="L16" s="423"/>
      <c r="M16" s="423">
        <f>M13*M15</f>
        <v>208.89749999999998</v>
      </c>
      <c r="N16" s="423"/>
      <c r="O16" s="423">
        <f>O13*O15</f>
        <v>208.89749999999998</v>
      </c>
      <c r="P16" s="423"/>
      <c r="Q16" s="423">
        <f>Q13*Q15</f>
        <v>208.89749999999998</v>
      </c>
      <c r="R16" s="423"/>
      <c r="S16" s="423">
        <f>S13*S15</f>
        <v>208.89749999999998</v>
      </c>
      <c r="T16" s="423"/>
      <c r="U16" s="423">
        <f>U13*U15</f>
        <v>208.89749999999998</v>
      </c>
      <c r="V16" s="423"/>
      <c r="W16" s="423">
        <f>W13*W15</f>
        <v>208.89749999999998</v>
      </c>
      <c r="X16" s="423"/>
      <c r="Y16" s="423">
        <f>Y13*Y15</f>
        <v>208.89749999999998</v>
      </c>
      <c r="Z16" s="423"/>
      <c r="AA16" s="423">
        <f>AA13*AA15</f>
        <v>208.89749999999998</v>
      </c>
      <c r="AB16" s="423"/>
      <c r="AC16" s="423">
        <f>AC13*AC15</f>
        <v>208.89749999999998</v>
      </c>
      <c r="AD16" s="423"/>
      <c r="AE16" s="423">
        <f>AE13*AE15</f>
        <v>208.89749999999998</v>
      </c>
      <c r="AF16" s="423"/>
      <c r="AG16" s="423">
        <f>AG13*AG15</f>
        <v>208.89749999999998</v>
      </c>
      <c r="AH16" s="423"/>
      <c r="AI16" s="423">
        <f>AI13*AI15</f>
        <v>208.89749999999998</v>
      </c>
      <c r="AJ16" s="423"/>
      <c r="AK16" s="423">
        <f>AK13*AK15</f>
        <v>208.89749999999998</v>
      </c>
      <c r="AL16" s="423"/>
      <c r="AM16" s="423">
        <f>AM13*AM15</f>
        <v>208.89749999999998</v>
      </c>
      <c r="AN16" s="423"/>
      <c r="AO16" s="423">
        <f>AO13*AO15</f>
        <v>208.89749999999998</v>
      </c>
      <c r="AP16" s="423"/>
      <c r="AQ16" s="423">
        <f>AQ13*AQ15</f>
        <v>208.89749999999998</v>
      </c>
      <c r="AR16" s="423"/>
      <c r="AS16" s="423">
        <f>AS13*AS15</f>
        <v>208.89749999999998</v>
      </c>
      <c r="AT16" s="423"/>
      <c r="AU16" s="423">
        <f>AU13*AU15</f>
        <v>208.89749999999998</v>
      </c>
      <c r="AV16" s="423"/>
      <c r="AW16" s="423">
        <f>AW13*AW15</f>
        <v>208.89749999999998</v>
      </c>
      <c r="AX16" s="423"/>
      <c r="AY16" s="423">
        <f>AY13*AY15</f>
        <v>208.89749999999998</v>
      </c>
      <c r="AZ16" s="423"/>
      <c r="BA16" s="423">
        <f>BA13*BA15</f>
        <v>208.89749999999998</v>
      </c>
      <c r="BB16" s="423"/>
      <c r="BC16" s="423">
        <f>BC13*BC15</f>
        <v>208.89749999999998</v>
      </c>
      <c r="BD16" s="423"/>
      <c r="BE16" s="423">
        <f>BE13*BE15</f>
        <v>208.89749999999998</v>
      </c>
      <c r="BF16" s="423"/>
    </row>
    <row r="17" spans="1:58" ht="15.75" thickBot="1" x14ac:dyDescent="0.3">
      <c r="A17" s="222"/>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44" t="s">
        <v>88</v>
      </c>
      <c r="B18" s="47" t="s">
        <v>89</v>
      </c>
      <c r="C18" s="424">
        <f>IF(OR(C8=Tabelas!$F$14,C8=Tabelas!$F$16),C4*C7,2*C4*C7)</f>
        <v>4000</v>
      </c>
      <c r="D18" s="425"/>
      <c r="E18" s="424">
        <f>IF(OR(E8=Tabelas!$F$14,E8=Tabelas!$F$16),E4*E7,2*E4*E7)</f>
        <v>0</v>
      </c>
      <c r="F18" s="425"/>
      <c r="G18" s="424">
        <f>IF(OR(G8=Tabelas!$F$14,G8=Tabelas!$F$16),G4*G7,2*G4*G7)</f>
        <v>0</v>
      </c>
      <c r="H18" s="425"/>
      <c r="I18" s="424">
        <f>IF(OR(I8=Tabelas!$F$14,I8=Tabelas!$F$16),I4*I7,2*I4*I7)</f>
        <v>0</v>
      </c>
      <c r="J18" s="425"/>
      <c r="K18" s="424">
        <f>IF(OR(K8=Tabelas!$F$14,K8=Tabelas!$F$16),K4*K7,2*K4*K7)</f>
        <v>4000</v>
      </c>
      <c r="L18" s="425"/>
      <c r="M18" s="424">
        <f>IF(OR(M8=Tabelas!$F$14,M8=Tabelas!$F$16),M4*M7,2*M4*M7)</f>
        <v>0</v>
      </c>
      <c r="N18" s="425"/>
      <c r="O18" s="424">
        <f>IF(OR(O8=Tabelas!$F$14,O8=Tabelas!$F$16),O4*O7,2*O4*O7)</f>
        <v>0</v>
      </c>
      <c r="P18" s="425"/>
      <c r="Q18" s="424">
        <f>IF(OR(Q8=Tabelas!$F$14,Q8=Tabelas!$F$16),Q4*Q7,2*Q4*Q7)</f>
        <v>160000</v>
      </c>
      <c r="R18" s="425"/>
      <c r="S18" s="424">
        <f>IF(OR(S8=Tabelas!$F$14,S8=Tabelas!$F$16),S4*S7,2*S4*S7)</f>
        <v>0</v>
      </c>
      <c r="T18" s="425"/>
      <c r="U18" s="424">
        <f>IF(OR(U8=Tabelas!$F$14,U8=Tabelas!$F$16),U4*U7,2*U4*U7)</f>
        <v>400</v>
      </c>
      <c r="V18" s="425"/>
      <c r="W18" s="424">
        <f>IF(OR(W8=Tabelas!$F$14,W8=Tabelas!$F$16),W4*W7,2*W4*W7)</f>
        <v>1000</v>
      </c>
      <c r="X18" s="425"/>
      <c r="Y18" s="424">
        <f>IF(OR(Y8=Tabelas!$F$14,Y8=Tabelas!$F$16),Y4*Y7,2*Y4*Y7)</f>
        <v>2000</v>
      </c>
      <c r="Z18" s="425"/>
      <c r="AA18" s="424">
        <f>IF(OR(AA8=Tabelas!$F$14,AA8=Tabelas!$F$16),AA4*AA7,2*AA4*AA7)</f>
        <v>0</v>
      </c>
      <c r="AB18" s="425"/>
      <c r="AC18" s="424">
        <f>IF(OR(AC8=Tabelas!$F$14,AC8=Tabelas!$F$16),AC4*AC7,2*AC4*AC7)</f>
        <v>0</v>
      </c>
      <c r="AD18" s="425"/>
      <c r="AE18" s="424">
        <f>IF(OR(AE8=Tabelas!$F$14,AE8=Tabelas!$F$16),AE4*AE7,2*AE4*AE7)</f>
        <v>0</v>
      </c>
      <c r="AF18" s="425"/>
      <c r="AG18" s="424">
        <f>IF(OR(AG8=Tabelas!$F$14,AG8=Tabelas!$F$16),AG4*AG7,2*AG4*AG7)</f>
        <v>600</v>
      </c>
      <c r="AH18" s="425"/>
      <c r="AI18" s="424">
        <f>IF(OR(AI8=Tabelas!$F$14,AI8=Tabelas!$F$16),AI4*AI7,2*AI4*AI7)</f>
        <v>0</v>
      </c>
      <c r="AJ18" s="425"/>
      <c r="AK18" s="424">
        <f>IF(OR(AK8=Tabelas!$F$14,AK8=Tabelas!$F$16),AK4*AK7,2*AK4*AK7)</f>
        <v>4000</v>
      </c>
      <c r="AL18" s="425"/>
      <c r="AM18" s="424">
        <f>IF(OR(AM8=Tabelas!$F$14,AM8=Tabelas!$F$16),AM4*AM7,2*AM4*AM7)</f>
        <v>0</v>
      </c>
      <c r="AN18" s="425"/>
      <c r="AO18" s="424">
        <f>IF(OR(AO8=Tabelas!$F$14,AO8=Tabelas!$F$16),AO4*AO7,2*AO4*AO7)</f>
        <v>2000</v>
      </c>
      <c r="AP18" s="425"/>
      <c r="AQ18" s="424">
        <f>IF(OR(AQ8=Tabelas!$F$14,AQ8=Tabelas!$F$16),AQ4*AQ7,2*AQ4*AQ7)</f>
        <v>400</v>
      </c>
      <c r="AR18" s="425"/>
      <c r="AS18" s="424">
        <f>IF(OR(AS8=Tabelas!$F$14,AS8=Tabelas!$F$16),AS4*AS7,2*AS4*AS7)</f>
        <v>0</v>
      </c>
      <c r="AT18" s="425"/>
      <c r="AU18" s="424">
        <f>IF(OR(AU8=Tabelas!$F$14,AU8=Tabelas!$F$16),AU4*AU7,2*AU4*AU7)</f>
        <v>0</v>
      </c>
      <c r="AV18" s="425"/>
      <c r="AW18" s="424">
        <f>IF(OR(AW8=Tabelas!$F$14,AW8=Tabelas!$F$16),AW4*AW7,2*AW4*AW7)</f>
        <v>0</v>
      </c>
      <c r="AX18" s="425"/>
      <c r="AY18" s="424">
        <f>IF(OR(AY8=Tabelas!$F$14,AY8=Tabelas!$F$16),AY4*AY7,2*AY4*AY7)</f>
        <v>0</v>
      </c>
      <c r="AZ18" s="425"/>
      <c r="BA18" s="424">
        <f>IF(OR(BA8=Tabelas!$F$14,BA8=Tabelas!$F$16),BA4*BA7,2*BA4*BA7)</f>
        <v>2000</v>
      </c>
      <c r="BB18" s="425"/>
      <c r="BC18" s="424">
        <f>IF(OR(BC8=Tabelas!$F$14,BC8=Tabelas!$F$16),BC4*BC7,2*BC4*BC7)</f>
        <v>800</v>
      </c>
      <c r="BD18" s="425"/>
      <c r="BE18" s="424">
        <f>IF(OR(BE8=Tabelas!$F$14,BE8=Tabelas!$F$16),BE4*BE7,2*BE4*BE7)</f>
        <v>8000</v>
      </c>
      <c r="BF18" s="425"/>
    </row>
    <row r="19" spans="1:58" x14ac:dyDescent="0.25">
      <c r="A19" s="445"/>
      <c r="B19" s="48" t="s">
        <v>90</v>
      </c>
      <c r="C19" s="426">
        <f>IF(C8=Tabelas!$B$4,0,IF(OR(C8=Tabelas!$F$14,C8=Tabelas!$F$15),VLOOKUP(C9,matrizpapel,2,0),VLOOKUP(C9,matrizpapel,3,0)))</f>
        <v>3.2</v>
      </c>
      <c r="D19" s="427"/>
      <c r="E19" s="426">
        <f>IF(E8=Tabelas!$B$4,0,IF(OR(E8=Tabelas!$F$14,E8=Tabelas!$F$15),VLOOKUP(E9,matrizpapel,2,0),VLOOKUP(E9,matrizpapel,3,0)))</f>
        <v>3.2</v>
      </c>
      <c r="F19" s="427"/>
      <c r="G19" s="426">
        <f>IF(G8=Tabelas!$B$4,0,IF(OR(G8=Tabelas!$F$14,G8=Tabelas!$F$15),VLOOKUP(G9,matrizpapel,2,0),VLOOKUP(G9,matrizpapel,3,0)))</f>
        <v>3.2</v>
      </c>
      <c r="H19" s="427"/>
      <c r="I19" s="426">
        <f>IF(I8=Tabelas!$B$4,0,IF(OR(I8=Tabelas!$F$14,I8=Tabelas!$F$15),VLOOKUP(I9,matrizpapel,2,0),VLOOKUP(I9,matrizpapel,3,0)))</f>
        <v>3.2</v>
      </c>
      <c r="J19" s="427"/>
      <c r="K19" s="426">
        <f>IF(K8=Tabelas!$B$4,0,IF(OR(K8=Tabelas!$F$14,K8=Tabelas!$F$15),VLOOKUP(K9,matrizpapel,2,0),VLOOKUP(K9,matrizpapel,3,0)))</f>
        <v>3.2</v>
      </c>
      <c r="L19" s="427"/>
      <c r="M19" s="426">
        <f>IF(M8=Tabelas!$B$4,0,IF(OR(M8=Tabelas!$F$14,M8=Tabelas!$F$15),VLOOKUP(M9,matrizpapel,2,0),VLOOKUP(M9,matrizpapel,3,0)))</f>
        <v>3.2</v>
      </c>
      <c r="N19" s="427"/>
      <c r="O19" s="426">
        <f>IF(O8=Tabelas!$B$4,0,IF(OR(O8=Tabelas!$F$14,O8=Tabelas!$F$15),VLOOKUP(O9,matrizpapel,2,0),VLOOKUP(O9,matrizpapel,3,0)))</f>
        <v>3.2</v>
      </c>
      <c r="P19" s="427"/>
      <c r="Q19" s="426">
        <f>IF(Q8=Tabelas!$B$4,0,IF(OR(Q8=Tabelas!$F$14,Q8=Tabelas!$F$15),VLOOKUP(Q9,matrizpapel,2,0),VLOOKUP(Q9,matrizpapel,3,0)))</f>
        <v>3.2</v>
      </c>
      <c r="R19" s="427"/>
      <c r="S19" s="426">
        <f>IF(S8=Tabelas!$B$4,0,IF(OR(S8=Tabelas!$F$14,S8=Tabelas!$F$15),VLOOKUP(S9,matrizpapel,2,0),VLOOKUP(S9,matrizpapel,3,0)))</f>
        <v>3.2</v>
      </c>
      <c r="T19" s="427"/>
      <c r="U19" s="426">
        <f>IF(U8=Tabelas!$B$4,0,IF(OR(U8=Tabelas!$F$14,U8=Tabelas!$F$15),VLOOKUP(U9,matrizpapel,2,0),VLOOKUP(U9,matrizpapel,3,0)))</f>
        <v>3.2</v>
      </c>
      <c r="V19" s="427"/>
      <c r="W19" s="426">
        <f>IF(W8=Tabelas!$B$4,0,IF(OR(W8=Tabelas!$F$14,W8=Tabelas!$F$15),VLOOKUP(W9,matrizpapel,2,0),VLOOKUP(W9,matrizpapel,3,0)))</f>
        <v>3.2</v>
      </c>
      <c r="X19" s="427"/>
      <c r="Y19" s="426">
        <f>IF(Y8=Tabelas!$B$4,0,IF(OR(Y8=Tabelas!$F$14,Y8=Tabelas!$F$15),VLOOKUP(Y9,matrizpapel,2,0),VLOOKUP(Y9,matrizpapel,3,0)))</f>
        <v>3.2</v>
      </c>
      <c r="Z19" s="427"/>
      <c r="AA19" s="426">
        <f>IF(AA8=Tabelas!$B$4,0,IF(OR(AA8=Tabelas!$F$14,AA8=Tabelas!$F$15),VLOOKUP(AA9,matrizpapel,2,0),VLOOKUP(AA9,matrizpapel,3,0)))</f>
        <v>3.2</v>
      </c>
      <c r="AB19" s="427"/>
      <c r="AC19" s="426">
        <f>IF(AC8=Tabelas!$B$4,0,IF(OR(AC8=Tabelas!$F$14,AC8=Tabelas!$F$15),VLOOKUP(AC9,matrizpapel,2,0),VLOOKUP(AC9,matrizpapel,3,0)))</f>
        <v>3.2</v>
      </c>
      <c r="AD19" s="427"/>
      <c r="AE19" s="426">
        <f>IF(AE8=Tabelas!$B$4,0,IF(OR(AE8=Tabelas!$F$14,AE8=Tabelas!$F$15),VLOOKUP(AE9,matrizpapel,2,0),VLOOKUP(AE9,matrizpapel,3,0)))</f>
        <v>3.2</v>
      </c>
      <c r="AF19" s="427"/>
      <c r="AG19" s="426">
        <f>IF(AG8=Tabelas!$B$4,0,IF(OR(AG8=Tabelas!$F$14,AG8=Tabelas!$F$15),VLOOKUP(AG9,matrizpapel,2,0),VLOOKUP(AG9,matrizpapel,3,0)))</f>
        <v>3.2</v>
      </c>
      <c r="AH19" s="427"/>
      <c r="AI19" s="426">
        <f>IF(AI8=Tabelas!$B$4,0,IF(OR(AI8=Tabelas!$F$14,AI8=Tabelas!$F$15),VLOOKUP(AI9,matrizpapel,2,0),VLOOKUP(AI9,matrizpapel,3,0)))</f>
        <v>3.2</v>
      </c>
      <c r="AJ19" s="427"/>
      <c r="AK19" s="426">
        <f>IF(AK8=Tabelas!$B$4,0,IF(OR(AK8=Tabelas!$F$14,AK8=Tabelas!$F$15),VLOOKUP(AK9,matrizpapel,2,0),VLOOKUP(AK9,matrizpapel,3,0)))</f>
        <v>3.2</v>
      </c>
      <c r="AL19" s="427"/>
      <c r="AM19" s="426">
        <f>IF(AM8=Tabelas!$B$4,0,IF(OR(AM8=Tabelas!$F$14,AM8=Tabelas!$F$15),VLOOKUP(AM9,matrizpapel,2,0),VLOOKUP(AM9,matrizpapel,3,0)))</f>
        <v>3.2</v>
      </c>
      <c r="AN19" s="427"/>
      <c r="AO19" s="426">
        <f>IF(AO8=Tabelas!$B$4,0,IF(OR(AO8=Tabelas!$F$14,AO8=Tabelas!$F$15),VLOOKUP(AO9,matrizpapel,2,0),VLOOKUP(AO9,matrizpapel,3,0)))</f>
        <v>3.2</v>
      </c>
      <c r="AP19" s="427"/>
      <c r="AQ19" s="426">
        <f>IF(AQ8=Tabelas!$B$4,0,IF(OR(AQ8=Tabelas!$F$14,AQ8=Tabelas!$F$15),VLOOKUP(AQ9,matrizpapel,2,0),VLOOKUP(AQ9,matrizpapel,3,0)))</f>
        <v>3.2</v>
      </c>
      <c r="AR19" s="427"/>
      <c r="AS19" s="426">
        <f>IF(AS8=Tabelas!$B$4,0,IF(OR(AS8=Tabelas!$F$14,AS8=Tabelas!$F$15),VLOOKUP(AS9,matrizpapel,2,0),VLOOKUP(AS9,matrizpapel,3,0)))</f>
        <v>3.2</v>
      </c>
      <c r="AT19" s="427"/>
      <c r="AU19" s="426">
        <f>IF(AU8=Tabelas!$B$4,0,IF(OR(AU8=Tabelas!$F$14,AU8=Tabelas!$F$15),VLOOKUP(AU9,matrizpapel,2,0),VLOOKUP(AU9,matrizpapel,3,0)))</f>
        <v>3.2</v>
      </c>
      <c r="AV19" s="427"/>
      <c r="AW19" s="426">
        <f>IF(AW8=Tabelas!$B$4,0,IF(OR(AW8=Tabelas!$F$14,AW8=Tabelas!$F$15),VLOOKUP(AW9,matrizpapel,2,0),VLOOKUP(AW9,matrizpapel,3,0)))</f>
        <v>3.2</v>
      </c>
      <c r="AX19" s="427"/>
      <c r="AY19" s="426">
        <f>IF(AY8=Tabelas!$B$4,0,IF(OR(AY8=Tabelas!$F$14,AY8=Tabelas!$F$15),VLOOKUP(AY9,matrizpapel,2,0),VLOOKUP(AY9,matrizpapel,3,0)))</f>
        <v>3.2</v>
      </c>
      <c r="AZ19" s="427"/>
      <c r="BA19" s="426">
        <f>IF(BA8=Tabelas!$B$4,0,IF(OR(BA8=Tabelas!$F$14,BA8=Tabelas!$F$15),VLOOKUP(BA9,matrizpapel,2,0),VLOOKUP(BA9,matrizpapel,3,0)))</f>
        <v>3.2</v>
      </c>
      <c r="BB19" s="427"/>
      <c r="BC19" s="426">
        <f>IF(BC8=Tabelas!$B$4,0,IF(OR(BC8=Tabelas!$F$14,BC8=Tabelas!$F$15),VLOOKUP(BC9,matrizpapel,2,0),VLOOKUP(BC9,matrizpapel,3,0)))</f>
        <v>3.2</v>
      </c>
      <c r="BD19" s="427"/>
      <c r="BE19" s="426">
        <f>IF(BE8=Tabelas!$B$4,0,IF(OR(BE8=Tabelas!$F$14,BE8=Tabelas!$F$15),VLOOKUP(BE9,matrizpapel,2,0),VLOOKUP(BE9,matrizpapel,3,0)))</f>
        <v>3.2</v>
      </c>
      <c r="BF19" s="427"/>
    </row>
    <row r="20" spans="1:58" x14ac:dyDescent="0.25">
      <c r="A20" s="445"/>
      <c r="B20" s="6" t="s">
        <v>91</v>
      </c>
      <c r="C20" s="58">
        <f>IF(C18&gt;1000,1,C18/1000)</f>
        <v>1</v>
      </c>
      <c r="D20" s="59">
        <f>IF(C10=Tabelas!$F$23,C16*C20*(C19+Tabelas!$C$39),C16*C20*C19)</f>
        <v>668.47199999999998</v>
      </c>
      <c r="E20" s="58">
        <f>IF(E18&gt;1000,1,E18/1000)</f>
        <v>0</v>
      </c>
      <c r="F20" s="59">
        <f>IF(E10=Tabelas!$F$23,E16*E20*(E19+Tabelas!$C$39),E16*E20*E19)</f>
        <v>0</v>
      </c>
      <c r="G20" s="58">
        <f>IF(G18&gt;1000,1,G18/1000)</f>
        <v>0</v>
      </c>
      <c r="H20" s="59">
        <f>IF(G10=Tabelas!$F$23,G16*G20*(G19+Tabelas!$C$39),G16*G20*G19)</f>
        <v>0</v>
      </c>
      <c r="I20" s="58">
        <f>IF(I18&gt;1000,1,I18/1000)</f>
        <v>0</v>
      </c>
      <c r="J20" s="59">
        <f>IF(I10=Tabelas!$F$23,I16*I20*(I19+Tabelas!$C$39),I16*I20*I19)</f>
        <v>0</v>
      </c>
      <c r="K20" s="58">
        <f>IF(K18&gt;1000,1,K18/1000)</f>
        <v>1</v>
      </c>
      <c r="L20" s="59">
        <f>IF(K10=Tabelas!$F$23,K16*K20*(K19+Tabelas!$C$39),K16*K20*K19)</f>
        <v>668.47199999999998</v>
      </c>
      <c r="M20" s="58">
        <f>IF(M18&gt;1000,1,M18/1000)</f>
        <v>0</v>
      </c>
      <c r="N20" s="59">
        <f>IF(M10=Tabelas!$F$23,M16*M20*(M19+Tabelas!$C$39),M16*M20*M19)</f>
        <v>0</v>
      </c>
      <c r="O20" s="58">
        <f>IF(O18&gt;1000,1,O18/1000)</f>
        <v>0</v>
      </c>
      <c r="P20" s="59">
        <f>IF(O10=Tabelas!$F$23,O16*O20*(O19+Tabelas!$C$39),O16*O20*O19)</f>
        <v>0</v>
      </c>
      <c r="Q20" s="58">
        <f>IF(Q18&gt;1000,1,Q18/1000)</f>
        <v>1</v>
      </c>
      <c r="R20" s="59">
        <f>IF(Q10=Tabelas!$F$23,Q16*Q20*(Q19+Tabelas!$C$39),Q16*Q20*Q19)</f>
        <v>668.47199999999998</v>
      </c>
      <c r="S20" s="58">
        <f>IF(S18&gt;1000,1,S18/1000)</f>
        <v>0</v>
      </c>
      <c r="T20" s="59">
        <f>IF(S10=Tabelas!$F$23,S16*S20*(S19+Tabelas!$C$39),S16*S20*S19)</f>
        <v>0</v>
      </c>
      <c r="U20" s="58">
        <f>IF(U18&gt;1000,1,U18/1000)</f>
        <v>0.4</v>
      </c>
      <c r="V20" s="59">
        <f>IF(U10=Tabelas!$F$23,U16*U20*(U19+Tabelas!$C$39),U16*U20*U19)</f>
        <v>267.3888</v>
      </c>
      <c r="W20" s="58">
        <f>IF(W18&gt;1000,1,W18/1000)</f>
        <v>1</v>
      </c>
      <c r="X20" s="59">
        <f>IF(W10=Tabelas!$F$23,W16*W20*(W19+Tabelas!$C$39),W16*W20*W19)</f>
        <v>668.47199999999998</v>
      </c>
      <c r="Y20" s="58">
        <f>IF(Y18&gt;1000,1,Y18/1000)</f>
        <v>1</v>
      </c>
      <c r="Z20" s="59">
        <f>IF(Y10=Tabelas!$F$23,Y16*Y20*(Y19+Tabelas!$C$39),Y16*Y20*Y19)</f>
        <v>668.47199999999998</v>
      </c>
      <c r="AA20" s="58">
        <f>IF(AA18&gt;1000,1,AA18/1000)</f>
        <v>0</v>
      </c>
      <c r="AB20" s="59">
        <f>IF(AA10=Tabelas!$F$23,AA16*AA20*(AA19+Tabelas!$C$39),AA16*AA20*AA19)</f>
        <v>0</v>
      </c>
      <c r="AC20" s="58">
        <f>IF(AC18&gt;1000,1,AC18/1000)</f>
        <v>0</v>
      </c>
      <c r="AD20" s="59">
        <f>IF(AC10=Tabelas!$F$23,AC16*AC20*(AC19+Tabelas!$C$39),AC16*AC20*AC19)</f>
        <v>0</v>
      </c>
      <c r="AE20" s="58">
        <f>IF(AE18&gt;1000,1,AE18/1000)</f>
        <v>0</v>
      </c>
      <c r="AF20" s="59">
        <f>IF(AE10=Tabelas!$F$23,AE16*AE20*(AE19+Tabelas!$C$39),AE16*AE20*AE19)</f>
        <v>0</v>
      </c>
      <c r="AG20" s="58">
        <f>IF(AG18&gt;1000,1,AG18/1000)</f>
        <v>0.6</v>
      </c>
      <c r="AH20" s="59">
        <f>IF(AG10=Tabelas!$F$23,AG16*AG20*(AG19+Tabelas!$C$39),AG16*AG20*AG19)</f>
        <v>401.08319999999998</v>
      </c>
      <c r="AI20" s="58">
        <f>IF(AI18&gt;1000,1,AI18/1000)</f>
        <v>0</v>
      </c>
      <c r="AJ20" s="59">
        <f>IF(AI10=Tabelas!$F$23,AI16*AI20*(AI19+Tabelas!$C$39),AI16*AI20*AI19)</f>
        <v>0</v>
      </c>
      <c r="AK20" s="58">
        <f>IF(AK18&gt;1000,1,AK18/1000)</f>
        <v>1</v>
      </c>
      <c r="AL20" s="59">
        <f>IF(AK10=Tabelas!$F$23,AK16*AK20*(AK19+Tabelas!$C$39),AK16*AK20*AK19)</f>
        <v>668.47199999999998</v>
      </c>
      <c r="AM20" s="58">
        <f>IF(AM18&gt;1000,1,AM18/1000)</f>
        <v>0</v>
      </c>
      <c r="AN20" s="59">
        <f>IF(AM10=Tabelas!$F$23,AM16*AM20*(AM19+Tabelas!$C$39),AM16*AM20*AM19)</f>
        <v>0</v>
      </c>
      <c r="AO20" s="58">
        <f>IF(AO18&gt;1000,1,AO18/1000)</f>
        <v>1</v>
      </c>
      <c r="AP20" s="59">
        <f>IF(AO10=Tabelas!$F$23,AO16*AO20*(AO19+Tabelas!$C$39),AO16*AO20*AO19)</f>
        <v>668.47199999999998</v>
      </c>
      <c r="AQ20" s="58">
        <f>IF(AQ18&gt;1000,1,AQ18/1000)</f>
        <v>0.4</v>
      </c>
      <c r="AR20" s="59">
        <f>IF(AQ10=Tabelas!$F$23,AQ16*AQ20*(AQ19+Tabelas!$C$39),AQ16*AQ20*AQ19)</f>
        <v>267.3888</v>
      </c>
      <c r="AS20" s="58">
        <f>IF(AS18&gt;1000,1,AS18/1000)</f>
        <v>0</v>
      </c>
      <c r="AT20" s="59">
        <f>IF(AS10=Tabelas!$F$23,AS16*AS20*(AS19+Tabelas!$C$39),AS16*AS20*AS19)</f>
        <v>0</v>
      </c>
      <c r="AU20" s="58">
        <f>IF(AU18&gt;1000,1,AU18/1000)</f>
        <v>0</v>
      </c>
      <c r="AV20" s="59">
        <f>IF(AU10=Tabelas!$F$23,AU16*AU20*(AU19+Tabelas!$C$39),AU16*AU20*AU19)</f>
        <v>0</v>
      </c>
      <c r="AW20" s="58">
        <f>IF(AW18&gt;1000,1,AW18/1000)</f>
        <v>0</v>
      </c>
      <c r="AX20" s="59">
        <f>IF(AW10=Tabelas!$F$23,AW16*AW20*(AW19+Tabelas!$C$39),AW16*AW20*AW19)</f>
        <v>0</v>
      </c>
      <c r="AY20" s="58">
        <f>IF(AY18&gt;1000,1,AY18/1000)</f>
        <v>0</v>
      </c>
      <c r="AZ20" s="59">
        <f>IF(AY10=Tabelas!$F$23,AY16*AY20*(AY19+Tabelas!$C$39),AY16*AY20*AY19)</f>
        <v>0</v>
      </c>
      <c r="BA20" s="58">
        <f>IF(BA18&gt;1000,1,BA18/1000)</f>
        <v>1</v>
      </c>
      <c r="BB20" s="59">
        <f>IF(BA10=Tabelas!$F$23,BA16*BA20*(BA19+Tabelas!$C$39),BA16*BA20*BA19)</f>
        <v>668.47199999999998</v>
      </c>
      <c r="BC20" s="58">
        <f>IF(BC18&gt;1000,1,BC18/1000)</f>
        <v>0.8</v>
      </c>
      <c r="BD20" s="59">
        <f>IF(BC10=Tabelas!$F$23,BC16*BC20*(BC19+Tabelas!$C$39),BC16*BC20*BC19)</f>
        <v>534.77760000000001</v>
      </c>
      <c r="BE20" s="58">
        <f>IF(BE18&gt;1000,1,BE18/1000)</f>
        <v>1</v>
      </c>
      <c r="BF20" s="59">
        <f>IF(BE10=Tabelas!$F$23,BE16*BE20*(BE19+Tabelas!$C$39),BE16*BE20*BE19)</f>
        <v>668.47199999999998</v>
      </c>
    </row>
    <row r="21" spans="1:58" x14ac:dyDescent="0.25">
      <c r="A21" s="445"/>
      <c r="B21" s="6" t="s">
        <v>92</v>
      </c>
      <c r="C21" s="58">
        <f>IF(C18&gt;=30000,29,IF(C18&lt;1001,0,C18/1000-C20))</f>
        <v>3</v>
      </c>
      <c r="D21" s="59">
        <f>IF(C10=Tabelas!$F$23,IF(OR(C8=Tabelas!$F$14,C8=Tabelas!$F$15),C16*C21*(C19+Tabelas!$C$39)*Tabelas!$H$3,C16*C21*(C19+Tabelas!$C$39)*Tabelas!$H$7),IF(OR(C8=Tabelas!$F$14,C8=Tabelas!$F$15),C16*C21*C19*Tabelas!$H$3,C16*C21*C19*Tabelas!$H$7))</f>
        <v>1183.1954399999997</v>
      </c>
      <c r="E21" s="58">
        <f>IF(E18&gt;=30000,29,IF(E18&lt;1001,0,E18/1000-E20))</f>
        <v>0</v>
      </c>
      <c r="F21" s="59">
        <f>IF(E10=Tabelas!$F$23,IF(OR(E8=Tabelas!$F$14,E8=Tabelas!$F$15),E16*E21*(E19+Tabelas!$C$39)*Tabelas!$H$3,E16*E21*(E19+Tabelas!$C$39)*Tabelas!$H$7),IF(OR(E8=Tabelas!$F$14,E8=Tabelas!$F$15),E16*E21*E19*Tabelas!$H$3,E16*E21*E19*Tabelas!$H$7))</f>
        <v>0</v>
      </c>
      <c r="G21" s="58">
        <f>IF(G18&gt;=30000,29,IF(G18&lt;1001,0,G18/1000-G20))</f>
        <v>0</v>
      </c>
      <c r="H21" s="59">
        <f>IF(G10=Tabelas!$F$23,IF(OR(G8=Tabelas!$F$14,G8=Tabelas!$F$15),G16*G21*(G19+Tabelas!$C$39)*Tabelas!$H$3,G16*G21*(G19+Tabelas!$C$39)*Tabelas!$H$7),IF(OR(G8=Tabelas!$F$14,G8=Tabelas!$F$15),G16*G21*G19*Tabelas!$H$3,G16*G21*G19*Tabelas!$H$7))</f>
        <v>0</v>
      </c>
      <c r="I21" s="58">
        <f>IF(I18&gt;=30000,29,IF(I18&lt;1001,0,I18/1000-I20))</f>
        <v>0</v>
      </c>
      <c r="J21" s="59">
        <f>IF(I10=Tabelas!$F$23,IF(OR(I8=Tabelas!$F$14,I8=Tabelas!$F$15),I16*I21*(I19+Tabelas!$C$39)*Tabelas!$H$3,I16*I21*(I19+Tabelas!$C$39)*Tabelas!$H$7),IF(OR(I8=Tabelas!$F$14,I8=Tabelas!$F$15),I16*I21*I19*Tabelas!$H$3,I16*I21*I19*Tabelas!$H$7))</f>
        <v>0</v>
      </c>
      <c r="K21" s="58">
        <f>IF(K18&gt;=30000,29,IF(K18&lt;1001,0,K18/1000-K20))</f>
        <v>3</v>
      </c>
      <c r="L21" s="59">
        <f>IF(K10=Tabelas!$F$23,IF(OR(K8=Tabelas!$F$14,K8=Tabelas!$F$15),K16*K21*(K19+Tabelas!$C$39)*Tabelas!$H$3,K16*K21*(K19+Tabelas!$C$39)*Tabelas!$H$7),IF(OR(K8=Tabelas!$F$14,K8=Tabelas!$F$15),K16*K21*K19*Tabelas!$H$3,K16*K21*K19*Tabelas!$H$7))</f>
        <v>1183.1954399999997</v>
      </c>
      <c r="M21" s="58">
        <f>IF(M18&gt;=30000,29,IF(M18&lt;1001,0,M18/1000-M20))</f>
        <v>0</v>
      </c>
      <c r="N21" s="59">
        <f>IF(M10=Tabelas!$F$23,IF(OR(M8=Tabelas!$F$14,M8=Tabelas!$F$15),M16*M21*(M19+Tabelas!$C$39)*Tabelas!$H$3,M16*M21*(M19+Tabelas!$C$39)*Tabelas!$H$7),IF(OR(M8=Tabelas!$F$14,M8=Tabelas!$F$15),M16*M21*M19*Tabelas!$H$3,M16*M21*M19*Tabelas!$H$7))</f>
        <v>0</v>
      </c>
      <c r="O21" s="58">
        <f>IF(O18&gt;=30000,29,IF(O18&lt;1001,0,O18/1000-O20))</f>
        <v>0</v>
      </c>
      <c r="P21" s="59">
        <f>IF(O10=Tabelas!$F$23,IF(OR(O8=Tabelas!$F$14,O8=Tabelas!$F$15),O16*O21*(O19+Tabelas!$C$39)*Tabelas!$H$3,O16*O21*(O19+Tabelas!$C$39)*Tabelas!$H$7),IF(OR(O8=Tabelas!$F$14,O8=Tabelas!$F$15),O16*O21*O19*Tabelas!$H$3,O16*O21*O19*Tabelas!$H$7))</f>
        <v>0</v>
      </c>
      <c r="Q21" s="58">
        <f>IF(Q18&gt;=30000,29,IF(Q18&lt;1001,0,Q18/1000-Q20))</f>
        <v>29</v>
      </c>
      <c r="R21" s="59">
        <f>IF(Q10=Tabelas!$F$23,IF(OR(Q8=Tabelas!$F$14,Q8=Tabelas!$F$15),Q16*Q21*(Q19+Tabelas!$C$39)*Tabelas!$H$3,Q16*Q21*(Q19+Tabelas!$C$39)*Tabelas!$H$7),IF(OR(Q8=Tabelas!$F$14,Q8=Tabelas!$F$15),Q16*Q21*Q19*Tabelas!$H$3,Q16*Q21*Q19*Tabelas!$H$7))</f>
        <v>11437.555919999999</v>
      </c>
      <c r="S21" s="58">
        <f>IF(S18&gt;=30000,29,IF(S18&lt;1001,0,S18/1000-S20))</f>
        <v>0</v>
      </c>
      <c r="T21" s="59">
        <f>IF(S10=Tabelas!$F$23,IF(OR(S8=Tabelas!$F$14,S8=Tabelas!$F$15),S16*S21*(S19+Tabelas!$C$39)*Tabelas!$H$3,S16*S21*(S19+Tabelas!$C$39)*Tabelas!$H$7),IF(OR(S8=Tabelas!$F$14,S8=Tabelas!$F$15),S16*S21*S19*Tabelas!$H$3,S16*S21*S19*Tabelas!$H$7))</f>
        <v>0</v>
      </c>
      <c r="U21" s="58">
        <f>IF(U18&gt;=30000,29,IF(U18&lt;1001,0,U18/1000-U20))</f>
        <v>0</v>
      </c>
      <c r="V21" s="59">
        <f>IF(U10=Tabelas!$F$23,IF(OR(U8=Tabelas!$F$14,U8=Tabelas!$F$15),U16*U21*(U19+Tabelas!$C$39)*Tabelas!$H$3,U16*U21*(U19+Tabelas!$C$39)*Tabelas!$H$7),IF(OR(U8=Tabelas!$F$14,U8=Tabelas!$F$15),U16*U21*U19*Tabelas!$H$3,U16*U21*U19*Tabelas!$H$7))</f>
        <v>0</v>
      </c>
      <c r="W21" s="58">
        <f>IF(W18&gt;=30000,29,IF(W18&lt;1001,0,W18/1000-W20))</f>
        <v>0</v>
      </c>
      <c r="X21" s="59">
        <f>IF(W10=Tabelas!$F$23,IF(OR(W8=Tabelas!$F$14,W8=Tabelas!$F$15),W16*W21*(W19+Tabelas!$C$39)*Tabelas!$H$3,W16*W21*(W19+Tabelas!$C$39)*Tabelas!$H$7),IF(OR(W8=Tabelas!$F$14,W8=Tabelas!$F$15),W16*W21*W19*Tabelas!$H$3,W16*W21*W19*Tabelas!$H$7))</f>
        <v>0</v>
      </c>
      <c r="Y21" s="58">
        <f>IF(Y18&gt;=30000,29,IF(Y18&lt;1001,0,Y18/1000-Y20))</f>
        <v>1</v>
      </c>
      <c r="Z21" s="59">
        <f>IF(Y10=Tabelas!$F$23,IF(OR(Y8=Tabelas!$F$14,Y8=Tabelas!$F$15),Y16*Y21*(Y19+Tabelas!$C$39)*Tabelas!$H$3,Y16*Y21*(Y19+Tabelas!$C$39)*Tabelas!$H$7),IF(OR(Y8=Tabelas!$F$14,Y8=Tabelas!$F$15),Y16*Y21*Y19*Tabelas!$H$3,Y16*Y21*Y19*Tabelas!$H$7))</f>
        <v>394.39847999999995</v>
      </c>
      <c r="AA21" s="58">
        <f>IF(AA18&gt;=30000,29,IF(AA18&lt;1001,0,AA18/1000-AA20))</f>
        <v>0</v>
      </c>
      <c r="AB21" s="59">
        <f>IF(AA10=Tabelas!$F$23,IF(OR(AA8=Tabelas!$F$14,AA8=Tabelas!$F$15),AA16*AA21*(AA19+Tabelas!$C$39)*Tabelas!$H$3,AA16*AA21*(AA19+Tabelas!$C$39)*Tabelas!$H$7),IF(OR(AA8=Tabelas!$F$14,AA8=Tabelas!$F$15),AA16*AA21*AA19*Tabelas!$H$3,AA16*AA21*AA19*Tabelas!$H$7))</f>
        <v>0</v>
      </c>
      <c r="AC21" s="58">
        <f>IF(AC18&gt;=30000,29,IF(AC18&lt;1001,0,AC18/1000-AC20))</f>
        <v>0</v>
      </c>
      <c r="AD21" s="59">
        <f>IF(AC10=Tabelas!$F$23,IF(OR(AC8=Tabelas!$F$14,AC8=Tabelas!$F$15),AC16*AC21*(AC19+Tabelas!$C$39)*Tabelas!$H$3,AC16*AC21*(AC19+Tabelas!$C$39)*Tabelas!$H$7),IF(OR(AC8=Tabelas!$F$14,AC8=Tabelas!$F$15),AC16*AC21*AC19*Tabelas!$H$3,AC16*AC21*AC19*Tabelas!$H$7))</f>
        <v>0</v>
      </c>
      <c r="AE21" s="58">
        <f>IF(AE18&gt;=30000,29,IF(AE18&lt;1001,0,AE18/1000-AE20))</f>
        <v>0</v>
      </c>
      <c r="AF21" s="59">
        <f>IF(AE10=Tabelas!$F$23,IF(OR(AE8=Tabelas!$F$14,AE8=Tabelas!$F$15),AE16*AE21*(AE19+Tabelas!$C$39)*Tabelas!$H$3,AE16*AE21*(AE19+Tabelas!$C$39)*Tabelas!$H$7),IF(OR(AE8=Tabelas!$F$14,AE8=Tabelas!$F$15),AE16*AE21*AE19*Tabelas!$H$3,AE16*AE21*AE19*Tabelas!$H$7))</f>
        <v>0</v>
      </c>
      <c r="AG21" s="58">
        <f>IF(AG18&gt;=30000,29,IF(AG18&lt;1001,0,AG18/1000-AG20))</f>
        <v>0</v>
      </c>
      <c r="AH21" s="59">
        <f>IF(AG10=Tabelas!$F$23,IF(OR(AG8=Tabelas!$F$14,AG8=Tabelas!$F$15),AG16*AG21*(AG19+Tabelas!$C$39)*Tabelas!$H$3,AG16*AG21*(AG19+Tabelas!$C$39)*Tabelas!$H$7),IF(OR(AG8=Tabelas!$F$14,AG8=Tabelas!$F$15),AG16*AG21*AG19*Tabelas!$H$3,AG16*AG21*AG19*Tabelas!$H$7))</f>
        <v>0</v>
      </c>
      <c r="AI21" s="58">
        <f>IF(AI18&gt;=30000,29,IF(AI18&lt;1001,0,AI18/1000-AI20))</f>
        <v>0</v>
      </c>
      <c r="AJ21" s="59">
        <f>IF(AI10=Tabelas!$F$23,IF(OR(AI8=Tabelas!$F$14,AI8=Tabelas!$F$15),AI16*AI21*(AI19+Tabelas!$C$39)*Tabelas!$H$3,AI16*AI21*(AI19+Tabelas!$C$39)*Tabelas!$H$7),IF(OR(AI8=Tabelas!$F$14,AI8=Tabelas!$F$15),AI16*AI21*AI19*Tabelas!$H$3,AI16*AI21*AI19*Tabelas!$H$7))</f>
        <v>0</v>
      </c>
      <c r="AK21" s="58">
        <f>IF(AK18&gt;=30000,29,IF(AK18&lt;1001,0,AK18/1000-AK20))</f>
        <v>3</v>
      </c>
      <c r="AL21" s="59">
        <f>IF(AK10=Tabelas!$F$23,IF(OR(AK8=Tabelas!$F$14,AK8=Tabelas!$F$15),AK16*AK21*(AK19+Tabelas!$C$39)*Tabelas!$H$3,AK16*AK21*(AK19+Tabelas!$C$39)*Tabelas!$H$7),IF(OR(AK8=Tabelas!$F$14,AK8=Tabelas!$F$15),AK16*AK21*AK19*Tabelas!$H$3,AK16*AK21*AK19*Tabelas!$H$7))</f>
        <v>1183.1954399999997</v>
      </c>
      <c r="AM21" s="58">
        <f>IF(AM18&gt;=30000,29,IF(AM18&lt;1001,0,AM18/1000-AM20))</f>
        <v>0</v>
      </c>
      <c r="AN21" s="59">
        <f>IF(AM10=Tabelas!$F$23,IF(OR(AM8=Tabelas!$F$14,AM8=Tabelas!$F$15),AM16*AM21*(AM19+Tabelas!$C$39)*Tabelas!$H$3,AM16*AM21*(AM19+Tabelas!$C$39)*Tabelas!$H$7),IF(OR(AM8=Tabelas!$F$14,AM8=Tabelas!$F$15),AM16*AM21*AM19*Tabelas!$H$3,AM16*AM21*AM19*Tabelas!$H$7))</f>
        <v>0</v>
      </c>
      <c r="AO21" s="58">
        <f>IF(AO18&gt;=30000,29,IF(AO18&lt;1001,0,AO18/1000-AO20))</f>
        <v>1</v>
      </c>
      <c r="AP21" s="59">
        <f>IF(AO10=Tabelas!$F$23,IF(OR(AO8=Tabelas!$F$14,AO8=Tabelas!$F$15),AO16*AO21*(AO19+Tabelas!$C$39)*Tabelas!$H$3,AO16*AO21*(AO19+Tabelas!$C$39)*Tabelas!$H$7),IF(OR(AO8=Tabelas!$F$14,AO8=Tabelas!$F$15),AO16*AO21*AO19*Tabelas!$H$3,AO16*AO21*AO19*Tabelas!$H$7))</f>
        <v>394.39847999999995</v>
      </c>
      <c r="AQ21" s="58">
        <f>IF(AQ18&gt;=30000,29,IF(AQ18&lt;1001,0,AQ18/1000-AQ20))</f>
        <v>0</v>
      </c>
      <c r="AR21" s="59">
        <f>IF(AQ10=Tabelas!$F$23,IF(OR(AQ8=Tabelas!$F$14,AQ8=Tabelas!$F$15),AQ16*AQ21*(AQ19+Tabelas!$C$39)*Tabelas!$H$3,AQ16*AQ21*(AQ19+Tabelas!$C$39)*Tabelas!$H$7),IF(OR(AQ8=Tabelas!$F$14,AQ8=Tabelas!$F$15),AQ16*AQ21*AQ19*Tabelas!$H$3,AQ16*AQ21*AQ19*Tabelas!$H$7))</f>
        <v>0</v>
      </c>
      <c r="AS21" s="58">
        <f>IF(AS18&gt;=30000,29,IF(AS18&lt;1001,0,AS18/1000-AS20))</f>
        <v>0</v>
      </c>
      <c r="AT21" s="59">
        <f>IF(AS10=Tabelas!$F$23,IF(OR(AS8=Tabelas!$F$14,AS8=Tabelas!$F$15),AS16*AS21*(AS19+Tabelas!$C$39)*Tabelas!$H$3,AS16*AS21*(AS19+Tabelas!$C$39)*Tabelas!$H$7),IF(OR(AS8=Tabelas!$F$14,AS8=Tabelas!$F$15),AS16*AS21*AS19*Tabelas!$H$3,AS16*AS21*AS19*Tabelas!$H$7))</f>
        <v>0</v>
      </c>
      <c r="AU21" s="58">
        <f>IF(AU18&gt;=30000,29,IF(AU18&lt;1001,0,AU18/1000-AU20))</f>
        <v>0</v>
      </c>
      <c r="AV21" s="59">
        <f>IF(AU10=Tabelas!$F$23,IF(OR(AU8=Tabelas!$F$14,AU8=Tabelas!$F$15),AU16*AU21*(AU19+Tabelas!$C$39)*Tabelas!$H$3,AU16*AU21*(AU19+Tabelas!$C$39)*Tabelas!$H$7),IF(OR(AU8=Tabelas!$F$14,AU8=Tabelas!$F$15),AU16*AU21*AU19*Tabelas!$H$3,AU16*AU21*AU19*Tabelas!$H$7))</f>
        <v>0</v>
      </c>
      <c r="AW21" s="58">
        <f>IF(AW18&gt;=30000,29,IF(AW18&lt;1001,0,AW18/1000-AW20))</f>
        <v>0</v>
      </c>
      <c r="AX21" s="59">
        <f>IF(AW10=Tabelas!$F$23,IF(OR(AW8=Tabelas!$F$14,AW8=Tabelas!$F$15),AW16*AW21*(AW19+Tabelas!$C$39)*Tabelas!$H$3,AW16*AW21*(AW19+Tabelas!$C$39)*Tabelas!$H$7),IF(OR(AW8=Tabelas!$F$14,AW8=Tabelas!$F$15),AW16*AW21*AW19*Tabelas!$H$3,AW16*AW21*AW19*Tabelas!$H$7))</f>
        <v>0</v>
      </c>
      <c r="AY21" s="58">
        <f>IF(AY18&gt;=30000,29,IF(AY18&lt;1001,0,AY18/1000-AY20))</f>
        <v>0</v>
      </c>
      <c r="AZ21" s="59">
        <f>IF(AY10=Tabelas!$F$23,IF(OR(AY8=Tabelas!$F$14,AY8=Tabelas!$F$15),AY16*AY21*(AY19+Tabelas!$C$39)*Tabelas!$H$3,AY16*AY21*(AY19+Tabelas!$C$39)*Tabelas!$H$7),IF(OR(AY8=Tabelas!$F$14,AY8=Tabelas!$F$15),AY16*AY21*AY19*Tabelas!$H$3,AY16*AY21*AY19*Tabelas!$H$7))</f>
        <v>0</v>
      </c>
      <c r="BA21" s="58">
        <f>IF(BA18&gt;=30000,29,IF(BA18&lt;1001,0,BA18/1000-BA20))</f>
        <v>1</v>
      </c>
      <c r="BB21" s="59">
        <f>IF(BA10=Tabelas!$F$23,IF(OR(BA8=Tabelas!$F$14,BA8=Tabelas!$F$15),BA16*BA21*(BA19+Tabelas!$C$39)*Tabelas!$H$3,BA16*BA21*(BA19+Tabelas!$C$39)*Tabelas!$H$7),IF(OR(BA8=Tabelas!$F$14,BA8=Tabelas!$F$15),BA16*BA21*BA19*Tabelas!$H$3,BA16*BA21*BA19*Tabelas!$H$7))</f>
        <v>394.39847999999995</v>
      </c>
      <c r="BC21" s="58">
        <f>IF(BC18&gt;=30000,29,IF(BC18&lt;1001,0,BC18/1000-BC20))</f>
        <v>0</v>
      </c>
      <c r="BD21" s="59">
        <f>IF(BC10=Tabelas!$F$23,IF(OR(BC8=Tabelas!$F$14,BC8=Tabelas!$F$15),BC16*BC21*(BC19+Tabelas!$C$39)*Tabelas!$H$3,BC16*BC21*(BC19+Tabelas!$C$39)*Tabelas!$H$7),IF(OR(BC8=Tabelas!$F$14,BC8=Tabelas!$F$15),BC16*BC21*BC19*Tabelas!$H$3,BC16*BC21*BC19*Tabelas!$H$7))</f>
        <v>0</v>
      </c>
      <c r="BE21" s="58">
        <f>IF(BE18&gt;=30000,29,IF(BE18&lt;1001,0,BE18/1000-BE20))</f>
        <v>7</v>
      </c>
      <c r="BF21" s="59">
        <f>IF(BE10=Tabelas!$F$23,IF(OR(BE8=Tabelas!$F$14,BE8=Tabelas!$F$15),BE16*BE21*(BE19+Tabelas!$C$39)*Tabelas!$H$3,BE16*BE21*(BE19+Tabelas!$C$39)*Tabelas!$H$7),IF(OR(BE8=Tabelas!$F$14,BE8=Tabelas!$F$15),BE16*BE21*BE19*Tabelas!$H$3,BE16*BE21*BE19*Tabelas!$H$7))</f>
        <v>2760.7893599999993</v>
      </c>
    </row>
    <row r="22" spans="1:58" x14ac:dyDescent="0.25">
      <c r="A22" s="445"/>
      <c r="B22" s="7" t="s">
        <v>93</v>
      </c>
      <c r="C22" s="58">
        <f>IF(C18&gt;=100000,70,IF(C18&lt;30001,0,C18/1000-SUM(C20:C21)))</f>
        <v>0</v>
      </c>
      <c r="D22" s="59">
        <f>IF(C10=Tabelas!$F$23,IF(OR(C8=Tabelas!$F$14,C8=Tabelas!$F$15),C16*C22*(C19+Tabelas!$C$39)*Tabelas!$H$4,C16*C22*(C19+Tabelas!$C$39)*Tabelas!$G$4),IF(OR(C8=Tabelas!$F$14,C8=Tabelas!$F$15),C16*C22*C19*Tabelas!$H$4,C16*C22*C19*Tabelas!$H$8))</f>
        <v>0</v>
      </c>
      <c r="E22" s="58">
        <f>IF(E18&gt;=100000,70,IF(E18&lt;30001,0,E18/1000-SUM(E20:E21)))</f>
        <v>0</v>
      </c>
      <c r="F22" s="59">
        <f>IF(E10=Tabelas!$F$23,IF(OR(E8=Tabelas!$F$14,E8=Tabelas!$F$15),E16*E22*(E19+Tabelas!$C$39)*Tabelas!$H$4,E16*E22*(E19+Tabelas!$C$39)*Tabelas!$G$4),IF(OR(E8=Tabelas!$F$14,E8=Tabelas!$F$15),E16*E22*E19*Tabelas!$H$4,E16*E22*E19*Tabelas!$H$8))</f>
        <v>0</v>
      </c>
      <c r="G22" s="58">
        <f>IF(G18&gt;=100000,70,IF(G18&lt;30001,0,G18/1000-SUM(G20:G21)))</f>
        <v>0</v>
      </c>
      <c r="H22" s="59">
        <f>IF(G10=Tabelas!$F$23,IF(OR(G8=Tabelas!$F$14,G8=Tabelas!$F$15),G16*G22*(G19+Tabelas!$C$39)*Tabelas!$H$4,G16*G22*(G19+Tabelas!$C$39)*Tabelas!$G$4),IF(OR(G8=Tabelas!$F$14,G8=Tabelas!$F$15),G16*G22*G19*Tabelas!$H$4,G16*G22*G19*Tabelas!$H$8))</f>
        <v>0</v>
      </c>
      <c r="I22" s="58">
        <f>IF(I18&gt;=100000,70,IF(I18&lt;30001,0,I18/1000-SUM(I20:I21)))</f>
        <v>0</v>
      </c>
      <c r="J22" s="59">
        <f>IF(I10=Tabelas!$F$23,IF(OR(I8=Tabelas!$F$14,I8=Tabelas!$F$15),I16*I22*(I19+Tabelas!$C$39)*Tabelas!$H$4,I16*I22*(I19+Tabelas!$C$39)*Tabelas!$G$4),IF(OR(I8=Tabelas!$F$14,I8=Tabelas!$F$15),I16*I22*I19*Tabelas!$H$4,I16*I22*I19*Tabelas!$H$8))</f>
        <v>0</v>
      </c>
      <c r="K22" s="58">
        <f>IF(K18&gt;=100000,70,IF(K18&lt;30001,0,K18/1000-SUM(K20:K21)))</f>
        <v>0</v>
      </c>
      <c r="L22" s="59">
        <f>IF(K10=Tabelas!$F$23,IF(OR(K8=Tabelas!$F$14,K8=Tabelas!$F$15),K16*K22*(K19+Tabelas!$C$39)*Tabelas!$H$4,K16*K22*(K19+Tabelas!$C$39)*Tabelas!$G$4),IF(OR(K8=Tabelas!$F$14,K8=Tabelas!$F$15),K16*K22*K19*Tabelas!$H$4,K16*K22*K19*Tabelas!$H$8))</f>
        <v>0</v>
      </c>
      <c r="M22" s="58">
        <f>IF(M18&gt;=100000,70,IF(M18&lt;30001,0,M18/1000-SUM(M20:M21)))</f>
        <v>0</v>
      </c>
      <c r="N22" s="59">
        <f>IF(M10=Tabelas!$F$23,IF(OR(M8=Tabelas!$F$14,M8=Tabelas!$F$15),M16*M22*(M19+Tabelas!$C$39)*Tabelas!$H$4,M16*M22*(M19+Tabelas!$C$39)*Tabelas!$G$4),IF(OR(M8=Tabelas!$F$14,M8=Tabelas!$F$15),M16*M22*M19*Tabelas!$H$4,M16*M22*M19*Tabelas!$H$8))</f>
        <v>0</v>
      </c>
      <c r="O22" s="58">
        <f>IF(O18&gt;=100000,70,IF(O18&lt;30001,0,O18/1000-SUM(O20:O21)))</f>
        <v>0</v>
      </c>
      <c r="P22" s="59">
        <f>IF(O10=Tabelas!$F$23,IF(OR(O8=Tabelas!$F$14,O8=Tabelas!$F$15),O16*O22*(O19+Tabelas!$C$39)*Tabelas!$H$4,O16*O22*(O19+Tabelas!$C$39)*Tabelas!$G$4),IF(OR(O8=Tabelas!$F$14,O8=Tabelas!$F$15),O16*O22*O19*Tabelas!$H$4,O16*O22*O19*Tabelas!$H$8))</f>
        <v>0</v>
      </c>
      <c r="Q22" s="58">
        <f>IF(Q18&gt;=100000,70,IF(Q18&lt;30001,0,Q18/1000-SUM(Q20:Q21)))</f>
        <v>70</v>
      </c>
      <c r="R22" s="59">
        <f>IF(Q10=Tabelas!$F$23,IF(OR(Q8=Tabelas!$F$14,Q8=Tabelas!$F$15),Q16*Q22*(Q19+Tabelas!$C$39)*Tabelas!$H$4,Q16*Q22*(Q19+Tabelas!$C$39)*Tabelas!$G$4),IF(OR(Q8=Tabelas!$F$14,Q8=Tabelas!$F$15),Q16*Q22*Q19*Tabelas!$H$4,Q16*Q22*Q19*Tabelas!$H$8))</f>
        <v>20588.937600000001</v>
      </c>
      <c r="S22" s="58">
        <f>IF(S18&gt;=100000,70,IF(S18&lt;30001,0,S18/1000-SUM(S20:S21)))</f>
        <v>0</v>
      </c>
      <c r="T22" s="59">
        <f>IF(S10=Tabelas!$F$23,IF(OR(S8=Tabelas!$F$14,S8=Tabelas!$F$15),S16*S22*(S19+Tabelas!$C$39)*Tabelas!$H$4,S16*S22*(S19+Tabelas!$C$39)*Tabelas!$G$4),IF(OR(S8=Tabelas!$F$14,S8=Tabelas!$F$15),S16*S22*S19*Tabelas!$H$4,S16*S22*S19*Tabelas!$H$8))</f>
        <v>0</v>
      </c>
      <c r="U22" s="58">
        <f>IF(U18&gt;=100000,70,IF(U18&lt;30001,0,U18/1000-SUM(U20:U21)))</f>
        <v>0</v>
      </c>
      <c r="V22" s="59">
        <f>IF(U10=Tabelas!$F$23,IF(OR(U8=Tabelas!$F$14,U8=Tabelas!$F$15),U16*U22*(U19+Tabelas!$C$39)*Tabelas!$H$4,U16*U22*(U19+Tabelas!$C$39)*Tabelas!$G$4),IF(OR(U8=Tabelas!$F$14,U8=Tabelas!$F$15),U16*U22*U19*Tabelas!$H$4,U16*U22*U19*Tabelas!$H$8))</f>
        <v>0</v>
      </c>
      <c r="W22" s="58">
        <f>IF(W18&gt;=100000,70,IF(W18&lt;30001,0,W18/1000-SUM(W20:W21)))</f>
        <v>0</v>
      </c>
      <c r="X22" s="59">
        <f>IF(W10=Tabelas!$F$23,IF(OR(W8=Tabelas!$F$14,W8=Tabelas!$F$15),W16*W22*(W19+Tabelas!$C$39)*Tabelas!$H$4,W16*W22*(W19+Tabelas!$C$39)*Tabelas!$G$4),IF(OR(W8=Tabelas!$F$14,W8=Tabelas!$F$15),W16*W22*W19*Tabelas!$H$4,W16*W22*W19*Tabelas!$H$8))</f>
        <v>0</v>
      </c>
      <c r="Y22" s="58">
        <f>IF(Y18&gt;=100000,70,IF(Y18&lt;30001,0,Y18/1000-SUM(Y20:Y21)))</f>
        <v>0</v>
      </c>
      <c r="Z22" s="59">
        <f>IF(Y10=Tabelas!$F$23,IF(OR(Y8=Tabelas!$F$14,Y8=Tabelas!$F$15),Y16*Y22*(Y19+Tabelas!$C$39)*Tabelas!$H$4,Y16*Y22*(Y19+Tabelas!$C$39)*Tabelas!$G$4),IF(OR(Y8=Tabelas!$F$14,Y8=Tabelas!$F$15),Y16*Y22*Y19*Tabelas!$H$4,Y16*Y22*Y19*Tabelas!$H$8))</f>
        <v>0</v>
      </c>
      <c r="AA22" s="58">
        <f>IF(AA18&gt;=100000,70,IF(AA18&lt;30001,0,AA18/1000-SUM(AA20:AA21)))</f>
        <v>0</v>
      </c>
      <c r="AB22" s="59">
        <f>IF(AA10=Tabelas!$F$23,IF(OR(AA8=Tabelas!$F$14,AA8=Tabelas!$F$15),AA16*AA22*(AA19+Tabelas!$C$39)*Tabelas!$H$4,AA16*AA22*(AA19+Tabelas!$C$39)*Tabelas!$G$4),IF(OR(AA8=Tabelas!$F$14,AA8=Tabelas!$F$15),AA16*AA22*AA19*Tabelas!$H$4,AA16*AA22*AA19*Tabelas!$H$8))</f>
        <v>0</v>
      </c>
      <c r="AC22" s="58">
        <f>IF(AC18&gt;=100000,70,IF(AC18&lt;30001,0,AC18/1000-SUM(AC20:AC21)))</f>
        <v>0</v>
      </c>
      <c r="AD22" s="59">
        <f>IF(AC10=Tabelas!$F$23,IF(OR(AC8=Tabelas!$F$14,AC8=Tabelas!$F$15),AC16*AC22*(AC19+Tabelas!$C$39)*Tabelas!$H$4,AC16*AC22*(AC19+Tabelas!$C$39)*Tabelas!$G$4),IF(OR(AC8=Tabelas!$F$14,AC8=Tabelas!$F$15),AC16*AC22*AC19*Tabelas!$H$4,AC16*AC22*AC19*Tabelas!$H$8))</f>
        <v>0</v>
      </c>
      <c r="AE22" s="58">
        <f>IF(AE18&gt;=100000,70,IF(AE18&lt;30001,0,AE18/1000-SUM(AE20:AE21)))</f>
        <v>0</v>
      </c>
      <c r="AF22" s="59">
        <f>IF(AE10=Tabelas!$F$23,IF(OR(AE8=Tabelas!$F$14,AE8=Tabelas!$F$15),AE16*AE22*(AE19+Tabelas!$C$39)*Tabelas!$H$4,AE16*AE22*(AE19+Tabelas!$C$39)*Tabelas!$G$4),IF(OR(AE8=Tabelas!$F$14,AE8=Tabelas!$F$15),AE16*AE22*AE19*Tabelas!$H$4,AE16*AE22*AE19*Tabelas!$H$8))</f>
        <v>0</v>
      </c>
      <c r="AG22" s="58">
        <f>IF(AG18&gt;=100000,70,IF(AG18&lt;30001,0,AG18/1000-SUM(AG20:AG21)))</f>
        <v>0</v>
      </c>
      <c r="AH22" s="59">
        <f>IF(AG10=Tabelas!$F$23,IF(OR(AG8=Tabelas!$F$14,AG8=Tabelas!$F$15),AG16*AG22*(AG19+Tabelas!$C$39)*Tabelas!$H$4,AG16*AG22*(AG19+Tabelas!$C$39)*Tabelas!$G$4),IF(OR(AG8=Tabelas!$F$14,AG8=Tabelas!$F$15),AG16*AG22*AG19*Tabelas!$H$4,AG16*AG22*AG19*Tabelas!$H$8))</f>
        <v>0</v>
      </c>
      <c r="AI22" s="58">
        <f>IF(AI18&gt;=100000,70,IF(AI18&lt;30001,0,AI18/1000-SUM(AI20:AI21)))</f>
        <v>0</v>
      </c>
      <c r="AJ22" s="59">
        <f>IF(AI10=Tabelas!$F$23,IF(OR(AI8=Tabelas!$F$14,AI8=Tabelas!$F$15),AI16*AI22*(AI19+Tabelas!$C$39)*Tabelas!$H$4,AI16*AI22*(AI19+Tabelas!$C$39)*Tabelas!$G$4),IF(OR(AI8=Tabelas!$F$14,AI8=Tabelas!$F$15),AI16*AI22*AI19*Tabelas!$H$4,AI16*AI22*AI19*Tabelas!$H$8))</f>
        <v>0</v>
      </c>
      <c r="AK22" s="58">
        <f>IF(AK18&gt;=100000,70,IF(AK18&lt;30001,0,AK18/1000-SUM(AK20:AK21)))</f>
        <v>0</v>
      </c>
      <c r="AL22" s="59">
        <f>IF(AK10=Tabelas!$F$23,IF(OR(AK8=Tabelas!$F$14,AK8=Tabelas!$F$15),AK16*AK22*(AK19+Tabelas!$C$39)*Tabelas!$H$4,AK16*AK22*(AK19+Tabelas!$C$39)*Tabelas!$G$4),IF(OR(AK8=Tabelas!$F$14,AK8=Tabelas!$F$15),AK16*AK22*AK19*Tabelas!$H$4,AK16*AK22*AK19*Tabelas!$H$8))</f>
        <v>0</v>
      </c>
      <c r="AM22" s="58">
        <f>IF(AM18&gt;=100000,70,IF(AM18&lt;30001,0,AM18/1000-SUM(AM20:AM21)))</f>
        <v>0</v>
      </c>
      <c r="AN22" s="59">
        <f>IF(AM10=Tabelas!$F$23,IF(OR(AM8=Tabelas!$F$14,AM8=Tabelas!$F$15),AM16*AM22*(AM19+Tabelas!$C$39)*Tabelas!$H$4,AM16*AM22*(AM19+Tabelas!$C$39)*Tabelas!$G$4),IF(OR(AM8=Tabelas!$F$14,AM8=Tabelas!$F$15),AM16*AM22*AM19*Tabelas!$H$4,AM16*AM22*AM19*Tabelas!$H$8))</f>
        <v>0</v>
      </c>
      <c r="AO22" s="58">
        <f>IF(AO18&gt;=100000,70,IF(AO18&lt;30001,0,AO18/1000-SUM(AO20:AO21)))</f>
        <v>0</v>
      </c>
      <c r="AP22" s="59">
        <f>IF(AO10=Tabelas!$F$23,IF(OR(AO8=Tabelas!$F$14,AO8=Tabelas!$F$15),AO16*AO22*(AO19+Tabelas!$C$39)*Tabelas!$H$4,AO16*AO22*(AO19+Tabelas!$C$39)*Tabelas!$G$4),IF(OR(AO8=Tabelas!$F$14,AO8=Tabelas!$F$15),AO16*AO22*AO19*Tabelas!$H$4,AO16*AO22*AO19*Tabelas!$H$8))</f>
        <v>0</v>
      </c>
      <c r="AQ22" s="58">
        <f>IF(AQ18&gt;=100000,70,IF(AQ18&lt;30001,0,AQ18/1000-SUM(AQ20:AQ21)))</f>
        <v>0</v>
      </c>
      <c r="AR22" s="59">
        <f>IF(AQ10=Tabelas!$F$23,IF(OR(AQ8=Tabelas!$F$14,AQ8=Tabelas!$F$15),AQ16*AQ22*(AQ19+Tabelas!$C$39)*Tabelas!$H$4,AQ16*AQ22*(AQ19+Tabelas!$C$39)*Tabelas!$G$4),IF(OR(AQ8=Tabelas!$F$14,AQ8=Tabelas!$F$15),AQ16*AQ22*AQ19*Tabelas!$H$4,AQ16*AQ22*AQ19*Tabelas!$H$8))</f>
        <v>0</v>
      </c>
      <c r="AS22" s="58">
        <f>IF(AS18&gt;=100000,70,IF(AS18&lt;30001,0,AS18/1000-SUM(AS20:AS21)))</f>
        <v>0</v>
      </c>
      <c r="AT22" s="59">
        <f>IF(AS10=Tabelas!$F$23,IF(OR(AS8=Tabelas!$F$14,AS8=Tabelas!$F$15),AS16*AS22*(AS19+Tabelas!$C$39)*Tabelas!$H$4,AS16*AS22*(AS19+Tabelas!$C$39)*Tabelas!$G$4),IF(OR(AS8=Tabelas!$F$14,AS8=Tabelas!$F$15),AS16*AS22*AS19*Tabelas!$H$4,AS16*AS22*AS19*Tabelas!$H$8))</f>
        <v>0</v>
      </c>
      <c r="AU22" s="58">
        <f>IF(AU18&gt;=100000,70,IF(AU18&lt;30001,0,AU18/1000-SUM(AU20:AU21)))</f>
        <v>0</v>
      </c>
      <c r="AV22" s="59">
        <f>IF(AU10=Tabelas!$F$23,IF(OR(AU8=Tabelas!$F$14,AU8=Tabelas!$F$15),AU16*AU22*(AU19+Tabelas!$C$39)*Tabelas!$H$4,AU16*AU22*(AU19+Tabelas!$C$39)*Tabelas!$G$4),IF(OR(AU8=Tabelas!$F$14,AU8=Tabelas!$F$15),AU16*AU22*AU19*Tabelas!$H$4,AU16*AU22*AU19*Tabelas!$H$8))</f>
        <v>0</v>
      </c>
      <c r="AW22" s="58">
        <f>IF(AW18&gt;=100000,70,IF(AW18&lt;30001,0,AW18/1000-SUM(AW20:AW21)))</f>
        <v>0</v>
      </c>
      <c r="AX22" s="59">
        <f>IF(AW10=Tabelas!$F$23,IF(OR(AW8=Tabelas!$F$14,AW8=Tabelas!$F$15),AW16*AW22*(AW19+Tabelas!$C$39)*Tabelas!$H$4,AW16*AW22*(AW19+Tabelas!$C$39)*Tabelas!$G$4),IF(OR(AW8=Tabelas!$F$14,AW8=Tabelas!$F$15),AW16*AW22*AW19*Tabelas!$H$4,AW16*AW22*AW19*Tabelas!$H$8))</f>
        <v>0</v>
      </c>
      <c r="AY22" s="58">
        <f>IF(AY18&gt;=100000,70,IF(AY18&lt;30001,0,AY18/1000-SUM(AY20:AY21)))</f>
        <v>0</v>
      </c>
      <c r="AZ22" s="59">
        <f>IF(AY10=Tabelas!$F$23,IF(OR(AY8=Tabelas!$F$14,AY8=Tabelas!$F$15),AY16*AY22*(AY19+Tabelas!$C$39)*Tabelas!$H$4,AY16*AY22*(AY19+Tabelas!$C$39)*Tabelas!$G$4),IF(OR(AY8=Tabelas!$F$14,AY8=Tabelas!$F$15),AY16*AY22*AY19*Tabelas!$H$4,AY16*AY22*AY19*Tabelas!$H$8))</f>
        <v>0</v>
      </c>
      <c r="BA22" s="58">
        <f>IF(BA18&gt;=100000,70,IF(BA18&lt;30001,0,BA18/1000-SUM(BA20:BA21)))</f>
        <v>0</v>
      </c>
      <c r="BB22" s="59">
        <f>IF(BA10=Tabelas!$F$23,IF(OR(BA8=Tabelas!$F$14,BA8=Tabelas!$F$15),BA16*BA22*(BA19+Tabelas!$C$39)*Tabelas!$H$4,BA16*BA22*(BA19+Tabelas!$C$39)*Tabelas!$G$4),IF(OR(BA8=Tabelas!$F$14,BA8=Tabelas!$F$15),BA16*BA22*BA19*Tabelas!$H$4,BA16*BA22*BA19*Tabelas!$H$8))</f>
        <v>0</v>
      </c>
      <c r="BC22" s="58">
        <f>IF(BC18&gt;=100000,70,IF(BC18&lt;30001,0,BC18/1000-SUM(BC20:BC21)))</f>
        <v>0</v>
      </c>
      <c r="BD22" s="59">
        <f>IF(BC10=Tabelas!$F$23,IF(OR(BC8=Tabelas!$F$14,BC8=Tabelas!$F$15),BC16*BC22*(BC19+Tabelas!$C$39)*Tabelas!$H$4,BC16*BC22*(BC19+Tabelas!$C$39)*Tabelas!$G$4),IF(OR(BC8=Tabelas!$F$14,BC8=Tabelas!$F$15),BC16*BC22*BC19*Tabelas!$H$4,BC16*BC22*BC19*Tabelas!$H$8))</f>
        <v>0</v>
      </c>
      <c r="BE22" s="58">
        <f>IF(BE18&gt;=100000,70,IF(BE18&lt;30001,0,BE18/1000-SUM(BE20:BE21)))</f>
        <v>0</v>
      </c>
      <c r="BF22" s="59">
        <f>IF(BE10=Tabelas!$F$23,IF(OR(BE8=Tabelas!$F$14,BE8=Tabelas!$F$15),BE16*BE22*(BE19+Tabelas!$C$39)*Tabelas!$H$4,BE16*BE22*(BE19+Tabelas!$C$39)*Tabelas!$G$4),IF(OR(BE8=Tabelas!$F$14,BE8=Tabelas!$F$15),BE16*BE22*BE19*Tabelas!$H$4,BE16*BE22*BE19*Tabelas!$H$8))</f>
        <v>0</v>
      </c>
    </row>
    <row r="23" spans="1:58" x14ac:dyDescent="0.25">
      <c r="A23" s="445"/>
      <c r="B23" s="7" t="s">
        <v>94</v>
      </c>
      <c r="C23" s="58">
        <f>IF(C18&gt;=500000,400,IF(C18&lt;100001,0,C18/1000-SUM(C20:C22)))</f>
        <v>0</v>
      </c>
      <c r="D23" s="59">
        <f>IF(C10=Tabelas!$F$23,IF(OR(C8=Tabelas!$F$14,C8=Tabelas!$F$15),C16*C23*(C19+Tabelas!$C$39)*Tabelas!$H$5,C16*C23*(C19+Tabelas!$C$39)*Tabelas!$H$9),IF(OR(C8=Tabelas!$F$14,C8=Tabelas!$F$15),C16*C23*C19*Tabelas!$H$5,C16*C23*C19*Tabelas!$H$9))</f>
        <v>0</v>
      </c>
      <c r="E23" s="58">
        <f>IF(E18&gt;=500000,400,IF(E18&lt;100001,0,E18/1000-SUM(E20:E22)))</f>
        <v>0</v>
      </c>
      <c r="F23" s="59">
        <f>IF(E10=Tabelas!$F$23,IF(OR(E8=Tabelas!$F$14,E8=Tabelas!$F$15),E16*E23*(E19+Tabelas!$C$39)*Tabelas!$H$5,E16*E23*(E19+Tabelas!$C$39)*Tabelas!$H$9),IF(OR(E8=Tabelas!$F$14,E8=Tabelas!$F$15),E16*E23*E19*Tabelas!$H$5,E16*E23*E19*Tabelas!$H$9))</f>
        <v>0</v>
      </c>
      <c r="G23" s="58">
        <f>IF(G18&gt;=500000,400,IF(G18&lt;100001,0,G18/1000-SUM(G20:G22)))</f>
        <v>0</v>
      </c>
      <c r="H23" s="59">
        <f>IF(G10=Tabelas!$F$23,IF(OR(G8=Tabelas!$F$14,G8=Tabelas!$F$15),G16*G23*(G19+Tabelas!$C$39)*Tabelas!$H$5,G16*G23*(G19+Tabelas!$C$39)*Tabelas!$H$9),IF(OR(G8=Tabelas!$F$14,G8=Tabelas!$F$15),G16*G23*G19*Tabelas!$H$5,G16*G23*G19*Tabelas!$H$9))</f>
        <v>0</v>
      </c>
      <c r="I23" s="58">
        <f>IF(I18&gt;=500000,400,IF(I18&lt;100001,0,I18/1000-SUM(I20:I22)))</f>
        <v>0</v>
      </c>
      <c r="J23" s="59">
        <f>IF(I10=Tabelas!$F$23,IF(OR(I8=Tabelas!$F$14,I8=Tabelas!$F$15),I16*I23*(I19+Tabelas!$C$39)*Tabelas!$H$5,I16*I23*(I19+Tabelas!$C$39)*Tabelas!$H$9),IF(OR(I8=Tabelas!$F$14,I8=Tabelas!$F$15),I16*I23*I19*Tabelas!$H$5,I16*I23*I19*Tabelas!$H$9))</f>
        <v>0</v>
      </c>
      <c r="K23" s="58">
        <f>IF(K18&gt;=500000,400,IF(K18&lt;100001,0,K18/1000-SUM(K20:K22)))</f>
        <v>0</v>
      </c>
      <c r="L23" s="59">
        <f>IF(K10=Tabelas!$F$23,IF(OR(K8=Tabelas!$F$14,K8=Tabelas!$F$15),K16*K23*(K19+Tabelas!$C$39)*Tabelas!$H$5,K16*K23*(K19+Tabelas!$C$39)*Tabelas!$H$9),IF(OR(K8=Tabelas!$F$14,K8=Tabelas!$F$15),K16*K23*K19*Tabelas!$H$5,K16*K23*K19*Tabelas!$H$9))</f>
        <v>0</v>
      </c>
      <c r="M23" s="58">
        <f>IF(M18&gt;=500000,400,IF(M18&lt;100001,0,M18/1000-SUM(M20:M22)))</f>
        <v>0</v>
      </c>
      <c r="N23" s="59">
        <f>IF(M10=Tabelas!$F$23,IF(OR(M8=Tabelas!$F$14,M8=Tabelas!$F$15),M16*M23*(M19+Tabelas!$C$39)*Tabelas!$H$5,M16*M23*(M19+Tabelas!$C$39)*Tabelas!$H$9),IF(OR(M8=Tabelas!$F$14,M8=Tabelas!$F$15),M16*M23*M19*Tabelas!$H$5,M16*M23*M19*Tabelas!$H$9))</f>
        <v>0</v>
      </c>
      <c r="O23" s="58">
        <f>IF(O18&gt;=500000,400,IF(O18&lt;100001,0,O18/1000-SUM(O20:O22)))</f>
        <v>0</v>
      </c>
      <c r="P23" s="59">
        <f>IF(O10=Tabelas!$F$23,IF(OR(O8=Tabelas!$F$14,O8=Tabelas!$F$15),O16*O23*(O19+Tabelas!$C$39)*Tabelas!$H$5,O16*O23*(O19+Tabelas!$C$39)*Tabelas!$H$9),IF(OR(O8=Tabelas!$F$14,O8=Tabelas!$F$15),O16*O23*O19*Tabelas!$H$5,O16*O23*O19*Tabelas!$H$9))</f>
        <v>0</v>
      </c>
      <c r="Q23" s="58">
        <f>IF(Q18&gt;=500000,400,IF(Q18&lt;100001,0,Q18/1000-SUM(Q20:Q22)))</f>
        <v>60</v>
      </c>
      <c r="R23" s="59">
        <f>IF(Q10=Tabelas!$F$23,IF(OR(Q8=Tabelas!$F$14,Q8=Tabelas!$F$15),Q16*Q23*(Q19+Tabelas!$C$39)*Tabelas!$H$5,Q16*Q23*(Q19+Tabelas!$C$39)*Tabelas!$H$9),IF(OR(Q8=Tabelas!$F$14,Q8=Tabelas!$F$15),Q16*Q23*Q19*Tabelas!$H$5,Q16*Q23*Q19*Tabelas!$H$9))</f>
        <v>6818.4144000000006</v>
      </c>
      <c r="S23" s="58">
        <f>IF(S18&gt;=500000,400,IF(S18&lt;100001,0,S18/1000-SUM(S20:S22)))</f>
        <v>0</v>
      </c>
      <c r="T23" s="59">
        <f>IF(S10=Tabelas!$F$23,IF(OR(S8=Tabelas!$F$14,S8=Tabelas!$F$15),S16*S23*(S19+Tabelas!$C$39)*Tabelas!$H$5,S16*S23*(S19+Tabelas!$C$39)*Tabelas!$H$9),IF(OR(S8=Tabelas!$F$14,S8=Tabelas!$F$15),S16*S23*S19*Tabelas!$H$5,S16*S23*S19*Tabelas!$H$9))</f>
        <v>0</v>
      </c>
      <c r="U23" s="58">
        <f>IF(U18&gt;=500000,400,IF(U18&lt;100001,0,U18/1000-SUM(U20:U22)))</f>
        <v>0</v>
      </c>
      <c r="V23" s="59">
        <f>IF(U10=Tabelas!$F$23,IF(OR(U8=Tabelas!$F$14,U8=Tabelas!$F$15),U16*U23*(U19+Tabelas!$C$39)*Tabelas!$H$5,U16*U23*(U19+Tabelas!$C$39)*Tabelas!$H$9),IF(OR(U8=Tabelas!$F$14,U8=Tabelas!$F$15),U16*U23*U19*Tabelas!$H$5,U16*U23*U19*Tabelas!$H$9))</f>
        <v>0</v>
      </c>
      <c r="W23" s="58">
        <f>IF(W18&gt;=500000,400,IF(W18&lt;100001,0,W18/1000-SUM(W20:W22)))</f>
        <v>0</v>
      </c>
      <c r="X23" s="59">
        <f>IF(W10=Tabelas!$F$23,IF(OR(W8=Tabelas!$F$14,W8=Tabelas!$F$15),W16*W23*(W19+Tabelas!$C$39)*Tabelas!$H$5,W16*W23*(W19+Tabelas!$C$39)*Tabelas!$H$9),IF(OR(W8=Tabelas!$F$14,W8=Tabelas!$F$15),W16*W23*W19*Tabelas!$H$5,W16*W23*W19*Tabelas!$H$9))</f>
        <v>0</v>
      </c>
      <c r="Y23" s="58">
        <f>IF(Y18&gt;=500000,400,IF(Y18&lt;100001,0,Y18/1000-SUM(Y20:Y22)))</f>
        <v>0</v>
      </c>
      <c r="Z23" s="59">
        <f>IF(Y10=Tabelas!$F$23,IF(OR(Y8=Tabelas!$F$14,Y8=Tabelas!$F$15),Y16*Y23*(Y19+Tabelas!$C$39)*Tabelas!$H$5,Y16*Y23*(Y19+Tabelas!$C$39)*Tabelas!$H$9),IF(OR(Y8=Tabelas!$F$14,Y8=Tabelas!$F$15),Y16*Y23*Y19*Tabelas!$H$5,Y16*Y23*Y19*Tabelas!$H$9))</f>
        <v>0</v>
      </c>
      <c r="AA23" s="58">
        <f>IF(AA18&gt;=500000,400,IF(AA18&lt;100001,0,AA18/1000-SUM(AA20:AA22)))</f>
        <v>0</v>
      </c>
      <c r="AB23" s="59">
        <f>IF(AA10=Tabelas!$F$23,IF(OR(AA8=Tabelas!$F$14,AA8=Tabelas!$F$15),AA16*AA23*(AA19+Tabelas!$C$39)*Tabelas!$H$5,AA16*AA23*(AA19+Tabelas!$C$39)*Tabelas!$H$9),IF(OR(AA8=Tabelas!$F$14,AA8=Tabelas!$F$15),AA16*AA23*AA19*Tabelas!$H$5,AA16*AA23*AA19*Tabelas!$H$9))</f>
        <v>0</v>
      </c>
      <c r="AC23" s="58">
        <f>IF(AC18&gt;=500000,400,IF(AC18&lt;100001,0,AC18/1000-SUM(AC20:AC22)))</f>
        <v>0</v>
      </c>
      <c r="AD23" s="59">
        <f>IF(AC10=Tabelas!$F$23,IF(OR(AC8=Tabelas!$F$14,AC8=Tabelas!$F$15),AC16*AC23*(AC19+Tabelas!$C$39)*Tabelas!$H$5,AC16*AC23*(AC19+Tabelas!$C$39)*Tabelas!$H$9),IF(OR(AC8=Tabelas!$F$14,AC8=Tabelas!$F$15),AC16*AC23*AC19*Tabelas!$H$5,AC16*AC23*AC19*Tabelas!$H$9))</f>
        <v>0</v>
      </c>
      <c r="AE23" s="58">
        <f>IF(AE18&gt;=500000,400,IF(AE18&lt;100001,0,AE18/1000-SUM(AE20:AE22)))</f>
        <v>0</v>
      </c>
      <c r="AF23" s="59">
        <f>IF(AE10=Tabelas!$F$23,IF(OR(AE8=Tabelas!$F$14,AE8=Tabelas!$F$15),AE16*AE23*(AE19+Tabelas!$C$39)*Tabelas!$H$5,AE16*AE23*(AE19+Tabelas!$C$39)*Tabelas!$H$9),IF(OR(AE8=Tabelas!$F$14,AE8=Tabelas!$F$15),AE16*AE23*AE19*Tabelas!$H$5,AE16*AE23*AE19*Tabelas!$H$9))</f>
        <v>0</v>
      </c>
      <c r="AG23" s="58">
        <f>IF(AG18&gt;=500000,400,IF(AG18&lt;100001,0,AG18/1000-SUM(AG20:AG22)))</f>
        <v>0</v>
      </c>
      <c r="AH23" s="59">
        <f>IF(AG10=Tabelas!$F$23,IF(OR(AG8=Tabelas!$F$14,AG8=Tabelas!$F$15),AG16*AG23*(AG19+Tabelas!$C$39)*Tabelas!$H$5,AG16*AG23*(AG19+Tabelas!$C$39)*Tabelas!$H$9),IF(OR(AG8=Tabelas!$F$14,AG8=Tabelas!$F$15),AG16*AG23*AG19*Tabelas!$H$5,AG16*AG23*AG19*Tabelas!$H$9))</f>
        <v>0</v>
      </c>
      <c r="AI23" s="58">
        <f>IF(AI18&gt;=500000,400,IF(AI18&lt;100001,0,AI18/1000-SUM(AI20:AI22)))</f>
        <v>0</v>
      </c>
      <c r="AJ23" s="59">
        <f>IF(AI10=Tabelas!$F$23,IF(OR(AI8=Tabelas!$F$14,AI8=Tabelas!$F$15),AI16*AI23*(AI19+Tabelas!$C$39)*Tabelas!$H$5,AI16*AI23*(AI19+Tabelas!$C$39)*Tabelas!$H$9),IF(OR(AI8=Tabelas!$F$14,AI8=Tabelas!$F$15),AI16*AI23*AI19*Tabelas!$H$5,AI16*AI23*AI19*Tabelas!$H$9))</f>
        <v>0</v>
      </c>
      <c r="AK23" s="58">
        <f>IF(AK18&gt;=500000,400,IF(AK18&lt;100001,0,AK18/1000-SUM(AK20:AK22)))</f>
        <v>0</v>
      </c>
      <c r="AL23" s="59">
        <f>IF(AK10=Tabelas!$F$23,IF(OR(AK8=Tabelas!$F$14,AK8=Tabelas!$F$15),AK16*AK23*(AK19+Tabelas!$C$39)*Tabelas!$H$5,AK16*AK23*(AK19+Tabelas!$C$39)*Tabelas!$H$9),IF(OR(AK8=Tabelas!$F$14,AK8=Tabelas!$F$15),AK16*AK23*AK19*Tabelas!$H$5,AK16*AK23*AK19*Tabelas!$H$9))</f>
        <v>0</v>
      </c>
      <c r="AM23" s="58">
        <f>IF(AM18&gt;=500000,400,IF(AM18&lt;100001,0,AM18/1000-SUM(AM20:AM22)))</f>
        <v>0</v>
      </c>
      <c r="AN23" s="59">
        <f>IF(AM10=Tabelas!$F$23,IF(OR(AM8=Tabelas!$F$14,AM8=Tabelas!$F$15),AM16*AM23*(AM19+Tabelas!$C$39)*Tabelas!$H$5,AM16*AM23*(AM19+Tabelas!$C$39)*Tabelas!$H$9),IF(OR(AM8=Tabelas!$F$14,AM8=Tabelas!$F$15),AM16*AM23*AM19*Tabelas!$H$5,AM16*AM23*AM19*Tabelas!$H$9))</f>
        <v>0</v>
      </c>
      <c r="AO23" s="58">
        <f>IF(AO18&gt;=500000,400,IF(AO18&lt;100001,0,AO18/1000-SUM(AO20:AO22)))</f>
        <v>0</v>
      </c>
      <c r="AP23" s="59">
        <f>IF(AO10=Tabelas!$F$23,IF(OR(AO8=Tabelas!$F$14,AO8=Tabelas!$F$15),AO16*AO23*(AO19+Tabelas!$C$39)*Tabelas!$H$5,AO16*AO23*(AO19+Tabelas!$C$39)*Tabelas!$H$9),IF(OR(AO8=Tabelas!$F$14,AO8=Tabelas!$F$15),AO16*AO23*AO19*Tabelas!$H$5,AO16*AO23*AO19*Tabelas!$H$9))</f>
        <v>0</v>
      </c>
      <c r="AQ23" s="58">
        <f>IF(AQ18&gt;=500000,400,IF(AQ18&lt;100001,0,AQ18/1000-SUM(AQ20:AQ22)))</f>
        <v>0</v>
      </c>
      <c r="AR23" s="59">
        <f>IF(AQ10=Tabelas!$F$23,IF(OR(AQ8=Tabelas!$F$14,AQ8=Tabelas!$F$15),AQ16*AQ23*(AQ19+Tabelas!$C$39)*Tabelas!$H$5,AQ16*AQ23*(AQ19+Tabelas!$C$39)*Tabelas!$H$9),IF(OR(AQ8=Tabelas!$F$14,AQ8=Tabelas!$F$15),AQ16*AQ23*AQ19*Tabelas!$H$5,AQ16*AQ23*AQ19*Tabelas!$H$9))</f>
        <v>0</v>
      </c>
      <c r="AS23" s="58">
        <f>IF(AS18&gt;=500000,400,IF(AS18&lt;100001,0,AS18/1000-SUM(AS20:AS22)))</f>
        <v>0</v>
      </c>
      <c r="AT23" s="59">
        <f>IF(AS10=Tabelas!$F$23,IF(OR(AS8=Tabelas!$F$14,AS8=Tabelas!$F$15),AS16*AS23*(AS19+Tabelas!$C$39)*Tabelas!$H$5,AS16*AS23*(AS19+Tabelas!$C$39)*Tabelas!$H$9),IF(OR(AS8=Tabelas!$F$14,AS8=Tabelas!$F$15),AS16*AS23*AS19*Tabelas!$H$5,AS16*AS23*AS19*Tabelas!$H$9))</f>
        <v>0</v>
      </c>
      <c r="AU23" s="58">
        <f>IF(AU18&gt;=500000,400,IF(AU18&lt;100001,0,AU18/1000-SUM(AU20:AU22)))</f>
        <v>0</v>
      </c>
      <c r="AV23" s="59">
        <f>IF(AU10=Tabelas!$F$23,IF(OR(AU8=Tabelas!$F$14,AU8=Tabelas!$F$15),AU16*AU23*(AU19+Tabelas!$C$39)*Tabelas!$H$5,AU16*AU23*(AU19+Tabelas!$C$39)*Tabelas!$H$9),IF(OR(AU8=Tabelas!$F$14,AU8=Tabelas!$F$15),AU16*AU23*AU19*Tabelas!$H$5,AU16*AU23*AU19*Tabelas!$H$9))</f>
        <v>0</v>
      </c>
      <c r="AW23" s="58">
        <f>IF(AW18&gt;=500000,400,IF(AW18&lt;100001,0,AW18/1000-SUM(AW20:AW22)))</f>
        <v>0</v>
      </c>
      <c r="AX23" s="59">
        <f>IF(AW10=Tabelas!$F$23,IF(OR(AW8=Tabelas!$F$14,AW8=Tabelas!$F$15),AW16*AW23*(AW19+Tabelas!$C$39)*Tabelas!$H$5,AW16*AW23*(AW19+Tabelas!$C$39)*Tabelas!$H$9),IF(OR(AW8=Tabelas!$F$14,AW8=Tabelas!$F$15),AW16*AW23*AW19*Tabelas!$H$5,AW16*AW23*AW19*Tabelas!$H$9))</f>
        <v>0</v>
      </c>
      <c r="AY23" s="58">
        <f>IF(AY18&gt;=500000,400,IF(AY18&lt;100001,0,AY18/1000-SUM(AY20:AY22)))</f>
        <v>0</v>
      </c>
      <c r="AZ23" s="59">
        <f>IF(AY10=Tabelas!$F$23,IF(OR(AY8=Tabelas!$F$14,AY8=Tabelas!$F$15),AY16*AY23*(AY19+Tabelas!$C$39)*Tabelas!$H$5,AY16*AY23*(AY19+Tabelas!$C$39)*Tabelas!$H$9),IF(OR(AY8=Tabelas!$F$14,AY8=Tabelas!$F$15),AY16*AY23*AY19*Tabelas!$H$5,AY16*AY23*AY19*Tabelas!$H$9))</f>
        <v>0</v>
      </c>
      <c r="BA23" s="58">
        <f>IF(BA18&gt;=500000,400,IF(BA18&lt;100001,0,BA18/1000-SUM(BA20:BA22)))</f>
        <v>0</v>
      </c>
      <c r="BB23" s="59">
        <f>IF(BA10=Tabelas!$F$23,IF(OR(BA8=Tabelas!$F$14,BA8=Tabelas!$F$15),BA16*BA23*(BA19+Tabelas!$C$39)*Tabelas!$H$5,BA16*BA23*(BA19+Tabelas!$C$39)*Tabelas!$H$9),IF(OR(BA8=Tabelas!$F$14,BA8=Tabelas!$F$15),BA16*BA23*BA19*Tabelas!$H$5,BA16*BA23*BA19*Tabelas!$H$9))</f>
        <v>0</v>
      </c>
      <c r="BC23" s="58">
        <f>IF(BC18&gt;=500000,400,IF(BC18&lt;100001,0,BC18/1000-SUM(BC20:BC22)))</f>
        <v>0</v>
      </c>
      <c r="BD23" s="59">
        <f>IF(BC10=Tabelas!$F$23,IF(OR(BC8=Tabelas!$F$14,BC8=Tabelas!$F$15),BC16*BC23*(BC19+Tabelas!$C$39)*Tabelas!$H$5,BC16*BC23*(BC19+Tabelas!$C$39)*Tabelas!$H$9),IF(OR(BC8=Tabelas!$F$14,BC8=Tabelas!$F$15),BC16*BC23*BC19*Tabelas!$H$5,BC16*BC23*BC19*Tabelas!$H$9))</f>
        <v>0</v>
      </c>
      <c r="BE23" s="58">
        <f>IF(BE18&gt;=500000,400,IF(BE18&lt;100001,0,BE18/1000-SUM(BE20:BE22)))</f>
        <v>0</v>
      </c>
      <c r="BF23" s="59">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60">
        <f>IF(C18&gt;500000,C18/1000-SUM(C20:C23),0)</f>
        <v>0</v>
      </c>
      <c r="D24" s="61">
        <f>IF(C10=Tabelas!$F$23,IF(OR(C8=Tabelas!$F$14,C8=Tabelas!$F$15),C16*C24*(C19+Tabelas!$C$39)*Tabelas!$H$6,C16*C24*(C19+Tabelas!$C$39)*Tabelas!$H$10),IF(OR(C8=Tabelas!$F$14,C8=Tabelas!$F$15),C16*C24*C19*Tabelas!$H$6,C16*C24*C19*Tabelas!$H$10))</f>
        <v>0</v>
      </c>
      <c r="E24" s="60">
        <f>IF(E18&gt;500000,E18/1000-SUM(E20:E23),0)</f>
        <v>0</v>
      </c>
      <c r="F24" s="61">
        <f>IF(E10=Tabelas!$F$23,IF(OR(E8=Tabelas!$F$14,E8=Tabelas!$F$15),E16*E24*(E19+Tabelas!$C$39)*Tabelas!$H$6,E16*E24*(E19+Tabelas!$C$39)*Tabelas!$H$10),IF(OR(E8=Tabelas!$F$14,E8=Tabelas!$F$15),E16*E24*E19*Tabelas!$H$6,E16*E24*E19*Tabelas!$H$10))</f>
        <v>0</v>
      </c>
      <c r="G24" s="60">
        <f>IF(G18&gt;500000,G18/1000-SUM(G20:G23),0)</f>
        <v>0</v>
      </c>
      <c r="H24" s="61">
        <f>IF(G10=Tabelas!$F$23,IF(OR(G8=Tabelas!$F$14,G8=Tabelas!$F$15),G16*G24*(G19+Tabelas!$C$39)*Tabelas!$H$6,G16*G24*(G19+Tabelas!$C$39)*Tabelas!$H$10),IF(OR(G8=Tabelas!$F$14,G8=Tabelas!$F$15),G16*G24*G19*Tabelas!$H$6,G16*G24*G19*Tabelas!$H$10))</f>
        <v>0</v>
      </c>
      <c r="I24" s="60">
        <f>IF(I18&gt;500000,I18/1000-SUM(I20:I23),0)</f>
        <v>0</v>
      </c>
      <c r="J24" s="61">
        <f>IF(I10=Tabelas!$F$23,IF(OR(I8=Tabelas!$F$14,I8=Tabelas!$F$15),I16*I24*(I19+Tabelas!$C$39)*Tabelas!$H$6,I16*I24*(I19+Tabelas!$C$39)*Tabelas!$H$10),IF(OR(I8=Tabelas!$F$14,I8=Tabelas!$F$15),I16*I24*I19*Tabelas!$H$6,I16*I24*I19*Tabelas!$H$10))</f>
        <v>0</v>
      </c>
      <c r="K24" s="60">
        <f>IF(K18&gt;500000,K18/1000-SUM(K20:K23),0)</f>
        <v>0</v>
      </c>
      <c r="L24" s="61">
        <f>IF(K10=Tabelas!$F$23,IF(OR(K8=Tabelas!$F$14,K8=Tabelas!$F$15),K16*K24*(K19+Tabelas!$C$39)*Tabelas!$H$6,K16*K24*(K19+Tabelas!$C$39)*Tabelas!$H$10),IF(OR(K8=Tabelas!$F$14,K8=Tabelas!$F$15),K16*K24*K19*Tabelas!$H$6,K16*K24*K19*Tabelas!$H$10))</f>
        <v>0</v>
      </c>
      <c r="M24" s="60">
        <f>IF(M18&gt;500000,M18/1000-SUM(M20:M23),0)</f>
        <v>0</v>
      </c>
      <c r="N24" s="61">
        <f>IF(M10=Tabelas!$F$23,IF(OR(M8=Tabelas!$F$14,M8=Tabelas!$F$15),M16*M24*(M19+Tabelas!$C$39)*Tabelas!$H$6,M16*M24*(M19+Tabelas!$C$39)*Tabelas!$H$10),IF(OR(M8=Tabelas!$F$14,M8=Tabelas!$F$15),M16*M24*M19*Tabelas!$H$6,M16*M24*M19*Tabelas!$H$10))</f>
        <v>0</v>
      </c>
      <c r="O24" s="60">
        <f>IF(O18&gt;500000,O18/1000-SUM(O20:O23),0)</f>
        <v>0</v>
      </c>
      <c r="P24" s="61">
        <f>IF(O10=Tabelas!$F$23,IF(OR(O8=Tabelas!$F$14,O8=Tabelas!$F$15),O16*O24*(O19+Tabelas!$C$39)*Tabelas!$H$6,O16*O24*(O19+Tabelas!$C$39)*Tabelas!$H$10),IF(OR(O8=Tabelas!$F$14,O8=Tabelas!$F$15),O16*O24*O19*Tabelas!$H$6,O16*O24*O19*Tabelas!$H$10))</f>
        <v>0</v>
      </c>
      <c r="Q24" s="60">
        <f>IF(Q18&gt;500000,Q18/1000-SUM(Q20:Q23),0)</f>
        <v>0</v>
      </c>
      <c r="R24" s="61">
        <f>IF(Q10=Tabelas!$F$23,IF(OR(Q8=Tabelas!$F$14,Q8=Tabelas!$F$15),Q16*Q24*(Q19+Tabelas!$C$39)*Tabelas!$H$6,Q16*Q24*(Q19+Tabelas!$C$39)*Tabelas!$H$10),IF(OR(Q8=Tabelas!$F$14,Q8=Tabelas!$F$15),Q16*Q24*Q19*Tabelas!$H$6,Q16*Q24*Q19*Tabelas!$H$10))</f>
        <v>0</v>
      </c>
      <c r="S24" s="60">
        <f>IF(S18&gt;500000,S18/1000-SUM(S20:S23),0)</f>
        <v>0</v>
      </c>
      <c r="T24" s="61">
        <f>IF(S10=Tabelas!$F$23,IF(OR(S8=Tabelas!$F$14,S8=Tabelas!$F$15),S16*S24*(S19+Tabelas!$C$39)*Tabelas!$H$6,S16*S24*(S19+Tabelas!$C$39)*Tabelas!$H$10),IF(OR(S8=Tabelas!$F$14,S8=Tabelas!$F$15),S16*S24*S19*Tabelas!$H$6,S16*S24*S19*Tabelas!$H$10))</f>
        <v>0</v>
      </c>
      <c r="U24" s="60">
        <f>IF(U18&gt;500000,U18/1000-SUM(U20:U23),0)</f>
        <v>0</v>
      </c>
      <c r="V24" s="61">
        <f>IF(U10=Tabelas!$F$23,IF(OR(U8=Tabelas!$F$14,U8=Tabelas!$F$15),U16*U24*(U19+Tabelas!$C$39)*Tabelas!$H$6,U16*U24*(U19+Tabelas!$C$39)*Tabelas!$H$10),IF(OR(U8=Tabelas!$F$14,U8=Tabelas!$F$15),U16*U24*U19*Tabelas!$H$6,U16*U24*U19*Tabelas!$H$10))</f>
        <v>0</v>
      </c>
      <c r="W24" s="60">
        <f>IF(W18&gt;500000,W18/1000-SUM(W20:W23),0)</f>
        <v>0</v>
      </c>
      <c r="X24" s="61">
        <f>IF(W10=Tabelas!$F$23,IF(OR(W8=Tabelas!$F$14,W8=Tabelas!$F$15),W16*W24*(W19+Tabelas!$C$39)*Tabelas!$H$6,W16*W24*(W19+Tabelas!$C$39)*Tabelas!$H$10),IF(OR(W8=Tabelas!$F$14,W8=Tabelas!$F$15),W16*W24*W19*Tabelas!$H$6,W16*W24*W19*Tabelas!$H$10))</f>
        <v>0</v>
      </c>
      <c r="Y24" s="60">
        <f>IF(Y18&gt;500000,Y18/1000-SUM(Y20:Y23),0)</f>
        <v>0</v>
      </c>
      <c r="Z24" s="61">
        <f>IF(Y10=Tabelas!$F$23,IF(OR(Y8=Tabelas!$F$14,Y8=Tabelas!$F$15),Y16*Y24*(Y19+Tabelas!$C$39)*Tabelas!$H$6,Y16*Y24*(Y19+Tabelas!$C$39)*Tabelas!$H$10),IF(OR(Y8=Tabelas!$F$14,Y8=Tabelas!$F$15),Y16*Y24*Y19*Tabelas!$H$6,Y16*Y24*Y19*Tabelas!$H$10))</f>
        <v>0</v>
      </c>
      <c r="AA24" s="60">
        <f>IF(AA18&gt;500000,AA18/1000-SUM(AA20:AA23),0)</f>
        <v>0</v>
      </c>
      <c r="AB24" s="61">
        <f>IF(AA10=Tabelas!$F$23,IF(OR(AA8=Tabelas!$F$14,AA8=Tabelas!$F$15),AA16*AA24*(AA19+Tabelas!$C$39)*Tabelas!$H$6,AA16*AA24*(AA19+Tabelas!$C$39)*Tabelas!$H$10),IF(OR(AA8=Tabelas!$F$14,AA8=Tabelas!$F$15),AA16*AA24*AA19*Tabelas!$H$6,AA16*AA24*AA19*Tabelas!$H$10))</f>
        <v>0</v>
      </c>
      <c r="AC24" s="60">
        <f>IF(AC18&gt;500000,AC18/1000-SUM(AC20:AC23),0)</f>
        <v>0</v>
      </c>
      <c r="AD24" s="61">
        <f>IF(AC10=Tabelas!$F$23,IF(OR(AC8=Tabelas!$F$14,AC8=Tabelas!$F$15),AC16*AC24*(AC19+Tabelas!$C$39)*Tabelas!$H$6,AC16*AC24*(AC19+Tabelas!$C$39)*Tabelas!$H$10),IF(OR(AC8=Tabelas!$F$14,AC8=Tabelas!$F$15),AC16*AC24*AC19*Tabelas!$H$6,AC16*AC24*AC19*Tabelas!$H$10))</f>
        <v>0</v>
      </c>
      <c r="AE24" s="60">
        <f>IF(AE18&gt;500000,AE18/1000-SUM(AE20:AE23),0)</f>
        <v>0</v>
      </c>
      <c r="AF24" s="61">
        <f>IF(AE10=Tabelas!$F$23,IF(OR(AE8=Tabelas!$F$14,AE8=Tabelas!$F$15),AE16*AE24*(AE19+Tabelas!$C$39)*Tabelas!$H$6,AE16*AE24*(AE19+Tabelas!$C$39)*Tabelas!$H$10),IF(OR(AE8=Tabelas!$F$14,AE8=Tabelas!$F$15),AE16*AE24*AE19*Tabelas!$H$6,AE16*AE24*AE19*Tabelas!$H$10))</f>
        <v>0</v>
      </c>
      <c r="AG24" s="60">
        <f>IF(AG18&gt;500000,AG18/1000-SUM(AG20:AG23),0)</f>
        <v>0</v>
      </c>
      <c r="AH24" s="61">
        <f>IF(AG10=Tabelas!$F$23,IF(OR(AG8=Tabelas!$F$14,AG8=Tabelas!$F$15),AG16*AG24*(AG19+Tabelas!$C$39)*Tabelas!$H$6,AG16*AG24*(AG19+Tabelas!$C$39)*Tabelas!$H$10),IF(OR(AG8=Tabelas!$F$14,AG8=Tabelas!$F$15),AG16*AG24*AG19*Tabelas!$H$6,AG16*AG24*AG19*Tabelas!$H$10))</f>
        <v>0</v>
      </c>
      <c r="AI24" s="60">
        <f>IF(AI18&gt;500000,AI18/1000-SUM(AI20:AI23),0)</f>
        <v>0</v>
      </c>
      <c r="AJ24" s="61">
        <f>IF(AI10=Tabelas!$F$23,IF(OR(AI8=Tabelas!$F$14,AI8=Tabelas!$F$15),AI16*AI24*(AI19+Tabelas!$C$39)*Tabelas!$H$6,AI16*AI24*(AI19+Tabelas!$C$39)*Tabelas!$H$10),IF(OR(AI8=Tabelas!$F$14,AI8=Tabelas!$F$15),AI16*AI24*AI19*Tabelas!$H$6,AI16*AI24*AI19*Tabelas!$H$10))</f>
        <v>0</v>
      </c>
      <c r="AK24" s="60">
        <f>IF(AK18&gt;500000,AK18/1000-SUM(AK20:AK23),0)</f>
        <v>0</v>
      </c>
      <c r="AL24" s="61">
        <f>IF(AK10=Tabelas!$F$23,IF(OR(AK8=Tabelas!$F$14,AK8=Tabelas!$F$15),AK16*AK24*(AK19+Tabelas!$C$39)*Tabelas!$H$6,AK16*AK24*(AK19+Tabelas!$C$39)*Tabelas!$H$10),IF(OR(AK8=Tabelas!$F$14,AK8=Tabelas!$F$15),AK16*AK24*AK19*Tabelas!$H$6,AK16*AK24*AK19*Tabelas!$H$10))</f>
        <v>0</v>
      </c>
      <c r="AM24" s="60">
        <f>IF(AM18&gt;500000,AM18/1000-SUM(AM20:AM23),0)</f>
        <v>0</v>
      </c>
      <c r="AN24" s="61">
        <f>IF(AM10=Tabelas!$F$23,IF(OR(AM8=Tabelas!$F$14,AM8=Tabelas!$F$15),AM16*AM24*(AM19+Tabelas!$C$39)*Tabelas!$H$6,AM16*AM24*(AM19+Tabelas!$C$39)*Tabelas!$H$10),IF(OR(AM8=Tabelas!$F$14,AM8=Tabelas!$F$15),AM16*AM24*AM19*Tabelas!$H$6,AM16*AM24*AM19*Tabelas!$H$10))</f>
        <v>0</v>
      </c>
      <c r="AO24" s="60">
        <f>IF(AO18&gt;500000,AO18/1000-SUM(AO20:AO23),0)</f>
        <v>0</v>
      </c>
      <c r="AP24" s="61">
        <f>IF(AO10=Tabelas!$F$23,IF(OR(AO8=Tabelas!$F$14,AO8=Tabelas!$F$15),AO16*AO24*(AO19+Tabelas!$C$39)*Tabelas!$H$6,AO16*AO24*(AO19+Tabelas!$C$39)*Tabelas!$H$10),IF(OR(AO8=Tabelas!$F$14,AO8=Tabelas!$F$15),AO16*AO24*AO19*Tabelas!$H$6,AO16*AO24*AO19*Tabelas!$H$10))</f>
        <v>0</v>
      </c>
      <c r="AQ24" s="60">
        <f>IF(AQ18&gt;500000,AQ18/1000-SUM(AQ20:AQ23),0)</f>
        <v>0</v>
      </c>
      <c r="AR24" s="61">
        <f>IF(AQ10=Tabelas!$F$23,IF(OR(AQ8=Tabelas!$F$14,AQ8=Tabelas!$F$15),AQ16*AQ24*(AQ19+Tabelas!$C$39)*Tabelas!$H$6,AQ16*AQ24*(AQ19+Tabelas!$C$39)*Tabelas!$H$10),IF(OR(AQ8=Tabelas!$F$14,AQ8=Tabelas!$F$15),AQ16*AQ24*AQ19*Tabelas!$H$6,AQ16*AQ24*AQ19*Tabelas!$H$10))</f>
        <v>0</v>
      </c>
      <c r="AS24" s="60">
        <f>IF(AS18&gt;500000,AS18/1000-SUM(AS20:AS23),0)</f>
        <v>0</v>
      </c>
      <c r="AT24" s="61">
        <f>IF(AS10=Tabelas!$F$23,IF(OR(AS8=Tabelas!$F$14,AS8=Tabelas!$F$15),AS16*AS24*(AS19+Tabelas!$C$39)*Tabelas!$H$6,AS16*AS24*(AS19+Tabelas!$C$39)*Tabelas!$H$10),IF(OR(AS8=Tabelas!$F$14,AS8=Tabelas!$F$15),AS16*AS24*AS19*Tabelas!$H$6,AS16*AS24*AS19*Tabelas!$H$10))</f>
        <v>0</v>
      </c>
      <c r="AU24" s="60">
        <f>IF(AU18&gt;500000,AU18/1000-SUM(AU20:AU23),0)</f>
        <v>0</v>
      </c>
      <c r="AV24" s="61">
        <f>IF(AU10=Tabelas!$F$23,IF(OR(AU8=Tabelas!$F$14,AU8=Tabelas!$F$15),AU16*AU24*(AU19+Tabelas!$C$39)*Tabelas!$H$6,AU16*AU24*(AU19+Tabelas!$C$39)*Tabelas!$H$10),IF(OR(AU8=Tabelas!$F$14,AU8=Tabelas!$F$15),AU16*AU24*AU19*Tabelas!$H$6,AU16*AU24*AU19*Tabelas!$H$10))</f>
        <v>0</v>
      </c>
      <c r="AW24" s="60">
        <f>IF(AW18&gt;500000,AW18/1000-SUM(AW20:AW23),0)</f>
        <v>0</v>
      </c>
      <c r="AX24" s="61">
        <f>IF(AW10=Tabelas!$F$23,IF(OR(AW8=Tabelas!$F$14,AW8=Tabelas!$F$15),AW16*AW24*(AW19+Tabelas!$C$39)*Tabelas!$H$6,AW16*AW24*(AW19+Tabelas!$C$39)*Tabelas!$H$10),IF(OR(AW8=Tabelas!$F$14,AW8=Tabelas!$F$15),AW16*AW24*AW19*Tabelas!$H$6,AW16*AW24*AW19*Tabelas!$H$10))</f>
        <v>0</v>
      </c>
      <c r="AY24" s="60">
        <f>IF(AY18&gt;500000,AY18/1000-SUM(AY20:AY23),0)</f>
        <v>0</v>
      </c>
      <c r="AZ24" s="61">
        <f>IF(AY10=Tabelas!$F$23,IF(OR(AY8=Tabelas!$F$14,AY8=Tabelas!$F$15),AY16*AY24*(AY19+Tabelas!$C$39)*Tabelas!$H$6,AY16*AY24*(AY19+Tabelas!$C$39)*Tabelas!$H$10),IF(OR(AY8=Tabelas!$F$14,AY8=Tabelas!$F$15),AY16*AY24*AY19*Tabelas!$H$6,AY16*AY24*AY19*Tabelas!$H$10))</f>
        <v>0</v>
      </c>
      <c r="BA24" s="60">
        <f>IF(BA18&gt;500000,BA18/1000-SUM(BA20:BA23),0)</f>
        <v>0</v>
      </c>
      <c r="BB24" s="61">
        <f>IF(BA10=Tabelas!$F$23,IF(OR(BA8=Tabelas!$F$14,BA8=Tabelas!$F$15),BA16*BA24*(BA19+Tabelas!$C$39)*Tabelas!$H$6,BA16*BA24*(BA19+Tabelas!$C$39)*Tabelas!$H$10),IF(OR(BA8=Tabelas!$F$14,BA8=Tabelas!$F$15),BA16*BA24*BA19*Tabelas!$H$6,BA16*BA24*BA19*Tabelas!$H$10))</f>
        <v>0</v>
      </c>
      <c r="BC24" s="60">
        <f>IF(BC18&gt;500000,BC18/1000-SUM(BC20:BC23),0)</f>
        <v>0</v>
      </c>
      <c r="BD24" s="61">
        <f>IF(BC10=Tabelas!$F$23,IF(OR(BC8=Tabelas!$F$14,BC8=Tabelas!$F$15),BC16*BC24*(BC19+Tabelas!$C$39)*Tabelas!$H$6,BC16*BC24*(BC19+Tabelas!$C$39)*Tabelas!$H$10),IF(OR(BC8=Tabelas!$F$14,BC8=Tabelas!$F$15),BC16*BC24*BC19*Tabelas!$H$6,BC16*BC24*BC19*Tabelas!$H$10))</f>
        <v>0</v>
      </c>
      <c r="BE24" s="60">
        <f>IF(BE18&gt;500000,BE18/1000-SUM(BE20:BE23),0)</f>
        <v>0</v>
      </c>
      <c r="BF24" s="6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'!D23</f>
        <v>Uma dobra</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224"/>
      <c r="B26" s="120"/>
      <c r="C26" s="51" t="s">
        <v>96</v>
      </c>
      <c r="D26" s="52">
        <f>IF(OR(C8=Tabelas!$F$14,C8=Tabelas!$F$16),SUM(D20:D24),SUM(D20:D24)*87.5%)</f>
        <v>1620.2090099999998</v>
      </c>
      <c r="E26" s="51" t="s">
        <v>96</v>
      </c>
      <c r="F26" s="52">
        <f>IF(OR(E8=Tabelas!$F$14,E8=Tabelas!$F$16),SUM(F20:F24),SUM(F20:F24)*87.5%)</f>
        <v>0</v>
      </c>
      <c r="G26" s="51" t="s">
        <v>96</v>
      </c>
      <c r="H26" s="52">
        <f>IF(OR(G8=Tabelas!$F$14,G8=Tabelas!$F$16),SUM(H20:H24),SUM(H20:H24)*87.5%)</f>
        <v>0</v>
      </c>
      <c r="I26" s="51" t="s">
        <v>96</v>
      </c>
      <c r="J26" s="52">
        <f>IF(OR(I8=Tabelas!$F$14,I8=Tabelas!$F$16),SUM(J20:J24),SUM(J20:J24)*87.5%)</f>
        <v>0</v>
      </c>
      <c r="K26" s="51" t="s">
        <v>96</v>
      </c>
      <c r="L26" s="52">
        <f>IF(OR(K8=Tabelas!$F$14,K8=Tabelas!$F$16),SUM(L20:L24),SUM(L20:L24)*87.5%)</f>
        <v>1620.2090099999998</v>
      </c>
      <c r="M26" s="51" t="s">
        <v>96</v>
      </c>
      <c r="N26" s="52">
        <f>IF(OR(M8=Tabelas!$F$14,M8=Tabelas!$F$16),SUM(N20:N24),SUM(N20:N24)*87.5%)</f>
        <v>0</v>
      </c>
      <c r="O26" s="51" t="s">
        <v>96</v>
      </c>
      <c r="P26" s="52">
        <f>IF(OR(O8=Tabelas!$F$14,O8=Tabelas!$F$16),SUM(P20:P24),SUM(P20:P24)*87.5%)</f>
        <v>0</v>
      </c>
      <c r="Q26" s="51" t="s">
        <v>96</v>
      </c>
      <c r="R26" s="52">
        <f>IF(OR(Q8=Tabelas!$F$14,Q8=Tabelas!$F$16),SUM(R20:R24),SUM(R20:R24)*87.5%)</f>
        <v>34574.207430000002</v>
      </c>
      <c r="S26" s="51" t="s">
        <v>96</v>
      </c>
      <c r="T26" s="52">
        <f>IF(OR(S8=Tabelas!$F$14,S8=Tabelas!$F$16),SUM(T20:T24),SUM(T20:T24)*87.5%)</f>
        <v>0</v>
      </c>
      <c r="U26" s="51" t="s">
        <v>96</v>
      </c>
      <c r="V26" s="52">
        <f>IF(OR(U8=Tabelas!$F$14,U8=Tabelas!$F$16),SUM(V20:V24),SUM(V20:V24)*87.5%)</f>
        <v>233.96520000000001</v>
      </c>
      <c r="W26" s="51" t="s">
        <v>96</v>
      </c>
      <c r="X26" s="52">
        <f>IF(OR(W8=Tabelas!$F$14,W8=Tabelas!$F$16),SUM(X20:X24),SUM(X20:X24)*87.5%)</f>
        <v>584.91300000000001</v>
      </c>
      <c r="Y26" s="51" t="s">
        <v>96</v>
      </c>
      <c r="Z26" s="52">
        <f>IF(OR(Y8=Tabelas!$F$14,Y8=Tabelas!$F$16),SUM(Z20:Z24),SUM(Z20:Z24)*87.5%)</f>
        <v>930.01167000000009</v>
      </c>
      <c r="AA26" s="51" t="s">
        <v>96</v>
      </c>
      <c r="AB26" s="52">
        <f>IF(OR(AA8=Tabelas!$F$14,AA8=Tabelas!$F$16),SUM(AB20:AB24),SUM(AB20:AB24)*87.5%)</f>
        <v>0</v>
      </c>
      <c r="AC26" s="51" t="s">
        <v>96</v>
      </c>
      <c r="AD26" s="52">
        <f>IF(OR(AC8=Tabelas!$F$14,AC8=Tabelas!$F$16),SUM(AD20:AD24),SUM(AD20:AD24)*87.5%)</f>
        <v>0</v>
      </c>
      <c r="AE26" s="51" t="s">
        <v>96</v>
      </c>
      <c r="AF26" s="52">
        <f>IF(OR(AE8=Tabelas!$F$14,AE8=Tabelas!$F$16),SUM(AF20:AF24),SUM(AF20:AF24)*87.5%)</f>
        <v>0</v>
      </c>
      <c r="AG26" s="51" t="s">
        <v>96</v>
      </c>
      <c r="AH26" s="52">
        <f>IF(OR(AG8=Tabelas!$F$14,AG8=Tabelas!$F$16),SUM(AH20:AH24),SUM(AH20:AH24)*87.5%)</f>
        <v>350.94779999999997</v>
      </c>
      <c r="AI26" s="51" t="s">
        <v>96</v>
      </c>
      <c r="AJ26" s="52">
        <f>IF(OR(AI8=Tabelas!$F$14,AI8=Tabelas!$F$16),SUM(AJ20:AJ24),SUM(AJ20:AJ24)*87.5%)</f>
        <v>0</v>
      </c>
      <c r="AK26" s="51" t="s">
        <v>96</v>
      </c>
      <c r="AL26" s="52">
        <f>IF(OR(AK8=Tabelas!$F$14,AK8=Tabelas!$F$16),SUM(AL20:AL24),SUM(AL20:AL24)*87.5%)</f>
        <v>1620.2090099999998</v>
      </c>
      <c r="AM26" s="51" t="s">
        <v>96</v>
      </c>
      <c r="AN26" s="52">
        <f>IF(OR(AM8=Tabelas!$F$14,AM8=Tabelas!$F$16),SUM(AN20:AN24),SUM(AN20:AN24)*87.5%)</f>
        <v>0</v>
      </c>
      <c r="AO26" s="51" t="s">
        <v>96</v>
      </c>
      <c r="AP26" s="52">
        <f>IF(OR(AO8=Tabelas!$F$14,AO8=Tabelas!$F$16),SUM(AP20:AP24),SUM(AP20:AP24)*87.5%)</f>
        <v>930.01167000000009</v>
      </c>
      <c r="AQ26" s="51" t="s">
        <v>96</v>
      </c>
      <c r="AR26" s="52">
        <f>IF(OR(AQ8=Tabelas!$F$14,AQ8=Tabelas!$F$16),SUM(AR20:AR24),SUM(AR20:AR24)*87.5%)</f>
        <v>233.96520000000001</v>
      </c>
      <c r="AS26" s="51" t="s">
        <v>96</v>
      </c>
      <c r="AT26" s="52">
        <f>IF(OR(AS8=Tabelas!$F$14,AS8=Tabelas!$F$16),SUM(AT20:AT24),SUM(AT20:AT24)*87.5%)</f>
        <v>0</v>
      </c>
      <c r="AU26" s="51" t="s">
        <v>96</v>
      </c>
      <c r="AV26" s="52">
        <f>IF(OR(AU8=Tabelas!$F$14,AU8=Tabelas!$F$16),SUM(AV20:AV24),SUM(AV20:AV24)*87.5%)</f>
        <v>0</v>
      </c>
      <c r="AW26" s="51" t="s">
        <v>96</v>
      </c>
      <c r="AX26" s="52">
        <f>IF(OR(AW8=Tabelas!$F$14,AW8=Tabelas!$F$16),SUM(AX20:AX24),SUM(AX20:AX24)*87.5%)</f>
        <v>0</v>
      </c>
      <c r="AY26" s="51" t="s">
        <v>96</v>
      </c>
      <c r="AZ26" s="52">
        <f>IF(OR(AY8=Tabelas!$F$14,AY8=Tabelas!$F$16),SUM(AZ20:AZ24),SUM(AZ20:AZ24)*87.5%)</f>
        <v>0</v>
      </c>
      <c r="BA26" s="51" t="s">
        <v>96</v>
      </c>
      <c r="BB26" s="52">
        <f>IF(OR(BA8=Tabelas!$F$14,BA8=Tabelas!$F$16),SUM(BB20:BB24),SUM(BB20:BB24)*87.5%)</f>
        <v>930.01167000000009</v>
      </c>
      <c r="BC26" s="51" t="s">
        <v>96</v>
      </c>
      <c r="BD26" s="52">
        <f>IF(OR(BC8=Tabelas!$F$14,BC8=Tabelas!$F$16),SUM(BD20:BD24),SUM(BD20:BD24)*87.5%)</f>
        <v>467.93040000000002</v>
      </c>
      <c r="BE26" s="51" t="s">
        <v>96</v>
      </c>
      <c r="BF26" s="52">
        <f>IF(OR(BE8=Tabelas!$F$14,BE8=Tabelas!$F$16),SUM(BF20:BF24),SUM(BF20:BF24)*87.5%)</f>
        <v>3000.6036899999995</v>
      </c>
    </row>
    <row r="27" spans="1:58" x14ac:dyDescent="0.25">
      <c r="A27" s="224"/>
      <c r="B27" s="120"/>
      <c r="C27" s="51" t="s">
        <v>97</v>
      </c>
      <c r="D27" s="62">
        <f>D26/C4</f>
        <v>0.81010450499999986</v>
      </c>
      <c r="E27" s="51" t="s">
        <v>97</v>
      </c>
      <c r="F27" s="62" t="e">
        <f>F26/E4</f>
        <v>#DIV/0!</v>
      </c>
      <c r="G27" s="51" t="s">
        <v>97</v>
      </c>
      <c r="H27" s="62" t="e">
        <f>H26/G4</f>
        <v>#DIV/0!</v>
      </c>
      <c r="I27" s="51" t="s">
        <v>97</v>
      </c>
      <c r="J27" s="62" t="e">
        <f>J26/I4</f>
        <v>#DIV/0!</v>
      </c>
      <c r="K27" s="51" t="s">
        <v>97</v>
      </c>
      <c r="L27" s="62">
        <f>L26/K4</f>
        <v>0.81010450499999986</v>
      </c>
      <c r="M27" s="51" t="s">
        <v>97</v>
      </c>
      <c r="N27" s="62" t="e">
        <f>N26/M4</f>
        <v>#DIV/0!</v>
      </c>
      <c r="O27" s="51" t="s">
        <v>97</v>
      </c>
      <c r="P27" s="62" t="e">
        <f>P26/O4</f>
        <v>#DIV/0!</v>
      </c>
      <c r="Q27" s="51" t="s">
        <v>97</v>
      </c>
      <c r="R27" s="62">
        <f>R26/Q4</f>
        <v>0.43217759287500002</v>
      </c>
      <c r="S27" s="51" t="s">
        <v>97</v>
      </c>
      <c r="T27" s="62" t="e">
        <f>T26/S4</f>
        <v>#DIV/0!</v>
      </c>
      <c r="U27" s="51" t="s">
        <v>97</v>
      </c>
      <c r="V27" s="62">
        <f>V26/U4</f>
        <v>1.169826</v>
      </c>
      <c r="W27" s="51" t="s">
        <v>97</v>
      </c>
      <c r="X27" s="62">
        <f>X26/W4</f>
        <v>1.169826</v>
      </c>
      <c r="Y27" s="51" t="s">
        <v>97</v>
      </c>
      <c r="Z27" s="62">
        <f>Z26/Y4</f>
        <v>0.93001167000000007</v>
      </c>
      <c r="AA27" s="51" t="s">
        <v>97</v>
      </c>
      <c r="AB27" s="62" t="e">
        <f>AB26/AA4</f>
        <v>#DIV/0!</v>
      </c>
      <c r="AC27" s="51" t="s">
        <v>97</v>
      </c>
      <c r="AD27" s="62" t="e">
        <f>AD26/AC4</f>
        <v>#DIV/0!</v>
      </c>
      <c r="AE27" s="51" t="s">
        <v>97</v>
      </c>
      <c r="AF27" s="62" t="e">
        <f>AF26/AE4</f>
        <v>#DIV/0!</v>
      </c>
      <c r="AG27" s="51" t="s">
        <v>97</v>
      </c>
      <c r="AH27" s="62">
        <f>AH26/AG4</f>
        <v>1.1698259999999998</v>
      </c>
      <c r="AI27" s="51" t="s">
        <v>97</v>
      </c>
      <c r="AJ27" s="62" t="e">
        <f>AJ26/AI4</f>
        <v>#DIV/0!</v>
      </c>
      <c r="AK27" s="51" t="s">
        <v>97</v>
      </c>
      <c r="AL27" s="62">
        <f>AL26/AK4</f>
        <v>0.81010450499999986</v>
      </c>
      <c r="AM27" s="51" t="s">
        <v>97</v>
      </c>
      <c r="AN27" s="62" t="e">
        <f>AN26/AM4</f>
        <v>#DIV/0!</v>
      </c>
      <c r="AO27" s="51" t="s">
        <v>97</v>
      </c>
      <c r="AP27" s="62">
        <f>AP26/AO4</f>
        <v>0.93001167000000007</v>
      </c>
      <c r="AQ27" s="51" t="s">
        <v>97</v>
      </c>
      <c r="AR27" s="62">
        <f>AR26/AQ4</f>
        <v>1.169826</v>
      </c>
      <c r="AS27" s="51" t="s">
        <v>97</v>
      </c>
      <c r="AT27" s="62" t="e">
        <f>AT26/AS4</f>
        <v>#DIV/0!</v>
      </c>
      <c r="AU27" s="51" t="s">
        <v>97</v>
      </c>
      <c r="AV27" s="62" t="e">
        <f>AV26/AU4</f>
        <v>#DIV/0!</v>
      </c>
      <c r="AW27" s="51" t="s">
        <v>97</v>
      </c>
      <c r="AX27" s="62" t="e">
        <f>AX26/AW4</f>
        <v>#DIV/0!</v>
      </c>
      <c r="AY27" s="51" t="s">
        <v>97</v>
      </c>
      <c r="AZ27" s="62" t="e">
        <f>AZ26/AY4</f>
        <v>#DIV/0!</v>
      </c>
      <c r="BA27" s="51" t="s">
        <v>97</v>
      </c>
      <c r="BB27" s="62">
        <f>BB26/BA4</f>
        <v>0.93001167000000007</v>
      </c>
      <c r="BC27" s="51" t="s">
        <v>97</v>
      </c>
      <c r="BD27" s="62">
        <f>BD26/BC4</f>
        <v>1.169826</v>
      </c>
      <c r="BE27" s="51" t="s">
        <v>97</v>
      </c>
      <c r="BF27" s="62">
        <f>BF26/BE4</f>
        <v>0.75015092249999982</v>
      </c>
    </row>
    <row r="28" spans="1:58" ht="15.75" thickBot="1" x14ac:dyDescent="0.3">
      <c r="A28" s="224"/>
      <c r="B28" s="12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f>D31*C4</f>
        <v>1620</v>
      </c>
      <c r="E30" s="54" t="s">
        <v>99</v>
      </c>
      <c r="F30" s="55" t="e">
        <f>F31*E4</f>
        <v>#DIV/0!</v>
      </c>
      <c r="G30" s="54" t="s">
        <v>99</v>
      </c>
      <c r="H30" s="55" t="e">
        <f>H31*G4</f>
        <v>#DIV/0!</v>
      </c>
      <c r="I30" s="54" t="s">
        <v>99</v>
      </c>
      <c r="J30" s="55" t="e">
        <f>J31*I4</f>
        <v>#DIV/0!</v>
      </c>
      <c r="K30" s="54" t="s">
        <v>99</v>
      </c>
      <c r="L30" s="55">
        <f>L31*K4</f>
        <v>1620</v>
      </c>
      <c r="M30" s="54" t="s">
        <v>99</v>
      </c>
      <c r="N30" s="55" t="e">
        <f>N31*M4</f>
        <v>#DIV/0!</v>
      </c>
      <c r="O30" s="54" t="s">
        <v>99</v>
      </c>
      <c r="P30" s="55" t="e">
        <f>P31*O4</f>
        <v>#DIV/0!</v>
      </c>
      <c r="Q30" s="54" t="s">
        <v>99</v>
      </c>
      <c r="R30" s="55">
        <f>R31*Q4</f>
        <v>34400</v>
      </c>
      <c r="S30" s="54" t="s">
        <v>99</v>
      </c>
      <c r="T30" s="55" t="e">
        <f>T31*S4</f>
        <v>#DIV/0!</v>
      </c>
      <c r="U30" s="54" t="s">
        <v>99</v>
      </c>
      <c r="V30" s="55">
        <f>V31*U4</f>
        <v>234</v>
      </c>
      <c r="W30" s="54" t="s">
        <v>99</v>
      </c>
      <c r="X30" s="55">
        <f>X31*W4</f>
        <v>585</v>
      </c>
      <c r="Y30" s="54" t="s">
        <v>99</v>
      </c>
      <c r="Z30" s="55">
        <f>Z31*Y4</f>
        <v>930</v>
      </c>
      <c r="AA30" s="54" t="s">
        <v>99</v>
      </c>
      <c r="AB30" s="55" t="e">
        <f>AB31*AA4</f>
        <v>#DIV/0!</v>
      </c>
      <c r="AC30" s="54" t="s">
        <v>99</v>
      </c>
      <c r="AD30" s="55" t="e">
        <f>AD31*AC4</f>
        <v>#DIV/0!</v>
      </c>
      <c r="AE30" s="54" t="s">
        <v>99</v>
      </c>
      <c r="AF30" s="55" t="e">
        <f>AF31*AE4</f>
        <v>#DIV/0!</v>
      </c>
      <c r="AG30" s="54" t="s">
        <v>99</v>
      </c>
      <c r="AH30" s="55">
        <f>AH31*AG4</f>
        <v>351</v>
      </c>
      <c r="AI30" s="54" t="s">
        <v>99</v>
      </c>
      <c r="AJ30" s="55" t="e">
        <f>AJ31*AI4</f>
        <v>#DIV/0!</v>
      </c>
      <c r="AK30" s="54" t="s">
        <v>99</v>
      </c>
      <c r="AL30" s="55">
        <f>AL31*AK4</f>
        <v>1620</v>
      </c>
      <c r="AM30" s="54" t="s">
        <v>99</v>
      </c>
      <c r="AN30" s="55" t="e">
        <f>AN31*AM4</f>
        <v>#DIV/0!</v>
      </c>
      <c r="AO30" s="54" t="s">
        <v>99</v>
      </c>
      <c r="AP30" s="55">
        <f>AP31*AO4</f>
        <v>930</v>
      </c>
      <c r="AQ30" s="54" t="s">
        <v>99</v>
      </c>
      <c r="AR30" s="55">
        <f>AR31*AQ4</f>
        <v>234</v>
      </c>
      <c r="AS30" s="54" t="s">
        <v>99</v>
      </c>
      <c r="AT30" s="55" t="e">
        <f>AT31*AS4</f>
        <v>#DIV/0!</v>
      </c>
      <c r="AU30" s="54" t="s">
        <v>99</v>
      </c>
      <c r="AV30" s="55" t="e">
        <f>AV31*AU4</f>
        <v>#DIV/0!</v>
      </c>
      <c r="AW30" s="54" t="s">
        <v>99</v>
      </c>
      <c r="AX30" s="55" t="e">
        <f>AX31*AW4</f>
        <v>#DIV/0!</v>
      </c>
      <c r="AY30" s="54" t="s">
        <v>99</v>
      </c>
      <c r="AZ30" s="55" t="e">
        <f>AZ31*AY4</f>
        <v>#DIV/0!</v>
      </c>
      <c r="BA30" s="54" t="s">
        <v>99</v>
      </c>
      <c r="BB30" s="55">
        <f>BB31*BA4</f>
        <v>930</v>
      </c>
      <c r="BC30" s="54" t="s">
        <v>99</v>
      </c>
      <c r="BD30" s="55">
        <f>BD31*BC4</f>
        <v>468</v>
      </c>
      <c r="BE30" s="54" t="s">
        <v>99</v>
      </c>
      <c r="BF30" s="55">
        <f>BF31*BE4</f>
        <v>3000</v>
      </c>
    </row>
    <row r="31" spans="1:58" ht="15.75" thickBot="1" x14ac:dyDescent="0.3">
      <c r="A31" s="224"/>
      <c r="B31" s="120"/>
      <c r="C31" s="56" t="s">
        <v>97</v>
      </c>
      <c r="D31" s="57">
        <f>ROUND(D27,2)</f>
        <v>0.81</v>
      </c>
      <c r="E31" s="56" t="s">
        <v>97</v>
      </c>
      <c r="F31" s="57" t="e">
        <f>ROUND(F27,2)</f>
        <v>#DIV/0!</v>
      </c>
      <c r="G31" s="56" t="s">
        <v>97</v>
      </c>
      <c r="H31" s="57" t="e">
        <f>ROUND(H27,2)</f>
        <v>#DIV/0!</v>
      </c>
      <c r="I31" s="56" t="s">
        <v>97</v>
      </c>
      <c r="J31" s="57" t="e">
        <f>ROUND(J27,2)</f>
        <v>#DIV/0!</v>
      </c>
      <c r="K31" s="56" t="s">
        <v>97</v>
      </c>
      <c r="L31" s="57">
        <f>ROUND(L27,2)</f>
        <v>0.81</v>
      </c>
      <c r="M31" s="56" t="s">
        <v>97</v>
      </c>
      <c r="N31" s="57" t="e">
        <f>ROUND(N27,2)</f>
        <v>#DIV/0!</v>
      </c>
      <c r="O31" s="56" t="s">
        <v>97</v>
      </c>
      <c r="P31" s="57" t="e">
        <f>ROUND(P27,2)</f>
        <v>#DIV/0!</v>
      </c>
      <c r="Q31" s="56" t="s">
        <v>97</v>
      </c>
      <c r="R31" s="57">
        <f>ROUND(R27,2)</f>
        <v>0.43</v>
      </c>
      <c r="S31" s="56" t="s">
        <v>97</v>
      </c>
      <c r="T31" s="57" t="e">
        <f>ROUND(T27,2)</f>
        <v>#DIV/0!</v>
      </c>
      <c r="U31" s="56" t="s">
        <v>97</v>
      </c>
      <c r="V31" s="57">
        <f>ROUND(V27,2)</f>
        <v>1.17</v>
      </c>
      <c r="W31" s="56" t="s">
        <v>97</v>
      </c>
      <c r="X31" s="57">
        <f>ROUND(X27,2)</f>
        <v>1.17</v>
      </c>
      <c r="Y31" s="56" t="s">
        <v>97</v>
      </c>
      <c r="Z31" s="57">
        <f>ROUND(Z27,2)</f>
        <v>0.93</v>
      </c>
      <c r="AA31" s="56" t="s">
        <v>97</v>
      </c>
      <c r="AB31" s="57" t="e">
        <f>ROUND(AB27,2)</f>
        <v>#DIV/0!</v>
      </c>
      <c r="AC31" s="56" t="s">
        <v>97</v>
      </c>
      <c r="AD31" s="57" t="e">
        <f>ROUND(AD27,2)</f>
        <v>#DIV/0!</v>
      </c>
      <c r="AE31" s="56" t="s">
        <v>97</v>
      </c>
      <c r="AF31" s="57" t="e">
        <f>ROUND(AF27,2)</f>
        <v>#DIV/0!</v>
      </c>
      <c r="AG31" s="56" t="s">
        <v>97</v>
      </c>
      <c r="AH31" s="57">
        <f>ROUND(AH27,2)</f>
        <v>1.17</v>
      </c>
      <c r="AI31" s="56" t="s">
        <v>97</v>
      </c>
      <c r="AJ31" s="57" t="e">
        <f>ROUND(AJ27,2)</f>
        <v>#DIV/0!</v>
      </c>
      <c r="AK31" s="56" t="s">
        <v>97</v>
      </c>
      <c r="AL31" s="57">
        <f>ROUND(AL27,2)</f>
        <v>0.81</v>
      </c>
      <c r="AM31" s="56" t="s">
        <v>97</v>
      </c>
      <c r="AN31" s="57" t="e">
        <f>ROUND(AN27,2)</f>
        <v>#DIV/0!</v>
      </c>
      <c r="AO31" s="56" t="s">
        <v>97</v>
      </c>
      <c r="AP31" s="57">
        <f>ROUND(AP27,2)</f>
        <v>0.93</v>
      </c>
      <c r="AQ31" s="56" t="s">
        <v>97</v>
      </c>
      <c r="AR31" s="57">
        <f>ROUND(AR27,2)</f>
        <v>1.17</v>
      </c>
      <c r="AS31" s="56" t="s">
        <v>97</v>
      </c>
      <c r="AT31" s="57" t="e">
        <f>ROUND(AT27,2)</f>
        <v>#DIV/0!</v>
      </c>
      <c r="AU31" s="56" t="s">
        <v>97</v>
      </c>
      <c r="AV31" s="57" t="e">
        <f>ROUND(AV27,2)</f>
        <v>#DIV/0!</v>
      </c>
      <c r="AW31" s="56" t="s">
        <v>97</v>
      </c>
      <c r="AX31" s="57" t="e">
        <f>ROUND(AX27,2)</f>
        <v>#DIV/0!</v>
      </c>
      <c r="AY31" s="56" t="s">
        <v>97</v>
      </c>
      <c r="AZ31" s="57" t="e">
        <f>ROUND(AZ27,2)</f>
        <v>#DIV/0!</v>
      </c>
      <c r="BA31" s="56" t="s">
        <v>97</v>
      </c>
      <c r="BB31" s="57">
        <f>ROUND(BB27,2)</f>
        <v>0.93</v>
      </c>
      <c r="BC31" s="56" t="s">
        <v>97</v>
      </c>
      <c r="BD31" s="57">
        <f>ROUND(BD27,2)</f>
        <v>1.17</v>
      </c>
      <c r="BE31" s="56" t="s">
        <v>97</v>
      </c>
      <c r="BF31" s="57">
        <f>ROUND(BF27,2)</f>
        <v>0.75</v>
      </c>
    </row>
    <row r="32" spans="1:58" x14ac:dyDescent="0.25">
      <c r="C32" s="225"/>
      <c r="D32" s="225"/>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I15:AJ15"/>
    <mergeCell ref="AK15:AL15"/>
    <mergeCell ref="AM15:AN15"/>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I12:AJ12"/>
    <mergeCell ref="AK12:AL12"/>
    <mergeCell ref="AM12:AN12"/>
    <mergeCell ref="AO12:AP12"/>
    <mergeCell ref="AQ12:AR12"/>
    <mergeCell ref="AS12:AT12"/>
    <mergeCell ref="AU12:AV12"/>
    <mergeCell ref="AW12:AX12"/>
    <mergeCell ref="AI13:AJ13"/>
    <mergeCell ref="AK13:AL13"/>
    <mergeCell ref="AM13:AN13"/>
    <mergeCell ref="AO13:AP13"/>
    <mergeCell ref="AQ13:AR13"/>
    <mergeCell ref="AS13:AT13"/>
    <mergeCell ref="AU13:AV13"/>
    <mergeCell ref="AW13:AX13"/>
    <mergeCell ref="AI8:AJ8"/>
    <mergeCell ref="AK8:AL8"/>
    <mergeCell ref="AM8:AN8"/>
    <mergeCell ref="AO8:AP8"/>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I6:AJ6"/>
    <mergeCell ref="AK6:AL6"/>
    <mergeCell ref="AM6:AN6"/>
    <mergeCell ref="AO6:AP6"/>
    <mergeCell ref="AQ4:AR4"/>
    <mergeCell ref="AS4:AT4"/>
    <mergeCell ref="AU4:AV4"/>
    <mergeCell ref="AW4:AX4"/>
    <mergeCell ref="AI5:AJ5"/>
    <mergeCell ref="AK5:AL5"/>
    <mergeCell ref="AM5:AN5"/>
    <mergeCell ref="AO5:AP5"/>
    <mergeCell ref="AQ5:AR5"/>
    <mergeCell ref="AS5:AT5"/>
    <mergeCell ref="AU5:AV5"/>
    <mergeCell ref="AW5:AX5"/>
    <mergeCell ref="AI4:AJ4"/>
    <mergeCell ref="AK4:AL4"/>
    <mergeCell ref="AM4:AN4"/>
    <mergeCell ref="AO4:AP4"/>
    <mergeCell ref="G4:H4"/>
    <mergeCell ref="I4:J4"/>
    <mergeCell ref="G5:H5"/>
    <mergeCell ref="I5:J5"/>
    <mergeCell ref="G6:H6"/>
    <mergeCell ref="I6:J6"/>
    <mergeCell ref="K4:L4"/>
    <mergeCell ref="M4:N4"/>
    <mergeCell ref="O4:P4"/>
    <mergeCell ref="Q4:R4"/>
    <mergeCell ref="E18:F18"/>
    <mergeCell ref="E19:F19"/>
    <mergeCell ref="E29:F29"/>
    <mergeCell ref="E13:F13"/>
    <mergeCell ref="E15:F15"/>
    <mergeCell ref="E16:F16"/>
    <mergeCell ref="E5:F5"/>
    <mergeCell ref="E6:F6"/>
    <mergeCell ref="G7:H7"/>
    <mergeCell ref="I7:J7"/>
    <mergeCell ref="G8:H8"/>
    <mergeCell ref="I8:J8"/>
    <mergeCell ref="G9:H9"/>
    <mergeCell ref="I9:J9"/>
    <mergeCell ref="G12:H12"/>
    <mergeCell ref="K5:L5"/>
    <mergeCell ref="M5:N5"/>
    <mergeCell ref="O5:P5"/>
    <mergeCell ref="Q5:R5"/>
    <mergeCell ref="G29:H29"/>
    <mergeCell ref="I29:J29"/>
    <mergeCell ref="G16:H16"/>
    <mergeCell ref="I16:J16"/>
    <mergeCell ref="B1:C1"/>
    <mergeCell ref="B2:D2"/>
    <mergeCell ref="C4:D4"/>
    <mergeCell ref="C5:D5"/>
    <mergeCell ref="C6:D6"/>
    <mergeCell ref="E4:F4"/>
    <mergeCell ref="C16:D16"/>
    <mergeCell ref="A18:A24"/>
    <mergeCell ref="C18:D18"/>
    <mergeCell ref="C19:D19"/>
    <mergeCell ref="E9:F9"/>
    <mergeCell ref="E12:F12"/>
    <mergeCell ref="E7:F7"/>
    <mergeCell ref="E8:F8"/>
    <mergeCell ref="C29:D29"/>
    <mergeCell ref="A8:A10"/>
    <mergeCell ref="C8:D8"/>
    <mergeCell ref="C9:D9"/>
    <mergeCell ref="A5:A7"/>
    <mergeCell ref="C7:D7"/>
    <mergeCell ref="C15:D15"/>
    <mergeCell ref="C12:D12"/>
    <mergeCell ref="C13:D13"/>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9:BF9">
      <formula1>tipopapeis</formula1>
    </dataValidation>
    <dataValidation type="list" allowBlank="1" showInputMessage="1" showErrorMessage="1" sqref="C8:BF8">
      <formula1>tipoimpressao</formula1>
    </dataValidation>
  </dataValidation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BF31"/>
  <sheetViews>
    <sheetView showGridLines="0" workbookViewId="0">
      <selection sqref="A1:D2"/>
    </sheetView>
  </sheetViews>
  <sheetFormatPr defaultRowHeight="15" x14ac:dyDescent="0.25"/>
  <cols>
    <col min="1" max="1" width="12.42578125" style="217" customWidth="1"/>
    <col min="2" max="2" width="34.140625" style="217" bestFit="1" customWidth="1"/>
    <col min="3" max="3" width="15.7109375" style="217" customWidth="1"/>
    <col min="4" max="4" width="20" style="217" customWidth="1"/>
    <col min="5" max="5" width="12.28515625" style="217" customWidth="1"/>
    <col min="6" max="6" width="19.42578125" style="217" customWidth="1"/>
    <col min="7" max="92" width="19.7109375" style="217" customWidth="1"/>
    <col min="93"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'!B24</f>
        <v>Cartaz A2</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0</v>
      </c>
      <c r="D4" s="430"/>
      <c r="E4" s="430">
        <v>100</v>
      </c>
      <c r="F4" s="430"/>
      <c r="G4" s="430">
        <v>0</v>
      </c>
      <c r="H4" s="430"/>
      <c r="I4" s="430">
        <v>1000</v>
      </c>
      <c r="J4" s="430"/>
      <c r="K4" s="430">
        <v>0</v>
      </c>
      <c r="L4" s="430"/>
      <c r="M4" s="430">
        <v>0</v>
      </c>
      <c r="N4" s="430"/>
      <c r="O4" s="430">
        <v>0</v>
      </c>
      <c r="P4" s="430"/>
      <c r="Q4" s="430">
        <v>0</v>
      </c>
      <c r="R4" s="430"/>
      <c r="S4" s="430">
        <v>0</v>
      </c>
      <c r="T4" s="430"/>
      <c r="U4" s="430">
        <v>100</v>
      </c>
      <c r="V4" s="430"/>
      <c r="W4" s="430">
        <v>100</v>
      </c>
      <c r="X4" s="430"/>
      <c r="Y4" s="430">
        <v>100</v>
      </c>
      <c r="Z4" s="430"/>
      <c r="AA4" s="430">
        <v>0</v>
      </c>
      <c r="AB4" s="430"/>
      <c r="AC4" s="430">
        <v>0</v>
      </c>
      <c r="AD4" s="430"/>
      <c r="AE4" s="430">
        <v>0</v>
      </c>
      <c r="AF4" s="430"/>
      <c r="AG4" s="430">
        <v>25</v>
      </c>
      <c r="AH4" s="430"/>
      <c r="AI4" s="430">
        <v>200</v>
      </c>
      <c r="AJ4" s="430"/>
      <c r="AK4" s="430">
        <v>200</v>
      </c>
      <c r="AL4" s="430"/>
      <c r="AM4" s="430">
        <v>0</v>
      </c>
      <c r="AN4" s="430"/>
      <c r="AO4" s="430">
        <v>0</v>
      </c>
      <c r="AP4" s="430"/>
      <c r="AQ4" s="430">
        <v>50</v>
      </c>
      <c r="AR4" s="430"/>
      <c r="AS4" s="430">
        <v>200</v>
      </c>
      <c r="AT4" s="430"/>
      <c r="AU4" s="430">
        <v>0</v>
      </c>
      <c r="AV4" s="430"/>
      <c r="AW4" s="430">
        <v>0</v>
      </c>
      <c r="AX4" s="430"/>
      <c r="AY4" s="430">
        <v>0</v>
      </c>
      <c r="AZ4" s="430"/>
      <c r="BA4" s="430">
        <v>300</v>
      </c>
      <c r="BB4" s="430"/>
      <c r="BC4" s="430">
        <v>0</v>
      </c>
      <c r="BD4" s="430"/>
      <c r="BE4" s="430">
        <v>0</v>
      </c>
      <c r="BF4" s="430"/>
    </row>
    <row r="5" spans="1:58" x14ac:dyDescent="0.25">
      <c r="A5" s="444" t="s">
        <v>77</v>
      </c>
      <c r="B5" s="47" t="s">
        <v>78</v>
      </c>
      <c r="C5" s="431">
        <v>59.4</v>
      </c>
      <c r="D5" s="432"/>
      <c r="E5" s="431">
        <v>59.4</v>
      </c>
      <c r="F5" s="432"/>
      <c r="G5" s="431">
        <v>59.4</v>
      </c>
      <c r="H5" s="432"/>
      <c r="I5" s="431">
        <v>59.4</v>
      </c>
      <c r="J5" s="432"/>
      <c r="K5" s="431">
        <v>59.4</v>
      </c>
      <c r="L5" s="432"/>
      <c r="M5" s="431">
        <v>59.4</v>
      </c>
      <c r="N5" s="432"/>
      <c r="O5" s="431">
        <v>59.4</v>
      </c>
      <c r="P5" s="432"/>
      <c r="Q5" s="431">
        <v>59.4</v>
      </c>
      <c r="R5" s="432"/>
      <c r="S5" s="431">
        <v>59.4</v>
      </c>
      <c r="T5" s="432"/>
      <c r="U5" s="431">
        <v>59.4</v>
      </c>
      <c r="V5" s="432"/>
      <c r="W5" s="431">
        <v>59.4</v>
      </c>
      <c r="X5" s="432"/>
      <c r="Y5" s="431">
        <v>59.4</v>
      </c>
      <c r="Z5" s="432"/>
      <c r="AA5" s="431">
        <v>59.4</v>
      </c>
      <c r="AB5" s="432"/>
      <c r="AC5" s="431">
        <v>59.4</v>
      </c>
      <c r="AD5" s="432"/>
      <c r="AE5" s="431">
        <v>59.4</v>
      </c>
      <c r="AF5" s="432"/>
      <c r="AG5" s="431">
        <v>59.4</v>
      </c>
      <c r="AH5" s="432"/>
      <c r="AI5" s="431">
        <v>59.4</v>
      </c>
      <c r="AJ5" s="432"/>
      <c r="AK5" s="431">
        <v>59.4</v>
      </c>
      <c r="AL5" s="432"/>
      <c r="AM5" s="431">
        <v>59.4</v>
      </c>
      <c r="AN5" s="432"/>
      <c r="AO5" s="431">
        <v>59.4</v>
      </c>
      <c r="AP5" s="432"/>
      <c r="AQ5" s="431">
        <v>59.4</v>
      </c>
      <c r="AR5" s="432"/>
      <c r="AS5" s="431">
        <v>59.4</v>
      </c>
      <c r="AT5" s="432"/>
      <c r="AU5" s="431">
        <v>59.4</v>
      </c>
      <c r="AV5" s="432"/>
      <c r="AW5" s="431">
        <v>59.4</v>
      </c>
      <c r="AX5" s="432"/>
      <c r="AY5" s="431">
        <v>59.4</v>
      </c>
      <c r="AZ5" s="432"/>
      <c r="BA5" s="431">
        <v>59.4</v>
      </c>
      <c r="BB5" s="432"/>
      <c r="BC5" s="431">
        <v>59.4</v>
      </c>
      <c r="BD5" s="432"/>
      <c r="BE5" s="431">
        <v>59.4</v>
      </c>
      <c r="BF5" s="432"/>
    </row>
    <row r="6" spans="1:58" x14ac:dyDescent="0.25">
      <c r="A6" s="447"/>
      <c r="B6" s="48" t="s">
        <v>79</v>
      </c>
      <c r="C6" s="433">
        <v>42</v>
      </c>
      <c r="D6" s="434"/>
      <c r="E6" s="433">
        <v>42</v>
      </c>
      <c r="F6" s="434"/>
      <c r="G6" s="433">
        <v>42</v>
      </c>
      <c r="H6" s="434"/>
      <c r="I6" s="433">
        <v>42</v>
      </c>
      <c r="J6" s="434"/>
      <c r="K6" s="433">
        <v>42</v>
      </c>
      <c r="L6" s="434"/>
      <c r="M6" s="433">
        <v>42</v>
      </c>
      <c r="N6" s="434"/>
      <c r="O6" s="433">
        <v>42</v>
      </c>
      <c r="P6" s="434"/>
      <c r="Q6" s="433">
        <v>42</v>
      </c>
      <c r="R6" s="434"/>
      <c r="S6" s="433">
        <v>42</v>
      </c>
      <c r="T6" s="434"/>
      <c r="U6" s="433">
        <v>42</v>
      </c>
      <c r="V6" s="434"/>
      <c r="W6" s="433">
        <v>42</v>
      </c>
      <c r="X6" s="434"/>
      <c r="Y6" s="433">
        <v>42</v>
      </c>
      <c r="Z6" s="434"/>
      <c r="AA6" s="433">
        <v>42</v>
      </c>
      <c r="AB6" s="434"/>
      <c r="AC6" s="433">
        <v>42</v>
      </c>
      <c r="AD6" s="434"/>
      <c r="AE6" s="433">
        <v>42</v>
      </c>
      <c r="AF6" s="434"/>
      <c r="AG6" s="433">
        <v>42</v>
      </c>
      <c r="AH6" s="434"/>
      <c r="AI6" s="433">
        <v>42</v>
      </c>
      <c r="AJ6" s="434"/>
      <c r="AK6" s="433">
        <v>42</v>
      </c>
      <c r="AL6" s="434"/>
      <c r="AM6" s="433">
        <v>42</v>
      </c>
      <c r="AN6" s="434"/>
      <c r="AO6" s="433">
        <v>42</v>
      </c>
      <c r="AP6" s="434"/>
      <c r="AQ6" s="433">
        <v>42</v>
      </c>
      <c r="AR6" s="434"/>
      <c r="AS6" s="433">
        <v>42</v>
      </c>
      <c r="AT6" s="434"/>
      <c r="AU6" s="433">
        <v>42</v>
      </c>
      <c r="AV6" s="434"/>
      <c r="AW6" s="433">
        <v>42</v>
      </c>
      <c r="AX6" s="434"/>
      <c r="AY6" s="433">
        <v>42</v>
      </c>
      <c r="AZ6" s="434"/>
      <c r="BA6" s="433">
        <v>42</v>
      </c>
      <c r="BB6" s="434"/>
      <c r="BC6" s="433">
        <v>42</v>
      </c>
      <c r="BD6" s="434"/>
      <c r="BE6" s="433">
        <v>42</v>
      </c>
      <c r="BF6" s="434"/>
    </row>
    <row r="7" spans="1:58" ht="15.75" thickBot="1" x14ac:dyDescent="0.3">
      <c r="A7" s="448"/>
      <c r="B7" s="49" t="s">
        <v>80</v>
      </c>
      <c r="C7" s="435">
        <v>1</v>
      </c>
      <c r="D7" s="436"/>
      <c r="E7" s="435">
        <v>1</v>
      </c>
      <c r="F7" s="436"/>
      <c r="G7" s="435">
        <v>1</v>
      </c>
      <c r="H7" s="436"/>
      <c r="I7" s="435">
        <v>1</v>
      </c>
      <c r="J7" s="436"/>
      <c r="K7" s="435">
        <v>1</v>
      </c>
      <c r="L7" s="436"/>
      <c r="M7" s="435">
        <v>1</v>
      </c>
      <c r="N7" s="436"/>
      <c r="O7" s="435">
        <v>1</v>
      </c>
      <c r="P7" s="436"/>
      <c r="Q7" s="435">
        <v>1</v>
      </c>
      <c r="R7" s="436"/>
      <c r="S7" s="435">
        <v>1</v>
      </c>
      <c r="T7" s="436"/>
      <c r="U7" s="435">
        <v>1</v>
      </c>
      <c r="V7" s="436"/>
      <c r="W7" s="435">
        <v>1</v>
      </c>
      <c r="X7" s="436"/>
      <c r="Y7" s="435">
        <v>1</v>
      </c>
      <c r="Z7" s="436"/>
      <c r="AA7" s="435">
        <v>1</v>
      </c>
      <c r="AB7" s="436"/>
      <c r="AC7" s="435">
        <v>1</v>
      </c>
      <c r="AD7" s="436"/>
      <c r="AE7" s="435">
        <v>1</v>
      </c>
      <c r="AF7" s="436"/>
      <c r="AG7" s="435">
        <v>1</v>
      </c>
      <c r="AH7" s="436"/>
      <c r="AI7" s="435">
        <v>1</v>
      </c>
      <c r="AJ7" s="436"/>
      <c r="AK7" s="435">
        <v>1</v>
      </c>
      <c r="AL7" s="436"/>
      <c r="AM7" s="435">
        <v>1</v>
      </c>
      <c r="AN7" s="436"/>
      <c r="AO7" s="435">
        <v>1</v>
      </c>
      <c r="AP7" s="436"/>
      <c r="AQ7" s="435">
        <v>1</v>
      </c>
      <c r="AR7" s="436"/>
      <c r="AS7" s="435">
        <v>1</v>
      </c>
      <c r="AT7" s="436"/>
      <c r="AU7" s="435">
        <v>1</v>
      </c>
      <c r="AV7" s="436"/>
      <c r="AW7" s="435">
        <v>1</v>
      </c>
      <c r="AX7" s="436"/>
      <c r="AY7" s="435">
        <v>1</v>
      </c>
      <c r="AZ7" s="436"/>
      <c r="BA7" s="435">
        <v>1</v>
      </c>
      <c r="BB7" s="436"/>
      <c r="BC7" s="435">
        <v>1</v>
      </c>
      <c r="BD7" s="436"/>
      <c r="BE7" s="435">
        <v>1</v>
      </c>
      <c r="BF7" s="436"/>
    </row>
    <row r="8" spans="1:58"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32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48" t="s">
        <v>83</v>
      </c>
      <c r="C9" s="439" t="s">
        <v>40</v>
      </c>
      <c r="D9" s="440"/>
      <c r="E9" s="439" t="s">
        <v>40</v>
      </c>
      <c r="F9" s="440"/>
      <c r="G9" s="439" t="s">
        <v>40</v>
      </c>
      <c r="H9" s="440"/>
      <c r="I9" s="439" t="s">
        <v>40</v>
      </c>
      <c r="J9" s="440"/>
      <c r="K9" s="439" t="s">
        <v>40</v>
      </c>
      <c r="L9" s="440"/>
      <c r="M9" s="439" t="s">
        <v>40</v>
      </c>
      <c r="N9" s="440"/>
      <c r="O9" s="439" t="s">
        <v>40</v>
      </c>
      <c r="P9" s="440"/>
      <c r="Q9" s="439" t="s">
        <v>40</v>
      </c>
      <c r="R9" s="440"/>
      <c r="S9" s="439" t="s">
        <v>40</v>
      </c>
      <c r="T9" s="440"/>
      <c r="U9" s="439" t="s">
        <v>40</v>
      </c>
      <c r="V9" s="440"/>
      <c r="W9" s="439" t="s">
        <v>40</v>
      </c>
      <c r="X9" s="440"/>
      <c r="Y9" s="439" t="s">
        <v>40</v>
      </c>
      <c r="Z9" s="440"/>
      <c r="AA9" s="439" t="s">
        <v>40</v>
      </c>
      <c r="AB9" s="440"/>
      <c r="AC9" s="439" t="s">
        <v>40</v>
      </c>
      <c r="AD9" s="440"/>
      <c r="AE9" s="439" t="s">
        <v>40</v>
      </c>
      <c r="AF9" s="440"/>
      <c r="AG9" s="439" t="s">
        <v>40</v>
      </c>
      <c r="AH9" s="440"/>
      <c r="AI9" s="439" t="s">
        <v>40</v>
      </c>
      <c r="AJ9" s="440"/>
      <c r="AK9" s="439" t="s">
        <v>40</v>
      </c>
      <c r="AL9" s="440"/>
      <c r="AM9" s="439" t="s">
        <v>40</v>
      </c>
      <c r="AN9" s="440"/>
      <c r="AO9" s="439" t="s">
        <v>40</v>
      </c>
      <c r="AP9" s="440"/>
      <c r="AQ9" s="439" t="s">
        <v>40</v>
      </c>
      <c r="AR9" s="440"/>
      <c r="AS9" s="439" t="s">
        <v>40</v>
      </c>
      <c r="AT9" s="440"/>
      <c r="AU9" s="439" t="s">
        <v>40</v>
      </c>
      <c r="AV9" s="440"/>
      <c r="AW9" s="439" t="s">
        <v>40</v>
      </c>
      <c r="AX9" s="440"/>
      <c r="AY9" s="439" t="s">
        <v>40</v>
      </c>
      <c r="AZ9" s="440"/>
      <c r="BA9" s="439" t="s">
        <v>40</v>
      </c>
      <c r="BB9" s="440"/>
      <c r="BC9" s="439" t="s">
        <v>40</v>
      </c>
      <c r="BD9" s="440"/>
      <c r="BE9" s="439" t="s">
        <v>40</v>
      </c>
      <c r="BF9" s="440"/>
    </row>
    <row r="10" spans="1:58" ht="15.75" thickBot="1" x14ac:dyDescent="0.3">
      <c r="A10" s="448"/>
      <c r="B10" s="49" t="s">
        <v>84</v>
      </c>
      <c r="C10" s="4" t="s">
        <v>42</v>
      </c>
      <c r="D10" s="5">
        <f>IF(C10=Tabelas!$F$23,Tabelas!$C$39,0%)</f>
        <v>0</v>
      </c>
      <c r="E10" s="4" t="s">
        <v>42</v>
      </c>
      <c r="F10" s="5">
        <f>IF(E10=Tabelas!$F$23,Tabelas!$C$39,0%)</f>
        <v>0</v>
      </c>
      <c r="G10" s="4" t="s">
        <v>42</v>
      </c>
      <c r="H10" s="5">
        <f>IF(G10=Tabelas!$F$23,Tabelas!$C$39,0%)</f>
        <v>0</v>
      </c>
      <c r="I10" s="4" t="s">
        <v>42</v>
      </c>
      <c r="J10" s="5">
        <f>IF(I10=Tabelas!$F$23,Tabelas!$C$39,0%)</f>
        <v>0</v>
      </c>
      <c r="K10" s="4" t="s">
        <v>42</v>
      </c>
      <c r="L10" s="5">
        <f>IF(K10=Tabelas!$F$23,Tabelas!$C$39,0%)</f>
        <v>0</v>
      </c>
      <c r="M10" s="4" t="s">
        <v>42</v>
      </c>
      <c r="N10" s="5">
        <f>IF(M10=Tabelas!$F$23,Tabelas!$C$39,0%)</f>
        <v>0</v>
      </c>
      <c r="O10" s="4" t="s">
        <v>42</v>
      </c>
      <c r="P10" s="5">
        <f>IF(O10=Tabelas!$F$23,Tabelas!$C$39,0%)</f>
        <v>0</v>
      </c>
      <c r="Q10" s="4" t="s">
        <v>42</v>
      </c>
      <c r="R10" s="5">
        <f>IF(Q10=Tabelas!$F$23,Tabelas!$C$39,0%)</f>
        <v>0</v>
      </c>
      <c r="S10" s="4" t="s">
        <v>42</v>
      </c>
      <c r="T10" s="5">
        <f>IF(S10=Tabelas!$F$23,Tabelas!$C$39,0%)</f>
        <v>0</v>
      </c>
      <c r="U10" s="4" t="s">
        <v>42</v>
      </c>
      <c r="V10" s="5">
        <f>IF(U10=Tabelas!$F$23,Tabelas!$C$39,0%)</f>
        <v>0</v>
      </c>
      <c r="W10" s="4" t="s">
        <v>42</v>
      </c>
      <c r="X10" s="5">
        <f>IF(W10=Tabelas!$F$23,Tabelas!$C$39,0%)</f>
        <v>0</v>
      </c>
      <c r="Y10" s="4" t="s">
        <v>42</v>
      </c>
      <c r="Z10" s="5">
        <f>IF(Y10=Tabelas!$F$23,Tabelas!$C$39,0%)</f>
        <v>0</v>
      </c>
      <c r="AA10" s="4" t="s">
        <v>42</v>
      </c>
      <c r="AB10" s="5">
        <f>IF(AA10=Tabelas!$F$23,Tabelas!$C$39,0%)</f>
        <v>0</v>
      </c>
      <c r="AC10" s="4" t="s">
        <v>42</v>
      </c>
      <c r="AD10" s="5">
        <f>IF(AC10=Tabelas!$F$23,Tabelas!$C$39,0%)</f>
        <v>0</v>
      </c>
      <c r="AE10" s="4" t="s">
        <v>42</v>
      </c>
      <c r="AF10" s="5">
        <f>IF(AE10=Tabelas!$F$23,Tabelas!$C$39,0%)</f>
        <v>0</v>
      </c>
      <c r="AG10" s="4" t="s">
        <v>42</v>
      </c>
      <c r="AH10" s="5">
        <f>IF(AG10=Tabelas!$F$23,Tabelas!$C$39,0%)</f>
        <v>0</v>
      </c>
      <c r="AI10" s="4" t="s">
        <v>42</v>
      </c>
      <c r="AJ10" s="5">
        <f>IF(AI10=Tabelas!$F$23,Tabelas!$C$39,0%)</f>
        <v>0</v>
      </c>
      <c r="AK10" s="4" t="s">
        <v>42</v>
      </c>
      <c r="AL10" s="5">
        <f>IF(AK10=Tabelas!$F$23,Tabelas!$C$39,0%)</f>
        <v>0</v>
      </c>
      <c r="AM10" s="4" t="s">
        <v>42</v>
      </c>
      <c r="AN10" s="5">
        <f>IF(AM10=Tabelas!$F$23,Tabelas!$C$39,0%)</f>
        <v>0</v>
      </c>
      <c r="AO10" s="4" t="s">
        <v>42</v>
      </c>
      <c r="AP10" s="5">
        <f>IF(AO10=Tabelas!$F$23,Tabelas!$C$39,0%)</f>
        <v>0</v>
      </c>
      <c r="AQ10" s="4" t="s">
        <v>42</v>
      </c>
      <c r="AR10" s="5">
        <f>IF(AQ10=Tabelas!$F$23,Tabelas!$C$39,0%)</f>
        <v>0</v>
      </c>
      <c r="AS10" s="4" t="s">
        <v>42</v>
      </c>
      <c r="AT10" s="5">
        <f>IF(AS10=Tabelas!$F$23,Tabelas!$C$39,0%)</f>
        <v>0</v>
      </c>
      <c r="AU10" s="4" t="s">
        <v>42</v>
      </c>
      <c r="AV10" s="5">
        <f>IF(AU10=Tabelas!$F$23,Tabelas!$C$39,0%)</f>
        <v>0</v>
      </c>
      <c r="AW10" s="4" t="s">
        <v>42</v>
      </c>
      <c r="AX10" s="5">
        <f>IF(AW10=Tabelas!$F$23,Tabelas!$C$39,0%)</f>
        <v>0</v>
      </c>
      <c r="AY10" s="4" t="s">
        <v>42</v>
      </c>
      <c r="AZ10" s="5">
        <f>IF(AY10=Tabelas!$F$23,Tabelas!$C$39,0%)</f>
        <v>0</v>
      </c>
      <c r="BA10" s="4" t="s">
        <v>42</v>
      </c>
      <c r="BB10" s="5">
        <f>IF(BA10=Tabelas!$F$23,Tabelas!$C$39,0%)</f>
        <v>0</v>
      </c>
      <c r="BC10" s="4" t="s">
        <v>42</v>
      </c>
      <c r="BD10" s="5">
        <f>IF(BC10=Tabelas!$F$23,Tabelas!$C$39,0%)</f>
        <v>0</v>
      </c>
      <c r="BE10" s="4" t="s">
        <v>42</v>
      </c>
      <c r="BF10" s="5">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42">
        <f>C12/792</f>
        <v>0.33493265993265992</v>
      </c>
      <c r="D13" s="442"/>
      <c r="E13" s="442">
        <f>E12/792</f>
        <v>0.33493265993265992</v>
      </c>
      <c r="F13" s="442"/>
      <c r="G13" s="442">
        <f>G12/792</f>
        <v>0.33493265993265992</v>
      </c>
      <c r="H13" s="442"/>
      <c r="I13" s="442">
        <f>I12/792</f>
        <v>0.33493265993265992</v>
      </c>
      <c r="J13" s="442"/>
      <c r="K13" s="442">
        <f>K12/792</f>
        <v>0.33493265993265992</v>
      </c>
      <c r="L13" s="442"/>
      <c r="M13" s="442">
        <f>M12/792</f>
        <v>0.33493265993265992</v>
      </c>
      <c r="N13" s="442"/>
      <c r="O13" s="442">
        <f>O12/792</f>
        <v>0.33493265993265992</v>
      </c>
      <c r="P13" s="442"/>
      <c r="Q13" s="442">
        <f>Q12/792</f>
        <v>0.33493265993265992</v>
      </c>
      <c r="R13" s="442"/>
      <c r="S13" s="442">
        <f>S12/792</f>
        <v>0.33493265993265992</v>
      </c>
      <c r="T13" s="442"/>
      <c r="U13" s="442">
        <f>U12/792</f>
        <v>0.33493265993265992</v>
      </c>
      <c r="V13" s="442"/>
      <c r="W13" s="442">
        <f>W12/792</f>
        <v>0.33493265993265992</v>
      </c>
      <c r="X13" s="442"/>
      <c r="Y13" s="442">
        <f>Y12/792</f>
        <v>0.33493265993265992</v>
      </c>
      <c r="Z13" s="442"/>
      <c r="AA13" s="442">
        <f>AA12/792</f>
        <v>0.33493265993265992</v>
      </c>
      <c r="AB13" s="442"/>
      <c r="AC13" s="442">
        <f>AC12/792</f>
        <v>0.33493265993265992</v>
      </c>
      <c r="AD13" s="442"/>
      <c r="AE13" s="442">
        <f>AE12/792</f>
        <v>0.33493265993265992</v>
      </c>
      <c r="AF13" s="442"/>
      <c r="AG13" s="442">
        <f>AG12/792</f>
        <v>0.33493265993265992</v>
      </c>
      <c r="AH13" s="442"/>
      <c r="AI13" s="442">
        <f>AI12/792</f>
        <v>0.33493265993265992</v>
      </c>
      <c r="AJ13" s="442"/>
      <c r="AK13" s="442">
        <f>AK12/792</f>
        <v>0.33493265993265992</v>
      </c>
      <c r="AL13" s="442"/>
      <c r="AM13" s="442">
        <f>AM12/792</f>
        <v>0.33493265993265992</v>
      </c>
      <c r="AN13" s="442"/>
      <c r="AO13" s="442">
        <f>AO12/792</f>
        <v>0.33493265993265992</v>
      </c>
      <c r="AP13" s="442"/>
      <c r="AQ13" s="442">
        <f>AQ12/792</f>
        <v>0.33493265993265992</v>
      </c>
      <c r="AR13" s="442"/>
      <c r="AS13" s="442">
        <f>AS12/792</f>
        <v>0.33493265993265992</v>
      </c>
      <c r="AT13" s="442"/>
      <c r="AU13" s="442">
        <f>AU12/792</f>
        <v>0.33493265993265992</v>
      </c>
      <c r="AV13" s="442"/>
      <c r="AW13" s="442">
        <f>AW12/792</f>
        <v>0.33493265993265992</v>
      </c>
      <c r="AX13" s="442"/>
      <c r="AY13" s="442">
        <f>AY12/792</f>
        <v>0.33493265993265992</v>
      </c>
      <c r="AZ13" s="442"/>
      <c r="BA13" s="442">
        <f>BA12/792</f>
        <v>0.33493265993265992</v>
      </c>
      <c r="BB13" s="442"/>
      <c r="BC13" s="442">
        <f>BC12/792</f>
        <v>0.33493265993265992</v>
      </c>
      <c r="BD13" s="442"/>
      <c r="BE13" s="442">
        <f>BE12/792</f>
        <v>0.33493265993265992</v>
      </c>
      <c r="BF13" s="442"/>
    </row>
    <row r="14" spans="1:58" x14ac:dyDescent="0.25">
      <c r="A14" s="221"/>
      <c r="B14" s="8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22"/>
      <c r="B15" s="48" t="s">
        <v>86</v>
      </c>
      <c r="C15" s="443">
        <f>C5*C6</f>
        <v>2494.7999999999997</v>
      </c>
      <c r="D15" s="443"/>
      <c r="E15" s="443">
        <f>E5*E6</f>
        <v>2494.7999999999997</v>
      </c>
      <c r="F15" s="443"/>
      <c r="G15" s="443">
        <f>G5*G6</f>
        <v>2494.7999999999997</v>
      </c>
      <c r="H15" s="443"/>
      <c r="I15" s="443">
        <f>I5*I6</f>
        <v>2494.7999999999997</v>
      </c>
      <c r="J15" s="443"/>
      <c r="K15" s="443">
        <f>K5*K6</f>
        <v>2494.7999999999997</v>
      </c>
      <c r="L15" s="443"/>
      <c r="M15" s="443">
        <f>M5*M6</f>
        <v>2494.7999999999997</v>
      </c>
      <c r="N15" s="443"/>
      <c r="O15" s="443">
        <f>O5*O6</f>
        <v>2494.7999999999997</v>
      </c>
      <c r="P15" s="443"/>
      <c r="Q15" s="443">
        <f>Q5*Q6</f>
        <v>2494.7999999999997</v>
      </c>
      <c r="R15" s="443"/>
      <c r="S15" s="443">
        <f>S5*S6</f>
        <v>2494.7999999999997</v>
      </c>
      <c r="T15" s="443"/>
      <c r="U15" s="443">
        <f>U5*U6</f>
        <v>2494.7999999999997</v>
      </c>
      <c r="V15" s="443"/>
      <c r="W15" s="443">
        <f>W5*W6</f>
        <v>2494.7999999999997</v>
      </c>
      <c r="X15" s="443"/>
      <c r="Y15" s="443">
        <f>Y5*Y6</f>
        <v>2494.7999999999997</v>
      </c>
      <c r="Z15" s="443"/>
      <c r="AA15" s="443">
        <f>AA5*AA6</f>
        <v>2494.7999999999997</v>
      </c>
      <c r="AB15" s="443"/>
      <c r="AC15" s="443">
        <f>AC5*AC6</f>
        <v>2494.7999999999997</v>
      </c>
      <c r="AD15" s="443"/>
      <c r="AE15" s="443">
        <f>AE5*AE6</f>
        <v>2494.7999999999997</v>
      </c>
      <c r="AF15" s="443"/>
      <c r="AG15" s="443">
        <f>AG5*AG6</f>
        <v>2494.7999999999997</v>
      </c>
      <c r="AH15" s="443"/>
      <c r="AI15" s="443">
        <f>AI5*AI6</f>
        <v>2494.7999999999997</v>
      </c>
      <c r="AJ15" s="443"/>
      <c r="AK15" s="443">
        <f>AK5*AK6</f>
        <v>2494.7999999999997</v>
      </c>
      <c r="AL15" s="443"/>
      <c r="AM15" s="443">
        <f>AM5*AM6</f>
        <v>2494.7999999999997</v>
      </c>
      <c r="AN15" s="443"/>
      <c r="AO15" s="443">
        <f>AO5*AO6</f>
        <v>2494.7999999999997</v>
      </c>
      <c r="AP15" s="443"/>
      <c r="AQ15" s="443">
        <f>AQ5*AQ6</f>
        <v>2494.7999999999997</v>
      </c>
      <c r="AR15" s="443"/>
      <c r="AS15" s="443">
        <f>AS5*AS6</f>
        <v>2494.7999999999997</v>
      </c>
      <c r="AT15" s="443"/>
      <c r="AU15" s="443">
        <f>AU5*AU6</f>
        <v>2494.7999999999997</v>
      </c>
      <c r="AV15" s="443"/>
      <c r="AW15" s="443">
        <f>AW5*AW6</f>
        <v>2494.7999999999997</v>
      </c>
      <c r="AX15" s="443"/>
      <c r="AY15" s="443">
        <f>AY5*AY6</f>
        <v>2494.7999999999997</v>
      </c>
      <c r="AZ15" s="443"/>
      <c r="BA15" s="443">
        <f>BA5*BA6</f>
        <v>2494.7999999999997</v>
      </c>
      <c r="BB15" s="443"/>
      <c r="BC15" s="443">
        <f>BC5*BC6</f>
        <v>2494.7999999999997</v>
      </c>
      <c r="BD15" s="443"/>
      <c r="BE15" s="443">
        <f>BE5*BE6</f>
        <v>2494.7999999999997</v>
      </c>
      <c r="BF15" s="443"/>
    </row>
    <row r="16" spans="1:58" x14ac:dyDescent="0.25">
      <c r="A16" s="222"/>
      <c r="B16" s="48" t="s">
        <v>87</v>
      </c>
      <c r="C16" s="423">
        <f>C13*C15</f>
        <v>835.58999999999992</v>
      </c>
      <c r="D16" s="423"/>
      <c r="E16" s="423">
        <f>E13*E15</f>
        <v>835.58999999999992</v>
      </c>
      <c r="F16" s="423"/>
      <c r="G16" s="423">
        <f>G13*G15</f>
        <v>835.58999999999992</v>
      </c>
      <c r="H16" s="423"/>
      <c r="I16" s="423">
        <f>I13*I15</f>
        <v>835.58999999999992</v>
      </c>
      <c r="J16" s="423"/>
      <c r="K16" s="423">
        <f>K13*K15</f>
        <v>835.58999999999992</v>
      </c>
      <c r="L16" s="423"/>
      <c r="M16" s="423">
        <f>M13*M15</f>
        <v>835.58999999999992</v>
      </c>
      <c r="N16" s="423"/>
      <c r="O16" s="423">
        <f>O13*O15</f>
        <v>835.58999999999992</v>
      </c>
      <c r="P16" s="423"/>
      <c r="Q16" s="423">
        <f>Q13*Q15</f>
        <v>835.58999999999992</v>
      </c>
      <c r="R16" s="423"/>
      <c r="S16" s="423">
        <f>S13*S15</f>
        <v>835.58999999999992</v>
      </c>
      <c r="T16" s="423"/>
      <c r="U16" s="423">
        <f>U13*U15</f>
        <v>835.58999999999992</v>
      </c>
      <c r="V16" s="423"/>
      <c r="W16" s="423">
        <f>W13*W15</f>
        <v>835.58999999999992</v>
      </c>
      <c r="X16" s="423"/>
      <c r="Y16" s="423">
        <f>Y13*Y15</f>
        <v>835.58999999999992</v>
      </c>
      <c r="Z16" s="423"/>
      <c r="AA16" s="423">
        <f>AA13*AA15</f>
        <v>835.58999999999992</v>
      </c>
      <c r="AB16" s="423"/>
      <c r="AC16" s="423">
        <f>AC13*AC15</f>
        <v>835.58999999999992</v>
      </c>
      <c r="AD16" s="423"/>
      <c r="AE16" s="423">
        <f>AE13*AE15</f>
        <v>835.58999999999992</v>
      </c>
      <c r="AF16" s="423"/>
      <c r="AG16" s="423">
        <f>AG13*AG15</f>
        <v>835.58999999999992</v>
      </c>
      <c r="AH16" s="423"/>
      <c r="AI16" s="423">
        <f>AI13*AI15</f>
        <v>835.58999999999992</v>
      </c>
      <c r="AJ16" s="423"/>
      <c r="AK16" s="423">
        <f>AK13*AK15</f>
        <v>835.58999999999992</v>
      </c>
      <c r="AL16" s="423"/>
      <c r="AM16" s="423">
        <f>AM13*AM15</f>
        <v>835.58999999999992</v>
      </c>
      <c r="AN16" s="423"/>
      <c r="AO16" s="423">
        <f>AO13*AO15</f>
        <v>835.58999999999992</v>
      </c>
      <c r="AP16" s="423"/>
      <c r="AQ16" s="423">
        <f>AQ13*AQ15</f>
        <v>835.58999999999992</v>
      </c>
      <c r="AR16" s="423"/>
      <c r="AS16" s="423">
        <f>AS13*AS15</f>
        <v>835.58999999999992</v>
      </c>
      <c r="AT16" s="423"/>
      <c r="AU16" s="423">
        <f>AU13*AU15</f>
        <v>835.58999999999992</v>
      </c>
      <c r="AV16" s="423"/>
      <c r="AW16" s="423">
        <f>AW13*AW15</f>
        <v>835.58999999999992</v>
      </c>
      <c r="AX16" s="423"/>
      <c r="AY16" s="423">
        <f>AY13*AY15</f>
        <v>835.58999999999992</v>
      </c>
      <c r="AZ16" s="423"/>
      <c r="BA16" s="423">
        <f>BA13*BA15</f>
        <v>835.58999999999992</v>
      </c>
      <c r="BB16" s="423"/>
      <c r="BC16" s="423">
        <f>BC13*BC15</f>
        <v>835.58999999999992</v>
      </c>
      <c r="BD16" s="423"/>
      <c r="BE16" s="423">
        <f>BE13*BE15</f>
        <v>835.58999999999992</v>
      </c>
      <c r="BF16" s="423"/>
    </row>
    <row r="17" spans="1:58" ht="15.75" thickBot="1" x14ac:dyDescent="0.3">
      <c r="A17" s="222"/>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44" t="s">
        <v>88</v>
      </c>
      <c r="B18" s="47" t="s">
        <v>89</v>
      </c>
      <c r="C18" s="424">
        <f>IF(OR(C8=Tabelas!$F$14,C8=Tabelas!$F$16),C4*C7,2*C4*C7)</f>
        <v>0</v>
      </c>
      <c r="D18" s="425"/>
      <c r="E18" s="424">
        <f>IF(OR(E8=Tabelas!$F$14,E8=Tabelas!$F$16),E4*E7,2*E4*E7)</f>
        <v>100</v>
      </c>
      <c r="F18" s="425"/>
      <c r="G18" s="424">
        <f>IF(OR(G8=Tabelas!$F$14,G8=Tabelas!$F$16),G4*G7,2*G4*G7)</f>
        <v>0</v>
      </c>
      <c r="H18" s="425"/>
      <c r="I18" s="424">
        <f>IF(OR(I8=Tabelas!$F$14,I8=Tabelas!$F$16),I4*I7,2*I4*I7)</f>
        <v>1000</v>
      </c>
      <c r="J18" s="425"/>
      <c r="K18" s="424">
        <f>IF(OR(K8=Tabelas!$F$14,K8=Tabelas!$F$16),K4*K7,2*K4*K7)</f>
        <v>0</v>
      </c>
      <c r="L18" s="425"/>
      <c r="M18" s="424">
        <f>IF(OR(M8=Tabelas!$F$14,M8=Tabelas!$F$16),M4*M7,2*M4*M7)</f>
        <v>0</v>
      </c>
      <c r="N18" s="425"/>
      <c r="O18" s="424">
        <f>IF(OR(O8=Tabelas!$F$14,O8=Tabelas!$F$16),O4*O7,2*O4*O7)</f>
        <v>0</v>
      </c>
      <c r="P18" s="425"/>
      <c r="Q18" s="424">
        <f>IF(OR(Q8=Tabelas!$F$14,Q8=Tabelas!$F$16),Q4*Q7,2*Q4*Q7)</f>
        <v>0</v>
      </c>
      <c r="R18" s="425"/>
      <c r="S18" s="424">
        <f>IF(OR(S8=Tabelas!$F$14,S8=Tabelas!$F$16),S4*S7,2*S4*S7)</f>
        <v>0</v>
      </c>
      <c r="T18" s="425"/>
      <c r="U18" s="424">
        <f>IF(OR(U8=Tabelas!$F$14,U8=Tabelas!$F$16),U4*U7,2*U4*U7)</f>
        <v>100</v>
      </c>
      <c r="V18" s="425"/>
      <c r="W18" s="424">
        <f>IF(OR(W8=Tabelas!$F$14,W8=Tabelas!$F$16),W4*W7,2*W4*W7)</f>
        <v>100</v>
      </c>
      <c r="X18" s="425"/>
      <c r="Y18" s="424">
        <f>IF(OR(Y8=Tabelas!$F$14,Y8=Tabelas!$F$16),Y4*Y7,2*Y4*Y7)</f>
        <v>100</v>
      </c>
      <c r="Z18" s="425"/>
      <c r="AA18" s="424">
        <f>IF(OR(AA8=Tabelas!$F$14,AA8=Tabelas!$F$16),AA4*AA7,2*AA4*AA7)</f>
        <v>0</v>
      </c>
      <c r="AB18" s="425"/>
      <c r="AC18" s="424">
        <f>IF(OR(AC8=Tabelas!$F$14,AC8=Tabelas!$F$16),AC4*AC7,2*AC4*AC7)</f>
        <v>0</v>
      </c>
      <c r="AD18" s="425"/>
      <c r="AE18" s="424">
        <f>IF(OR(AE8=Tabelas!$F$14,AE8=Tabelas!$F$16),AE4*AE7,2*AE4*AE7)</f>
        <v>0</v>
      </c>
      <c r="AF18" s="425"/>
      <c r="AG18" s="424">
        <f>IF(OR(AG8=Tabelas!$F$14,AG8=Tabelas!$F$16),AG4*AG7,2*AG4*AG7)</f>
        <v>25</v>
      </c>
      <c r="AH18" s="425"/>
      <c r="AI18" s="424">
        <f>IF(OR(AI8=Tabelas!$F$14,AI8=Tabelas!$F$16),AI4*AI7,2*AI4*AI7)</f>
        <v>200</v>
      </c>
      <c r="AJ18" s="425"/>
      <c r="AK18" s="424">
        <f>IF(OR(AK8=Tabelas!$F$14,AK8=Tabelas!$F$16),AK4*AK7,2*AK4*AK7)</f>
        <v>200</v>
      </c>
      <c r="AL18" s="425"/>
      <c r="AM18" s="424">
        <f>IF(OR(AM8=Tabelas!$F$14,AM8=Tabelas!$F$16),AM4*AM7,2*AM4*AM7)</f>
        <v>0</v>
      </c>
      <c r="AN18" s="425"/>
      <c r="AO18" s="424">
        <f>IF(OR(AO8=Tabelas!$F$14,AO8=Tabelas!$F$16),AO4*AO7,2*AO4*AO7)</f>
        <v>0</v>
      </c>
      <c r="AP18" s="425"/>
      <c r="AQ18" s="424">
        <f>IF(OR(AQ8=Tabelas!$F$14,AQ8=Tabelas!$F$16),AQ4*AQ7,2*AQ4*AQ7)</f>
        <v>50</v>
      </c>
      <c r="AR18" s="425"/>
      <c r="AS18" s="424">
        <f>IF(OR(AS8=Tabelas!$F$14,AS8=Tabelas!$F$16),AS4*AS7,2*AS4*AS7)</f>
        <v>200</v>
      </c>
      <c r="AT18" s="425"/>
      <c r="AU18" s="424">
        <f>IF(OR(AU8=Tabelas!$F$14,AU8=Tabelas!$F$16),AU4*AU7,2*AU4*AU7)</f>
        <v>0</v>
      </c>
      <c r="AV18" s="425"/>
      <c r="AW18" s="424">
        <f>IF(OR(AW8=Tabelas!$F$14,AW8=Tabelas!$F$16),AW4*AW7,2*AW4*AW7)</f>
        <v>0</v>
      </c>
      <c r="AX18" s="425"/>
      <c r="AY18" s="424">
        <f>IF(OR(AY8=Tabelas!$F$14,AY8=Tabelas!$F$16),AY4*AY7,2*AY4*AY7)</f>
        <v>0</v>
      </c>
      <c r="AZ18" s="425"/>
      <c r="BA18" s="424">
        <f>IF(OR(BA8=Tabelas!$F$14,BA8=Tabelas!$F$16),BA4*BA7,2*BA4*BA7)</f>
        <v>300</v>
      </c>
      <c r="BB18" s="425"/>
      <c r="BC18" s="424">
        <f>IF(OR(BC8=Tabelas!$F$14,BC8=Tabelas!$F$16),BC4*BC7,2*BC4*BC7)</f>
        <v>0</v>
      </c>
      <c r="BD18" s="425"/>
      <c r="BE18" s="424">
        <f>IF(OR(BE8=Tabelas!$F$14,BE8=Tabelas!$F$16),BE4*BE7,2*BE4*BE7)</f>
        <v>0</v>
      </c>
      <c r="BF18" s="425"/>
    </row>
    <row r="19" spans="1:58" x14ac:dyDescent="0.25">
      <c r="A19" s="445"/>
      <c r="B19" s="48" t="s">
        <v>90</v>
      </c>
      <c r="C19" s="426">
        <f>IF(C8=Tabelas!$B$4,0,IF(OR(C8=Tabelas!$F$14,C8=Tabelas!$F$15),VLOOKUP(C9,matrizpapel,2,0),VLOOKUP(C9,matrizpapel,3,0)))</f>
        <v>4.96</v>
      </c>
      <c r="D19" s="427"/>
      <c r="E19" s="426">
        <f>IF(E8=Tabelas!$B$4,0,IF(OR(E8=Tabelas!$F$14,E8=Tabelas!$F$15),VLOOKUP(E9,matrizpapel,2,0),VLOOKUP(E9,matrizpapel,3,0)))</f>
        <v>4.96</v>
      </c>
      <c r="F19" s="427"/>
      <c r="G19" s="426">
        <f>IF(G8=Tabelas!$B$4,0,IF(OR(G8=Tabelas!$F$14,G8=Tabelas!$F$15),VLOOKUP(G9,matrizpapel,2,0),VLOOKUP(G9,matrizpapel,3,0)))</f>
        <v>4.96</v>
      </c>
      <c r="H19" s="427"/>
      <c r="I19" s="426">
        <f>IF(I8=Tabelas!$B$4,0,IF(OR(I8=Tabelas!$F$14,I8=Tabelas!$F$15),VLOOKUP(I9,matrizpapel,2,0),VLOOKUP(I9,matrizpapel,3,0)))</f>
        <v>4.96</v>
      </c>
      <c r="J19" s="427"/>
      <c r="K19" s="426">
        <f>IF(K8=Tabelas!$B$4,0,IF(OR(K8=Tabelas!$F$14,K8=Tabelas!$F$15),VLOOKUP(K9,matrizpapel,2,0),VLOOKUP(K9,matrizpapel,3,0)))</f>
        <v>4.96</v>
      </c>
      <c r="L19" s="427"/>
      <c r="M19" s="426">
        <f>IF(M8=Tabelas!$B$4,0,IF(OR(M8=Tabelas!$F$14,M8=Tabelas!$F$15),VLOOKUP(M9,matrizpapel,2,0),VLOOKUP(M9,matrizpapel,3,0)))</f>
        <v>4.96</v>
      </c>
      <c r="N19" s="427"/>
      <c r="O19" s="426">
        <f>IF(O8=Tabelas!$B$4,0,IF(OR(O8=Tabelas!$F$14,O8=Tabelas!$F$15),VLOOKUP(O9,matrizpapel,2,0),VLOOKUP(O9,matrizpapel,3,0)))</f>
        <v>4.96</v>
      </c>
      <c r="P19" s="427"/>
      <c r="Q19" s="426">
        <f>IF(Q8=Tabelas!$B$4,0,IF(OR(Q8=Tabelas!$F$14,Q8=Tabelas!$F$15),VLOOKUP(Q9,matrizpapel,2,0),VLOOKUP(Q9,matrizpapel,3,0)))</f>
        <v>4.96</v>
      </c>
      <c r="R19" s="427"/>
      <c r="S19" s="426">
        <f>IF(S8=Tabelas!$B$4,0,IF(OR(S8=Tabelas!$F$14,S8=Tabelas!$F$15),VLOOKUP(S9,matrizpapel,2,0),VLOOKUP(S9,matrizpapel,3,0)))</f>
        <v>4.96</v>
      </c>
      <c r="T19" s="427"/>
      <c r="U19" s="426">
        <f>IF(U8=Tabelas!$B$4,0,IF(OR(U8=Tabelas!$F$14,U8=Tabelas!$F$15),VLOOKUP(U9,matrizpapel,2,0),VLOOKUP(U9,matrizpapel,3,0)))</f>
        <v>4.96</v>
      </c>
      <c r="V19" s="427"/>
      <c r="W19" s="426">
        <f>IF(W8=Tabelas!$B$4,0,IF(OR(W8=Tabelas!$F$14,W8=Tabelas!$F$15),VLOOKUP(W9,matrizpapel,2,0),VLOOKUP(W9,matrizpapel,3,0)))</f>
        <v>4.96</v>
      </c>
      <c r="X19" s="427"/>
      <c r="Y19" s="426">
        <f>IF(Y8=Tabelas!$B$4,0,IF(OR(Y8=Tabelas!$F$14,Y8=Tabelas!$F$15),VLOOKUP(Y9,matrizpapel,2,0),VLOOKUP(Y9,matrizpapel,3,0)))</f>
        <v>4.96</v>
      </c>
      <c r="Z19" s="427"/>
      <c r="AA19" s="426">
        <f>IF(AA8=Tabelas!$B$4,0,IF(OR(AA8=Tabelas!$F$14,AA8=Tabelas!$F$15),VLOOKUP(AA9,matrizpapel,2,0),VLOOKUP(AA9,matrizpapel,3,0)))</f>
        <v>4.96</v>
      </c>
      <c r="AB19" s="427"/>
      <c r="AC19" s="426">
        <f>IF(AC8=Tabelas!$B$4,0,IF(OR(AC8=Tabelas!$F$14,AC8=Tabelas!$F$15),VLOOKUP(AC9,matrizpapel,2,0),VLOOKUP(AC9,matrizpapel,3,0)))</f>
        <v>4.96</v>
      </c>
      <c r="AD19" s="427"/>
      <c r="AE19" s="426">
        <f>IF(AE8=Tabelas!$B$4,0,IF(OR(AE8=Tabelas!$F$14,AE8=Tabelas!$F$15),VLOOKUP(AE9,matrizpapel,2,0),VLOOKUP(AE9,matrizpapel,3,0)))</f>
        <v>4.96</v>
      </c>
      <c r="AF19" s="427"/>
      <c r="AG19" s="426">
        <f>IF(AG8=Tabelas!$B$4,0,IF(OR(AG8=Tabelas!$F$14,AG8=Tabelas!$F$15),VLOOKUP(AG9,matrizpapel,2,0),VLOOKUP(AG9,matrizpapel,3,0)))</f>
        <v>4.96</v>
      </c>
      <c r="AH19" s="427"/>
      <c r="AI19" s="426">
        <f>IF(AI8=Tabelas!$B$4,0,IF(OR(AI8=Tabelas!$F$14,AI8=Tabelas!$F$15),VLOOKUP(AI9,matrizpapel,2,0),VLOOKUP(AI9,matrizpapel,3,0)))</f>
        <v>4.96</v>
      </c>
      <c r="AJ19" s="427"/>
      <c r="AK19" s="426">
        <f>IF(AK8=Tabelas!$B$4,0,IF(OR(AK8=Tabelas!$F$14,AK8=Tabelas!$F$15),VLOOKUP(AK9,matrizpapel,2,0),VLOOKUP(AK9,matrizpapel,3,0)))</f>
        <v>4.96</v>
      </c>
      <c r="AL19" s="427"/>
      <c r="AM19" s="426">
        <f>IF(AM8=Tabelas!$B$4,0,IF(OR(AM8=Tabelas!$F$14,AM8=Tabelas!$F$15),VLOOKUP(AM9,matrizpapel,2,0),VLOOKUP(AM9,matrizpapel,3,0)))</f>
        <v>4.96</v>
      </c>
      <c r="AN19" s="427"/>
      <c r="AO19" s="426">
        <f>IF(AO8=Tabelas!$B$4,0,IF(OR(AO8=Tabelas!$F$14,AO8=Tabelas!$F$15),VLOOKUP(AO9,matrizpapel,2,0),VLOOKUP(AO9,matrizpapel,3,0)))</f>
        <v>4.96</v>
      </c>
      <c r="AP19" s="427"/>
      <c r="AQ19" s="426">
        <f>IF(AQ8=Tabelas!$B$4,0,IF(OR(AQ8=Tabelas!$F$14,AQ8=Tabelas!$F$15),VLOOKUP(AQ9,matrizpapel,2,0),VLOOKUP(AQ9,matrizpapel,3,0)))</f>
        <v>4.96</v>
      </c>
      <c r="AR19" s="427"/>
      <c r="AS19" s="426">
        <f>IF(AS8=Tabelas!$B$4,0,IF(OR(AS8=Tabelas!$F$14,AS8=Tabelas!$F$15),VLOOKUP(AS9,matrizpapel,2,0),VLOOKUP(AS9,matrizpapel,3,0)))</f>
        <v>4.96</v>
      </c>
      <c r="AT19" s="427"/>
      <c r="AU19" s="426">
        <f>IF(AU8=Tabelas!$B$4,0,IF(OR(AU8=Tabelas!$F$14,AU8=Tabelas!$F$15),VLOOKUP(AU9,matrizpapel,2,0),VLOOKUP(AU9,matrizpapel,3,0)))</f>
        <v>4.96</v>
      </c>
      <c r="AV19" s="427"/>
      <c r="AW19" s="426">
        <f>IF(AW8=Tabelas!$B$4,0,IF(OR(AW8=Tabelas!$F$14,AW8=Tabelas!$F$15),VLOOKUP(AW9,matrizpapel,2,0),VLOOKUP(AW9,matrizpapel,3,0)))</f>
        <v>4.96</v>
      </c>
      <c r="AX19" s="427"/>
      <c r="AY19" s="426">
        <f>IF(AY8=Tabelas!$B$4,0,IF(OR(AY8=Tabelas!$F$14,AY8=Tabelas!$F$15),VLOOKUP(AY9,matrizpapel,2,0),VLOOKUP(AY9,matrizpapel,3,0)))</f>
        <v>4.96</v>
      </c>
      <c r="AZ19" s="427"/>
      <c r="BA19" s="426">
        <f>IF(BA8=Tabelas!$B$4,0,IF(OR(BA8=Tabelas!$F$14,BA8=Tabelas!$F$15),VLOOKUP(BA9,matrizpapel,2,0),VLOOKUP(BA9,matrizpapel,3,0)))</f>
        <v>4.96</v>
      </c>
      <c r="BB19" s="427"/>
      <c r="BC19" s="426">
        <f>IF(BC8=Tabelas!$B$4,0,IF(OR(BC8=Tabelas!$F$14,BC8=Tabelas!$F$15),VLOOKUP(BC9,matrizpapel,2,0),VLOOKUP(BC9,matrizpapel,3,0)))</f>
        <v>4.96</v>
      </c>
      <c r="BD19" s="427"/>
      <c r="BE19" s="426">
        <f>IF(BE8=Tabelas!$B$4,0,IF(OR(BE8=Tabelas!$F$14,BE8=Tabelas!$F$15),VLOOKUP(BE9,matrizpapel,2,0),VLOOKUP(BE9,matrizpapel,3,0)))</f>
        <v>4.96</v>
      </c>
      <c r="BF19" s="427"/>
    </row>
    <row r="20" spans="1:58" x14ac:dyDescent="0.25">
      <c r="A20" s="445"/>
      <c r="B20" s="6" t="s">
        <v>91</v>
      </c>
      <c r="C20" s="58">
        <f>IF(C18&gt;1000,1,C18/1000)</f>
        <v>0</v>
      </c>
      <c r="D20" s="59">
        <f>IF(C10=Tabelas!$F$23,C16*C20*(C19+Tabelas!$C$39),C16*C20*C19)</f>
        <v>0</v>
      </c>
      <c r="E20" s="58">
        <f>IF(E18&gt;1000,1,E18/1000)</f>
        <v>0.1</v>
      </c>
      <c r="F20" s="59">
        <f>IF(E10=Tabelas!$F$23,E16*E20*(E19+Tabelas!$C$39),E16*E20*E19)</f>
        <v>414.45263999999997</v>
      </c>
      <c r="G20" s="58">
        <f>IF(G18&gt;1000,1,G18/1000)</f>
        <v>0</v>
      </c>
      <c r="H20" s="59">
        <f>IF(G10=Tabelas!$F$23,G16*G20*(G19+Tabelas!$C$39),G16*G20*G19)</f>
        <v>0</v>
      </c>
      <c r="I20" s="58">
        <f>IF(I18&gt;1000,1,I18/1000)</f>
        <v>1</v>
      </c>
      <c r="J20" s="59">
        <f>IF(I10=Tabelas!$F$23,I16*I20*(I19+Tabelas!$C$39),I16*I20*I19)</f>
        <v>4144.5263999999997</v>
      </c>
      <c r="K20" s="58">
        <f>IF(K18&gt;1000,1,K18/1000)</f>
        <v>0</v>
      </c>
      <c r="L20" s="59">
        <f>IF(K10=Tabelas!$F$23,K16*K20*(K19+Tabelas!$C$39),K16*K20*K19)</f>
        <v>0</v>
      </c>
      <c r="M20" s="58">
        <f>IF(M18&gt;1000,1,M18/1000)</f>
        <v>0</v>
      </c>
      <c r="N20" s="59">
        <f>IF(M10=Tabelas!$F$23,M16*M20*(M19+Tabelas!$C$39),M16*M20*M19)</f>
        <v>0</v>
      </c>
      <c r="O20" s="58">
        <f>IF(O18&gt;1000,1,O18/1000)</f>
        <v>0</v>
      </c>
      <c r="P20" s="59">
        <f>IF(O10=Tabelas!$F$23,O16*O20*(O19+Tabelas!$C$39),O16*O20*O19)</f>
        <v>0</v>
      </c>
      <c r="Q20" s="58">
        <f>IF(Q18&gt;1000,1,Q18/1000)</f>
        <v>0</v>
      </c>
      <c r="R20" s="59">
        <f>IF(Q10=Tabelas!$F$23,Q16*Q20*(Q19+Tabelas!$C$39),Q16*Q20*Q19)</f>
        <v>0</v>
      </c>
      <c r="S20" s="58">
        <f>IF(S18&gt;1000,1,S18/1000)</f>
        <v>0</v>
      </c>
      <c r="T20" s="59">
        <f>IF(S10=Tabelas!$F$23,S16*S20*(S19+Tabelas!$C$39),S16*S20*S19)</f>
        <v>0</v>
      </c>
      <c r="U20" s="58">
        <f>IF(U18&gt;1000,1,U18/1000)</f>
        <v>0.1</v>
      </c>
      <c r="V20" s="59">
        <f>IF(U10=Tabelas!$F$23,U16*U20*(U19+Tabelas!$C$39),U16*U20*U19)</f>
        <v>414.45263999999997</v>
      </c>
      <c r="W20" s="58">
        <f>IF(W18&gt;1000,1,W18/1000)</f>
        <v>0.1</v>
      </c>
      <c r="X20" s="59">
        <f>IF(W10=Tabelas!$F$23,W16*W20*(W19+Tabelas!$C$39),W16*W20*W19)</f>
        <v>414.45263999999997</v>
      </c>
      <c r="Y20" s="58">
        <f>IF(Y18&gt;1000,1,Y18/1000)</f>
        <v>0.1</v>
      </c>
      <c r="Z20" s="59">
        <f>IF(Y10=Tabelas!$F$23,Y16*Y20*(Y19+Tabelas!$C$39),Y16*Y20*Y19)</f>
        <v>414.45263999999997</v>
      </c>
      <c r="AA20" s="58">
        <f>IF(AA18&gt;1000,1,AA18/1000)</f>
        <v>0</v>
      </c>
      <c r="AB20" s="59">
        <f>IF(AA10=Tabelas!$F$23,AA16*AA20*(AA19+Tabelas!$C$39),AA16*AA20*AA19)</f>
        <v>0</v>
      </c>
      <c r="AC20" s="58">
        <f>IF(AC18&gt;1000,1,AC18/1000)</f>
        <v>0</v>
      </c>
      <c r="AD20" s="59">
        <f>IF(AC10=Tabelas!$F$23,AC16*AC20*(AC19+Tabelas!$C$39),AC16*AC20*AC19)</f>
        <v>0</v>
      </c>
      <c r="AE20" s="58">
        <f>IF(AE18&gt;1000,1,AE18/1000)</f>
        <v>0</v>
      </c>
      <c r="AF20" s="59">
        <f>IF(AE10=Tabelas!$F$23,AE16*AE20*(AE19+Tabelas!$C$39),AE16*AE20*AE19)</f>
        <v>0</v>
      </c>
      <c r="AG20" s="58">
        <f>IF(AG18&gt;1000,1,AG18/1000)</f>
        <v>2.5000000000000001E-2</v>
      </c>
      <c r="AH20" s="59">
        <f>IF(AG10=Tabelas!$F$23,AG16*AG20*(AG19+Tabelas!$C$39),AG16*AG20*AG19)</f>
        <v>103.61315999999999</v>
      </c>
      <c r="AI20" s="58">
        <f>IF(AI18&gt;1000,1,AI18/1000)</f>
        <v>0.2</v>
      </c>
      <c r="AJ20" s="59">
        <f>IF(AI10=Tabelas!$F$23,AI16*AI20*(AI19+Tabelas!$C$39),AI16*AI20*AI19)</f>
        <v>828.90527999999995</v>
      </c>
      <c r="AK20" s="58">
        <f>IF(AK18&gt;1000,1,AK18/1000)</f>
        <v>0.2</v>
      </c>
      <c r="AL20" s="59">
        <f>IF(AK10=Tabelas!$F$23,AK16*AK20*(AK19+Tabelas!$C$39),AK16*AK20*AK19)</f>
        <v>828.90527999999995</v>
      </c>
      <c r="AM20" s="58">
        <f>IF(AM18&gt;1000,1,AM18/1000)</f>
        <v>0</v>
      </c>
      <c r="AN20" s="59">
        <f>IF(AM10=Tabelas!$F$23,AM16*AM20*(AM19+Tabelas!$C$39),AM16*AM20*AM19)</f>
        <v>0</v>
      </c>
      <c r="AO20" s="58">
        <f>IF(AO18&gt;1000,1,AO18/1000)</f>
        <v>0</v>
      </c>
      <c r="AP20" s="59">
        <f>IF(AO10=Tabelas!$F$23,AO16*AO20*(AO19+Tabelas!$C$39),AO16*AO20*AO19)</f>
        <v>0</v>
      </c>
      <c r="AQ20" s="58">
        <f>IF(AQ18&gt;1000,1,AQ18/1000)</f>
        <v>0.05</v>
      </c>
      <c r="AR20" s="59">
        <f>IF(AQ10=Tabelas!$F$23,AQ16*AQ20*(AQ19+Tabelas!$C$39),AQ16*AQ20*AQ19)</f>
        <v>207.22631999999999</v>
      </c>
      <c r="AS20" s="58">
        <f>IF(AS18&gt;1000,1,AS18/1000)</f>
        <v>0.2</v>
      </c>
      <c r="AT20" s="59">
        <f>IF(AS10=Tabelas!$F$23,AS16*AS20*(AS19+Tabelas!$C$39),AS16*AS20*AS19)</f>
        <v>828.90527999999995</v>
      </c>
      <c r="AU20" s="58">
        <f>IF(AU18&gt;1000,1,AU18/1000)</f>
        <v>0</v>
      </c>
      <c r="AV20" s="59">
        <f>IF(AU10=Tabelas!$F$23,AU16*AU20*(AU19+Tabelas!$C$39),AU16*AU20*AU19)</f>
        <v>0</v>
      </c>
      <c r="AW20" s="58">
        <f>IF(AW18&gt;1000,1,AW18/1000)</f>
        <v>0</v>
      </c>
      <c r="AX20" s="59">
        <f>IF(AW10=Tabelas!$F$23,AW16*AW20*(AW19+Tabelas!$C$39),AW16*AW20*AW19)</f>
        <v>0</v>
      </c>
      <c r="AY20" s="58">
        <f>IF(AY18&gt;1000,1,AY18/1000)</f>
        <v>0</v>
      </c>
      <c r="AZ20" s="59">
        <f>IF(AY10=Tabelas!$F$23,AY16*AY20*(AY19+Tabelas!$C$39),AY16*AY20*AY19)</f>
        <v>0</v>
      </c>
      <c r="BA20" s="58">
        <f>IF(BA18&gt;1000,1,BA18/1000)</f>
        <v>0.3</v>
      </c>
      <c r="BB20" s="59">
        <f>IF(BA10=Tabelas!$F$23,BA16*BA20*(BA19+Tabelas!$C$39),BA16*BA20*BA19)</f>
        <v>1243.3579199999999</v>
      </c>
      <c r="BC20" s="58">
        <f>IF(BC18&gt;1000,1,BC18/1000)</f>
        <v>0</v>
      </c>
      <c r="BD20" s="59">
        <f>IF(BC10=Tabelas!$F$23,BC16*BC20*(BC19+Tabelas!$C$39),BC16*BC20*BC19)</f>
        <v>0</v>
      </c>
      <c r="BE20" s="58">
        <f>IF(BE18&gt;1000,1,BE18/1000)</f>
        <v>0</v>
      </c>
      <c r="BF20" s="59">
        <f>IF(BE10=Tabelas!$F$23,BE16*BE20*(BE19+Tabelas!$C$39),BE16*BE20*BE19)</f>
        <v>0</v>
      </c>
    </row>
    <row r="21" spans="1:58" x14ac:dyDescent="0.25">
      <c r="A21" s="445"/>
      <c r="B21" s="6" t="s">
        <v>92</v>
      </c>
      <c r="C21" s="58">
        <f>IF(C18&gt;=30000,29,IF(C18&lt;1001,0,C18/1000-C20))</f>
        <v>0</v>
      </c>
      <c r="D21" s="59">
        <f>IF(C10=Tabelas!$F$23,IF(OR(C8=Tabelas!$F$14,C8=Tabelas!$F$15),C16*C21*(C19+Tabelas!$C$39)*Tabelas!$H$3,C16*C21*(C19+Tabelas!$C$39)*Tabelas!$H$7),IF(OR(C8=Tabelas!$F$14,C8=Tabelas!$F$15),C16*C21*C19*Tabelas!$H$3,C16*C21*C19*Tabelas!$H$7))</f>
        <v>0</v>
      </c>
      <c r="E21" s="58">
        <f>IF(E18&gt;=30000,29,IF(E18&lt;1001,0,E18/1000-E20))</f>
        <v>0</v>
      </c>
      <c r="F21" s="59">
        <f>IF(E10=Tabelas!$F$23,IF(OR(E8=Tabelas!$F$14,E8=Tabelas!$F$15),E16*E21*(E19+Tabelas!$C$39)*Tabelas!$H$3,E16*E21*(E19+Tabelas!$C$39)*Tabelas!$H$7),IF(OR(E8=Tabelas!$F$14,E8=Tabelas!$F$15),E16*E21*E19*Tabelas!$H$3,E16*E21*E19*Tabelas!$H$7))</f>
        <v>0</v>
      </c>
      <c r="G21" s="58">
        <f>IF(G18&gt;=30000,29,IF(G18&lt;1001,0,G18/1000-G20))</f>
        <v>0</v>
      </c>
      <c r="H21" s="59">
        <f>IF(G10=Tabelas!$F$23,IF(OR(G8=Tabelas!$F$14,G8=Tabelas!$F$15),G16*G21*(G19+Tabelas!$C$39)*Tabelas!$H$3,G16*G21*(G19+Tabelas!$C$39)*Tabelas!$H$7),IF(OR(G8=Tabelas!$F$14,G8=Tabelas!$F$15),G16*G21*G19*Tabelas!$H$3,G16*G21*G19*Tabelas!$H$7))</f>
        <v>0</v>
      </c>
      <c r="I21" s="58">
        <f>IF(I18&gt;=30000,29,IF(I18&lt;1001,0,I18/1000-I20))</f>
        <v>0</v>
      </c>
      <c r="J21" s="59">
        <f>IF(I10=Tabelas!$F$23,IF(OR(I8=Tabelas!$F$14,I8=Tabelas!$F$15),I16*I21*(I19+Tabelas!$C$39)*Tabelas!$H$3,I16*I21*(I19+Tabelas!$C$39)*Tabelas!$H$7),IF(OR(I8=Tabelas!$F$14,I8=Tabelas!$F$15),I16*I21*I19*Tabelas!$H$3,I16*I21*I19*Tabelas!$H$7))</f>
        <v>0</v>
      </c>
      <c r="K21" s="58">
        <f>IF(K18&gt;=30000,29,IF(K18&lt;1001,0,K18/1000-K20))</f>
        <v>0</v>
      </c>
      <c r="L21" s="59">
        <f>IF(K10=Tabelas!$F$23,IF(OR(K8=Tabelas!$F$14,K8=Tabelas!$F$15),K16*K21*(K19+Tabelas!$C$39)*Tabelas!$H$3,K16*K21*(K19+Tabelas!$C$39)*Tabelas!$H$7),IF(OR(K8=Tabelas!$F$14,K8=Tabelas!$F$15),K16*K21*K19*Tabelas!$H$3,K16*K21*K19*Tabelas!$H$7))</f>
        <v>0</v>
      </c>
      <c r="M21" s="58">
        <f>IF(M18&gt;=30000,29,IF(M18&lt;1001,0,M18/1000-M20))</f>
        <v>0</v>
      </c>
      <c r="N21" s="59">
        <f>IF(M10=Tabelas!$F$23,IF(OR(M8=Tabelas!$F$14,M8=Tabelas!$F$15),M16*M21*(M19+Tabelas!$C$39)*Tabelas!$H$3,M16*M21*(M19+Tabelas!$C$39)*Tabelas!$H$7),IF(OR(M8=Tabelas!$F$14,M8=Tabelas!$F$15),M16*M21*M19*Tabelas!$H$3,M16*M21*M19*Tabelas!$H$7))</f>
        <v>0</v>
      </c>
      <c r="O21" s="58">
        <f>IF(O18&gt;=30000,29,IF(O18&lt;1001,0,O18/1000-O20))</f>
        <v>0</v>
      </c>
      <c r="P21" s="59">
        <f>IF(O10=Tabelas!$F$23,IF(OR(O8=Tabelas!$F$14,O8=Tabelas!$F$15),O16*O21*(O19+Tabelas!$C$39)*Tabelas!$H$3,O16*O21*(O19+Tabelas!$C$39)*Tabelas!$H$7),IF(OR(O8=Tabelas!$F$14,O8=Tabelas!$F$15),O16*O21*O19*Tabelas!$H$3,O16*O21*O19*Tabelas!$H$7))</f>
        <v>0</v>
      </c>
      <c r="Q21" s="58">
        <f>IF(Q18&gt;=30000,29,IF(Q18&lt;1001,0,Q18/1000-Q20))</f>
        <v>0</v>
      </c>
      <c r="R21" s="59">
        <f>IF(Q10=Tabelas!$F$23,IF(OR(Q8=Tabelas!$F$14,Q8=Tabelas!$F$15),Q16*Q21*(Q19+Tabelas!$C$39)*Tabelas!$H$3,Q16*Q21*(Q19+Tabelas!$C$39)*Tabelas!$H$7),IF(OR(Q8=Tabelas!$F$14,Q8=Tabelas!$F$15),Q16*Q21*Q19*Tabelas!$H$3,Q16*Q21*Q19*Tabelas!$H$7))</f>
        <v>0</v>
      </c>
      <c r="S21" s="58">
        <f>IF(S18&gt;=30000,29,IF(S18&lt;1001,0,S18/1000-S20))</f>
        <v>0</v>
      </c>
      <c r="T21" s="59">
        <f>IF(S10=Tabelas!$F$23,IF(OR(S8=Tabelas!$F$14,S8=Tabelas!$F$15),S16*S21*(S19+Tabelas!$C$39)*Tabelas!$H$3,S16*S21*(S19+Tabelas!$C$39)*Tabelas!$H$7),IF(OR(S8=Tabelas!$F$14,S8=Tabelas!$F$15),S16*S21*S19*Tabelas!$H$3,S16*S21*S19*Tabelas!$H$7))</f>
        <v>0</v>
      </c>
      <c r="U21" s="58">
        <f>IF(U18&gt;=30000,29,IF(U18&lt;1001,0,U18/1000-U20))</f>
        <v>0</v>
      </c>
      <c r="V21" s="59">
        <f>IF(U10=Tabelas!$F$23,IF(OR(U8=Tabelas!$F$14,U8=Tabelas!$F$15),U16*U21*(U19+Tabelas!$C$39)*Tabelas!$H$3,U16*U21*(U19+Tabelas!$C$39)*Tabelas!$H$7),IF(OR(U8=Tabelas!$F$14,U8=Tabelas!$F$15),U16*U21*U19*Tabelas!$H$3,U16*U21*U19*Tabelas!$H$7))</f>
        <v>0</v>
      </c>
      <c r="W21" s="58">
        <f>IF(W18&gt;=30000,29,IF(W18&lt;1001,0,W18/1000-W20))</f>
        <v>0</v>
      </c>
      <c r="X21" s="59">
        <f>IF(W10=Tabelas!$F$23,IF(OR(W8=Tabelas!$F$14,W8=Tabelas!$F$15),W16*W21*(W19+Tabelas!$C$39)*Tabelas!$H$3,W16*W21*(W19+Tabelas!$C$39)*Tabelas!$H$7),IF(OR(W8=Tabelas!$F$14,W8=Tabelas!$F$15),W16*W21*W19*Tabelas!$H$3,W16*W21*W19*Tabelas!$H$7))</f>
        <v>0</v>
      </c>
      <c r="Y21" s="58">
        <f>IF(Y18&gt;=30000,29,IF(Y18&lt;1001,0,Y18/1000-Y20))</f>
        <v>0</v>
      </c>
      <c r="Z21" s="59">
        <f>IF(Y10=Tabelas!$F$23,IF(OR(Y8=Tabelas!$F$14,Y8=Tabelas!$F$15),Y16*Y21*(Y19+Tabelas!$C$39)*Tabelas!$H$3,Y16*Y21*(Y19+Tabelas!$C$39)*Tabelas!$H$7),IF(OR(Y8=Tabelas!$F$14,Y8=Tabelas!$F$15),Y16*Y21*Y19*Tabelas!$H$3,Y16*Y21*Y19*Tabelas!$H$7))</f>
        <v>0</v>
      </c>
      <c r="AA21" s="58">
        <f>IF(AA18&gt;=30000,29,IF(AA18&lt;1001,0,AA18/1000-AA20))</f>
        <v>0</v>
      </c>
      <c r="AB21" s="59">
        <f>IF(AA10=Tabelas!$F$23,IF(OR(AA8=Tabelas!$F$14,AA8=Tabelas!$F$15),AA16*AA21*(AA19+Tabelas!$C$39)*Tabelas!$H$3,AA16*AA21*(AA19+Tabelas!$C$39)*Tabelas!$H$7),IF(OR(AA8=Tabelas!$F$14,AA8=Tabelas!$F$15),AA16*AA21*AA19*Tabelas!$H$3,AA16*AA21*AA19*Tabelas!$H$7))</f>
        <v>0</v>
      </c>
      <c r="AC21" s="58">
        <f>IF(AC18&gt;=30000,29,IF(AC18&lt;1001,0,AC18/1000-AC20))</f>
        <v>0</v>
      </c>
      <c r="AD21" s="59">
        <f>IF(AC10=Tabelas!$F$23,IF(OR(AC8=Tabelas!$F$14,AC8=Tabelas!$F$15),AC16*AC21*(AC19+Tabelas!$C$39)*Tabelas!$H$3,AC16*AC21*(AC19+Tabelas!$C$39)*Tabelas!$H$7),IF(OR(AC8=Tabelas!$F$14,AC8=Tabelas!$F$15),AC16*AC21*AC19*Tabelas!$H$3,AC16*AC21*AC19*Tabelas!$H$7))</f>
        <v>0</v>
      </c>
      <c r="AE21" s="58">
        <f>IF(AE18&gt;=30000,29,IF(AE18&lt;1001,0,AE18/1000-AE20))</f>
        <v>0</v>
      </c>
      <c r="AF21" s="59">
        <f>IF(AE10=Tabelas!$F$23,IF(OR(AE8=Tabelas!$F$14,AE8=Tabelas!$F$15),AE16*AE21*(AE19+Tabelas!$C$39)*Tabelas!$H$3,AE16*AE21*(AE19+Tabelas!$C$39)*Tabelas!$H$7),IF(OR(AE8=Tabelas!$F$14,AE8=Tabelas!$F$15),AE16*AE21*AE19*Tabelas!$H$3,AE16*AE21*AE19*Tabelas!$H$7))</f>
        <v>0</v>
      </c>
      <c r="AG21" s="58">
        <f>IF(AG18&gt;=30000,29,IF(AG18&lt;1001,0,AG18/1000-AG20))</f>
        <v>0</v>
      </c>
      <c r="AH21" s="59">
        <f>IF(AG10=Tabelas!$F$23,IF(OR(AG8=Tabelas!$F$14,AG8=Tabelas!$F$15),AG16*AG21*(AG19+Tabelas!$C$39)*Tabelas!$H$3,AG16*AG21*(AG19+Tabelas!$C$39)*Tabelas!$H$7),IF(OR(AG8=Tabelas!$F$14,AG8=Tabelas!$F$15),AG16*AG21*AG19*Tabelas!$H$3,AG16*AG21*AG19*Tabelas!$H$7))</f>
        <v>0</v>
      </c>
      <c r="AI21" s="58">
        <f>IF(AI18&gt;=30000,29,IF(AI18&lt;1001,0,AI18/1000-AI20))</f>
        <v>0</v>
      </c>
      <c r="AJ21" s="59">
        <f>IF(AI10=Tabelas!$F$23,IF(OR(AI8=Tabelas!$F$14,AI8=Tabelas!$F$15),AI16*AI21*(AI19+Tabelas!$C$39)*Tabelas!$H$3,AI16*AI21*(AI19+Tabelas!$C$39)*Tabelas!$H$7),IF(OR(AI8=Tabelas!$F$14,AI8=Tabelas!$F$15),AI16*AI21*AI19*Tabelas!$H$3,AI16*AI21*AI19*Tabelas!$H$7))</f>
        <v>0</v>
      </c>
      <c r="AK21" s="58">
        <f>IF(AK18&gt;=30000,29,IF(AK18&lt;1001,0,AK18/1000-AK20))</f>
        <v>0</v>
      </c>
      <c r="AL21" s="59">
        <f>IF(AK10=Tabelas!$F$23,IF(OR(AK8=Tabelas!$F$14,AK8=Tabelas!$F$15),AK16*AK21*(AK19+Tabelas!$C$39)*Tabelas!$H$3,AK16*AK21*(AK19+Tabelas!$C$39)*Tabelas!$H$7),IF(OR(AK8=Tabelas!$F$14,AK8=Tabelas!$F$15),AK16*AK21*AK19*Tabelas!$H$3,AK16*AK21*AK19*Tabelas!$H$7))</f>
        <v>0</v>
      </c>
      <c r="AM21" s="58">
        <f>IF(AM18&gt;=30000,29,IF(AM18&lt;1001,0,AM18/1000-AM20))</f>
        <v>0</v>
      </c>
      <c r="AN21" s="59">
        <f>IF(AM10=Tabelas!$F$23,IF(OR(AM8=Tabelas!$F$14,AM8=Tabelas!$F$15),AM16*AM21*(AM19+Tabelas!$C$39)*Tabelas!$H$3,AM16*AM21*(AM19+Tabelas!$C$39)*Tabelas!$H$7),IF(OR(AM8=Tabelas!$F$14,AM8=Tabelas!$F$15),AM16*AM21*AM19*Tabelas!$H$3,AM16*AM21*AM19*Tabelas!$H$7))</f>
        <v>0</v>
      </c>
      <c r="AO21" s="58">
        <f>IF(AO18&gt;=30000,29,IF(AO18&lt;1001,0,AO18/1000-AO20))</f>
        <v>0</v>
      </c>
      <c r="AP21" s="59">
        <f>IF(AO10=Tabelas!$F$23,IF(OR(AO8=Tabelas!$F$14,AO8=Tabelas!$F$15),AO16*AO21*(AO19+Tabelas!$C$39)*Tabelas!$H$3,AO16*AO21*(AO19+Tabelas!$C$39)*Tabelas!$H$7),IF(OR(AO8=Tabelas!$F$14,AO8=Tabelas!$F$15),AO16*AO21*AO19*Tabelas!$H$3,AO16*AO21*AO19*Tabelas!$H$7))</f>
        <v>0</v>
      </c>
      <c r="AQ21" s="58">
        <f>IF(AQ18&gt;=30000,29,IF(AQ18&lt;1001,0,AQ18/1000-AQ20))</f>
        <v>0</v>
      </c>
      <c r="AR21" s="59">
        <f>IF(AQ10=Tabelas!$F$23,IF(OR(AQ8=Tabelas!$F$14,AQ8=Tabelas!$F$15),AQ16*AQ21*(AQ19+Tabelas!$C$39)*Tabelas!$H$3,AQ16*AQ21*(AQ19+Tabelas!$C$39)*Tabelas!$H$7),IF(OR(AQ8=Tabelas!$F$14,AQ8=Tabelas!$F$15),AQ16*AQ21*AQ19*Tabelas!$H$3,AQ16*AQ21*AQ19*Tabelas!$H$7))</f>
        <v>0</v>
      </c>
      <c r="AS21" s="58">
        <f>IF(AS18&gt;=30000,29,IF(AS18&lt;1001,0,AS18/1000-AS20))</f>
        <v>0</v>
      </c>
      <c r="AT21" s="59">
        <f>IF(AS10=Tabelas!$F$23,IF(OR(AS8=Tabelas!$F$14,AS8=Tabelas!$F$15),AS16*AS21*(AS19+Tabelas!$C$39)*Tabelas!$H$3,AS16*AS21*(AS19+Tabelas!$C$39)*Tabelas!$H$7),IF(OR(AS8=Tabelas!$F$14,AS8=Tabelas!$F$15),AS16*AS21*AS19*Tabelas!$H$3,AS16*AS21*AS19*Tabelas!$H$7))</f>
        <v>0</v>
      </c>
      <c r="AU21" s="58">
        <f>IF(AU18&gt;=30000,29,IF(AU18&lt;1001,0,AU18/1000-AU20))</f>
        <v>0</v>
      </c>
      <c r="AV21" s="59">
        <f>IF(AU10=Tabelas!$F$23,IF(OR(AU8=Tabelas!$F$14,AU8=Tabelas!$F$15),AU16*AU21*(AU19+Tabelas!$C$39)*Tabelas!$H$3,AU16*AU21*(AU19+Tabelas!$C$39)*Tabelas!$H$7),IF(OR(AU8=Tabelas!$F$14,AU8=Tabelas!$F$15),AU16*AU21*AU19*Tabelas!$H$3,AU16*AU21*AU19*Tabelas!$H$7))</f>
        <v>0</v>
      </c>
      <c r="AW21" s="58">
        <f>IF(AW18&gt;=30000,29,IF(AW18&lt;1001,0,AW18/1000-AW20))</f>
        <v>0</v>
      </c>
      <c r="AX21" s="59">
        <f>IF(AW10=Tabelas!$F$23,IF(OR(AW8=Tabelas!$F$14,AW8=Tabelas!$F$15),AW16*AW21*(AW19+Tabelas!$C$39)*Tabelas!$H$3,AW16*AW21*(AW19+Tabelas!$C$39)*Tabelas!$H$7),IF(OR(AW8=Tabelas!$F$14,AW8=Tabelas!$F$15),AW16*AW21*AW19*Tabelas!$H$3,AW16*AW21*AW19*Tabelas!$H$7))</f>
        <v>0</v>
      </c>
      <c r="AY21" s="58">
        <f>IF(AY18&gt;=30000,29,IF(AY18&lt;1001,0,AY18/1000-AY20))</f>
        <v>0</v>
      </c>
      <c r="AZ21" s="59">
        <f>IF(AY10=Tabelas!$F$23,IF(OR(AY8=Tabelas!$F$14,AY8=Tabelas!$F$15),AY16*AY21*(AY19+Tabelas!$C$39)*Tabelas!$H$3,AY16*AY21*(AY19+Tabelas!$C$39)*Tabelas!$H$7),IF(OR(AY8=Tabelas!$F$14,AY8=Tabelas!$F$15),AY16*AY21*AY19*Tabelas!$H$3,AY16*AY21*AY19*Tabelas!$H$7))</f>
        <v>0</v>
      </c>
      <c r="BA21" s="58">
        <f>IF(BA18&gt;=30000,29,IF(BA18&lt;1001,0,BA18/1000-BA20))</f>
        <v>0</v>
      </c>
      <c r="BB21" s="59">
        <f>IF(BA10=Tabelas!$F$23,IF(OR(BA8=Tabelas!$F$14,BA8=Tabelas!$F$15),BA16*BA21*(BA19+Tabelas!$C$39)*Tabelas!$H$3,BA16*BA21*(BA19+Tabelas!$C$39)*Tabelas!$H$7),IF(OR(BA8=Tabelas!$F$14,BA8=Tabelas!$F$15),BA16*BA21*BA19*Tabelas!$H$3,BA16*BA21*BA19*Tabelas!$H$7))</f>
        <v>0</v>
      </c>
      <c r="BC21" s="58">
        <f>IF(BC18&gt;=30000,29,IF(BC18&lt;1001,0,BC18/1000-BC20))</f>
        <v>0</v>
      </c>
      <c r="BD21" s="59">
        <f>IF(BC10=Tabelas!$F$23,IF(OR(BC8=Tabelas!$F$14,BC8=Tabelas!$F$15),BC16*BC21*(BC19+Tabelas!$C$39)*Tabelas!$H$3,BC16*BC21*(BC19+Tabelas!$C$39)*Tabelas!$H$7),IF(OR(BC8=Tabelas!$F$14,BC8=Tabelas!$F$15),BC16*BC21*BC19*Tabelas!$H$3,BC16*BC21*BC19*Tabelas!$H$7))</f>
        <v>0</v>
      </c>
      <c r="BE21" s="58">
        <f>IF(BE18&gt;=30000,29,IF(BE18&lt;1001,0,BE18/1000-BE20))</f>
        <v>0</v>
      </c>
      <c r="BF21" s="59">
        <f>IF(BE10=Tabelas!$F$23,IF(OR(BE8=Tabelas!$F$14,BE8=Tabelas!$F$15),BE16*BE21*(BE19+Tabelas!$C$39)*Tabelas!$H$3,BE16*BE21*(BE19+Tabelas!$C$39)*Tabelas!$H$7),IF(OR(BE8=Tabelas!$F$14,BE8=Tabelas!$F$15),BE16*BE21*BE19*Tabelas!$H$3,BE16*BE21*BE19*Tabelas!$H$7))</f>
        <v>0</v>
      </c>
    </row>
    <row r="22" spans="1:58" x14ac:dyDescent="0.25">
      <c r="A22" s="445"/>
      <c r="B22" s="7" t="s">
        <v>93</v>
      </c>
      <c r="C22" s="58">
        <f>IF(C18&gt;=100000,70,IF(C18&lt;30001,0,C18/1000-SUM(C20:C21)))</f>
        <v>0</v>
      </c>
      <c r="D22" s="59">
        <f>IF(C10=Tabelas!$F$23,IF(OR(C8=Tabelas!$F$14,C8=Tabelas!$F$15),C16*C22*(C19+Tabelas!$C$39)*Tabelas!$H$4,C16*C22*(C19+Tabelas!$C$39)*Tabelas!$G$4),IF(OR(C8=Tabelas!$F$14,C8=Tabelas!$F$15),C16*C22*C19*Tabelas!$H$4,C16*C22*C19*Tabelas!$H$8))</f>
        <v>0</v>
      </c>
      <c r="E22" s="58">
        <f>IF(E18&gt;=100000,70,IF(E18&lt;30001,0,E18/1000-SUM(E20:E21)))</f>
        <v>0</v>
      </c>
      <c r="F22" s="59">
        <f>IF(E10=Tabelas!$F$23,IF(OR(E8=Tabelas!$F$14,E8=Tabelas!$F$15),E16*E22*(E19+Tabelas!$C$39)*Tabelas!$H$4,E16*E22*(E19+Tabelas!$C$39)*Tabelas!$G$4),IF(OR(E8=Tabelas!$F$14,E8=Tabelas!$F$15),E16*E22*E19*Tabelas!$H$4,E16*E22*E19*Tabelas!$H$8))</f>
        <v>0</v>
      </c>
      <c r="G22" s="58">
        <f>IF(G18&gt;=100000,70,IF(G18&lt;30001,0,G18/1000-SUM(G20:G21)))</f>
        <v>0</v>
      </c>
      <c r="H22" s="59">
        <f>IF(G10=Tabelas!$F$23,IF(OR(G8=Tabelas!$F$14,G8=Tabelas!$F$15),G16*G22*(G19+Tabelas!$C$39)*Tabelas!$H$4,G16*G22*(G19+Tabelas!$C$39)*Tabelas!$G$4),IF(OR(G8=Tabelas!$F$14,G8=Tabelas!$F$15),G16*G22*G19*Tabelas!$H$4,G16*G22*G19*Tabelas!$H$8))</f>
        <v>0</v>
      </c>
      <c r="I22" s="58">
        <f>IF(I18&gt;=100000,70,IF(I18&lt;30001,0,I18/1000-SUM(I20:I21)))</f>
        <v>0</v>
      </c>
      <c r="J22" s="59">
        <f>IF(I10=Tabelas!$F$23,IF(OR(I8=Tabelas!$F$14,I8=Tabelas!$F$15),I16*I22*(I19+Tabelas!$C$39)*Tabelas!$H$4,I16*I22*(I19+Tabelas!$C$39)*Tabelas!$G$4),IF(OR(I8=Tabelas!$F$14,I8=Tabelas!$F$15),I16*I22*I19*Tabelas!$H$4,I16*I22*I19*Tabelas!$H$8))</f>
        <v>0</v>
      </c>
      <c r="K22" s="58">
        <f>IF(K18&gt;=100000,70,IF(K18&lt;30001,0,K18/1000-SUM(K20:K21)))</f>
        <v>0</v>
      </c>
      <c r="L22" s="59">
        <f>IF(K10=Tabelas!$F$23,IF(OR(K8=Tabelas!$F$14,K8=Tabelas!$F$15),K16*K22*(K19+Tabelas!$C$39)*Tabelas!$H$4,K16*K22*(K19+Tabelas!$C$39)*Tabelas!$G$4),IF(OR(K8=Tabelas!$F$14,K8=Tabelas!$F$15),K16*K22*K19*Tabelas!$H$4,K16*K22*K19*Tabelas!$H$8))</f>
        <v>0</v>
      </c>
      <c r="M22" s="58">
        <f>IF(M18&gt;=100000,70,IF(M18&lt;30001,0,M18/1000-SUM(M20:M21)))</f>
        <v>0</v>
      </c>
      <c r="N22" s="59">
        <f>IF(M10=Tabelas!$F$23,IF(OR(M8=Tabelas!$F$14,M8=Tabelas!$F$15),M16*M22*(M19+Tabelas!$C$39)*Tabelas!$H$4,M16*M22*(M19+Tabelas!$C$39)*Tabelas!$G$4),IF(OR(M8=Tabelas!$F$14,M8=Tabelas!$F$15),M16*M22*M19*Tabelas!$H$4,M16*M22*M19*Tabelas!$H$8))</f>
        <v>0</v>
      </c>
      <c r="O22" s="58">
        <f>IF(O18&gt;=100000,70,IF(O18&lt;30001,0,O18/1000-SUM(O20:O21)))</f>
        <v>0</v>
      </c>
      <c r="P22" s="59">
        <f>IF(O10=Tabelas!$F$23,IF(OR(O8=Tabelas!$F$14,O8=Tabelas!$F$15),O16*O22*(O19+Tabelas!$C$39)*Tabelas!$H$4,O16*O22*(O19+Tabelas!$C$39)*Tabelas!$G$4),IF(OR(O8=Tabelas!$F$14,O8=Tabelas!$F$15),O16*O22*O19*Tabelas!$H$4,O16*O22*O19*Tabelas!$H$8))</f>
        <v>0</v>
      </c>
      <c r="Q22" s="58">
        <f>IF(Q18&gt;=100000,70,IF(Q18&lt;30001,0,Q18/1000-SUM(Q20:Q21)))</f>
        <v>0</v>
      </c>
      <c r="R22" s="59">
        <f>IF(Q10=Tabelas!$F$23,IF(OR(Q8=Tabelas!$F$14,Q8=Tabelas!$F$15),Q16*Q22*(Q19+Tabelas!$C$39)*Tabelas!$H$4,Q16*Q22*(Q19+Tabelas!$C$39)*Tabelas!$G$4),IF(OR(Q8=Tabelas!$F$14,Q8=Tabelas!$F$15),Q16*Q22*Q19*Tabelas!$H$4,Q16*Q22*Q19*Tabelas!$H$8))</f>
        <v>0</v>
      </c>
      <c r="S22" s="58">
        <f>IF(S18&gt;=100000,70,IF(S18&lt;30001,0,S18/1000-SUM(S20:S21)))</f>
        <v>0</v>
      </c>
      <c r="T22" s="59">
        <f>IF(S10=Tabelas!$F$23,IF(OR(S8=Tabelas!$F$14,S8=Tabelas!$F$15),S16*S22*(S19+Tabelas!$C$39)*Tabelas!$H$4,S16*S22*(S19+Tabelas!$C$39)*Tabelas!$G$4),IF(OR(S8=Tabelas!$F$14,S8=Tabelas!$F$15),S16*S22*S19*Tabelas!$H$4,S16*S22*S19*Tabelas!$H$8))</f>
        <v>0</v>
      </c>
      <c r="U22" s="58">
        <f>IF(U18&gt;=100000,70,IF(U18&lt;30001,0,U18/1000-SUM(U20:U21)))</f>
        <v>0</v>
      </c>
      <c r="V22" s="59">
        <f>IF(U10=Tabelas!$F$23,IF(OR(U8=Tabelas!$F$14,U8=Tabelas!$F$15),U16*U22*(U19+Tabelas!$C$39)*Tabelas!$H$4,U16*U22*(U19+Tabelas!$C$39)*Tabelas!$G$4),IF(OR(U8=Tabelas!$F$14,U8=Tabelas!$F$15),U16*U22*U19*Tabelas!$H$4,U16*U22*U19*Tabelas!$H$8))</f>
        <v>0</v>
      </c>
      <c r="W22" s="58">
        <f>IF(W18&gt;=100000,70,IF(W18&lt;30001,0,W18/1000-SUM(W20:W21)))</f>
        <v>0</v>
      </c>
      <c r="X22" s="59">
        <f>IF(W10=Tabelas!$F$23,IF(OR(W8=Tabelas!$F$14,W8=Tabelas!$F$15),W16*W22*(W19+Tabelas!$C$39)*Tabelas!$H$4,W16*W22*(W19+Tabelas!$C$39)*Tabelas!$G$4),IF(OR(W8=Tabelas!$F$14,W8=Tabelas!$F$15),W16*W22*W19*Tabelas!$H$4,W16*W22*W19*Tabelas!$H$8))</f>
        <v>0</v>
      </c>
      <c r="Y22" s="58">
        <f>IF(Y18&gt;=100000,70,IF(Y18&lt;30001,0,Y18/1000-SUM(Y20:Y21)))</f>
        <v>0</v>
      </c>
      <c r="Z22" s="59">
        <f>IF(Y10=Tabelas!$F$23,IF(OR(Y8=Tabelas!$F$14,Y8=Tabelas!$F$15),Y16*Y22*(Y19+Tabelas!$C$39)*Tabelas!$H$4,Y16*Y22*(Y19+Tabelas!$C$39)*Tabelas!$G$4),IF(OR(Y8=Tabelas!$F$14,Y8=Tabelas!$F$15),Y16*Y22*Y19*Tabelas!$H$4,Y16*Y22*Y19*Tabelas!$H$8))</f>
        <v>0</v>
      </c>
      <c r="AA22" s="58">
        <f>IF(AA18&gt;=100000,70,IF(AA18&lt;30001,0,AA18/1000-SUM(AA20:AA21)))</f>
        <v>0</v>
      </c>
      <c r="AB22" s="59">
        <f>IF(AA10=Tabelas!$F$23,IF(OR(AA8=Tabelas!$F$14,AA8=Tabelas!$F$15),AA16*AA22*(AA19+Tabelas!$C$39)*Tabelas!$H$4,AA16*AA22*(AA19+Tabelas!$C$39)*Tabelas!$G$4),IF(OR(AA8=Tabelas!$F$14,AA8=Tabelas!$F$15),AA16*AA22*AA19*Tabelas!$H$4,AA16*AA22*AA19*Tabelas!$H$8))</f>
        <v>0</v>
      </c>
      <c r="AC22" s="58">
        <f>IF(AC18&gt;=100000,70,IF(AC18&lt;30001,0,AC18/1000-SUM(AC20:AC21)))</f>
        <v>0</v>
      </c>
      <c r="AD22" s="59">
        <f>IF(AC10=Tabelas!$F$23,IF(OR(AC8=Tabelas!$F$14,AC8=Tabelas!$F$15),AC16*AC22*(AC19+Tabelas!$C$39)*Tabelas!$H$4,AC16*AC22*(AC19+Tabelas!$C$39)*Tabelas!$G$4),IF(OR(AC8=Tabelas!$F$14,AC8=Tabelas!$F$15),AC16*AC22*AC19*Tabelas!$H$4,AC16*AC22*AC19*Tabelas!$H$8))</f>
        <v>0</v>
      </c>
      <c r="AE22" s="58">
        <f>IF(AE18&gt;=100000,70,IF(AE18&lt;30001,0,AE18/1000-SUM(AE20:AE21)))</f>
        <v>0</v>
      </c>
      <c r="AF22" s="59">
        <f>IF(AE10=Tabelas!$F$23,IF(OR(AE8=Tabelas!$F$14,AE8=Tabelas!$F$15),AE16*AE22*(AE19+Tabelas!$C$39)*Tabelas!$H$4,AE16*AE22*(AE19+Tabelas!$C$39)*Tabelas!$G$4),IF(OR(AE8=Tabelas!$F$14,AE8=Tabelas!$F$15),AE16*AE22*AE19*Tabelas!$H$4,AE16*AE22*AE19*Tabelas!$H$8))</f>
        <v>0</v>
      </c>
      <c r="AG22" s="58">
        <f>IF(AG18&gt;=100000,70,IF(AG18&lt;30001,0,AG18/1000-SUM(AG20:AG21)))</f>
        <v>0</v>
      </c>
      <c r="AH22" s="59">
        <f>IF(AG10=Tabelas!$F$23,IF(OR(AG8=Tabelas!$F$14,AG8=Tabelas!$F$15),AG16*AG22*(AG19+Tabelas!$C$39)*Tabelas!$H$4,AG16*AG22*(AG19+Tabelas!$C$39)*Tabelas!$G$4),IF(OR(AG8=Tabelas!$F$14,AG8=Tabelas!$F$15),AG16*AG22*AG19*Tabelas!$H$4,AG16*AG22*AG19*Tabelas!$H$8))</f>
        <v>0</v>
      </c>
      <c r="AI22" s="58">
        <f>IF(AI18&gt;=100000,70,IF(AI18&lt;30001,0,AI18/1000-SUM(AI20:AI21)))</f>
        <v>0</v>
      </c>
      <c r="AJ22" s="59">
        <f>IF(AI10=Tabelas!$F$23,IF(OR(AI8=Tabelas!$F$14,AI8=Tabelas!$F$15),AI16*AI22*(AI19+Tabelas!$C$39)*Tabelas!$H$4,AI16*AI22*(AI19+Tabelas!$C$39)*Tabelas!$G$4),IF(OR(AI8=Tabelas!$F$14,AI8=Tabelas!$F$15),AI16*AI22*AI19*Tabelas!$H$4,AI16*AI22*AI19*Tabelas!$H$8))</f>
        <v>0</v>
      </c>
      <c r="AK22" s="58">
        <f>IF(AK18&gt;=100000,70,IF(AK18&lt;30001,0,AK18/1000-SUM(AK20:AK21)))</f>
        <v>0</v>
      </c>
      <c r="AL22" s="59">
        <f>IF(AK10=Tabelas!$F$23,IF(OR(AK8=Tabelas!$F$14,AK8=Tabelas!$F$15),AK16*AK22*(AK19+Tabelas!$C$39)*Tabelas!$H$4,AK16*AK22*(AK19+Tabelas!$C$39)*Tabelas!$G$4),IF(OR(AK8=Tabelas!$F$14,AK8=Tabelas!$F$15),AK16*AK22*AK19*Tabelas!$H$4,AK16*AK22*AK19*Tabelas!$H$8))</f>
        <v>0</v>
      </c>
      <c r="AM22" s="58">
        <f>IF(AM18&gt;=100000,70,IF(AM18&lt;30001,0,AM18/1000-SUM(AM20:AM21)))</f>
        <v>0</v>
      </c>
      <c r="AN22" s="59">
        <f>IF(AM10=Tabelas!$F$23,IF(OR(AM8=Tabelas!$F$14,AM8=Tabelas!$F$15),AM16*AM22*(AM19+Tabelas!$C$39)*Tabelas!$H$4,AM16*AM22*(AM19+Tabelas!$C$39)*Tabelas!$G$4),IF(OR(AM8=Tabelas!$F$14,AM8=Tabelas!$F$15),AM16*AM22*AM19*Tabelas!$H$4,AM16*AM22*AM19*Tabelas!$H$8))</f>
        <v>0</v>
      </c>
      <c r="AO22" s="58">
        <f>IF(AO18&gt;=100000,70,IF(AO18&lt;30001,0,AO18/1000-SUM(AO20:AO21)))</f>
        <v>0</v>
      </c>
      <c r="AP22" s="59">
        <f>IF(AO10=Tabelas!$F$23,IF(OR(AO8=Tabelas!$F$14,AO8=Tabelas!$F$15),AO16*AO22*(AO19+Tabelas!$C$39)*Tabelas!$H$4,AO16*AO22*(AO19+Tabelas!$C$39)*Tabelas!$G$4),IF(OR(AO8=Tabelas!$F$14,AO8=Tabelas!$F$15),AO16*AO22*AO19*Tabelas!$H$4,AO16*AO22*AO19*Tabelas!$H$8))</f>
        <v>0</v>
      </c>
      <c r="AQ22" s="58">
        <f>IF(AQ18&gt;=100000,70,IF(AQ18&lt;30001,0,AQ18/1000-SUM(AQ20:AQ21)))</f>
        <v>0</v>
      </c>
      <c r="AR22" s="59">
        <f>IF(AQ10=Tabelas!$F$23,IF(OR(AQ8=Tabelas!$F$14,AQ8=Tabelas!$F$15),AQ16*AQ22*(AQ19+Tabelas!$C$39)*Tabelas!$H$4,AQ16*AQ22*(AQ19+Tabelas!$C$39)*Tabelas!$G$4),IF(OR(AQ8=Tabelas!$F$14,AQ8=Tabelas!$F$15),AQ16*AQ22*AQ19*Tabelas!$H$4,AQ16*AQ22*AQ19*Tabelas!$H$8))</f>
        <v>0</v>
      </c>
      <c r="AS22" s="58">
        <f>IF(AS18&gt;=100000,70,IF(AS18&lt;30001,0,AS18/1000-SUM(AS20:AS21)))</f>
        <v>0</v>
      </c>
      <c r="AT22" s="59">
        <f>IF(AS10=Tabelas!$F$23,IF(OR(AS8=Tabelas!$F$14,AS8=Tabelas!$F$15),AS16*AS22*(AS19+Tabelas!$C$39)*Tabelas!$H$4,AS16*AS22*(AS19+Tabelas!$C$39)*Tabelas!$G$4),IF(OR(AS8=Tabelas!$F$14,AS8=Tabelas!$F$15),AS16*AS22*AS19*Tabelas!$H$4,AS16*AS22*AS19*Tabelas!$H$8))</f>
        <v>0</v>
      </c>
      <c r="AU22" s="58">
        <f>IF(AU18&gt;=100000,70,IF(AU18&lt;30001,0,AU18/1000-SUM(AU20:AU21)))</f>
        <v>0</v>
      </c>
      <c r="AV22" s="59">
        <f>IF(AU10=Tabelas!$F$23,IF(OR(AU8=Tabelas!$F$14,AU8=Tabelas!$F$15),AU16*AU22*(AU19+Tabelas!$C$39)*Tabelas!$H$4,AU16*AU22*(AU19+Tabelas!$C$39)*Tabelas!$G$4),IF(OR(AU8=Tabelas!$F$14,AU8=Tabelas!$F$15),AU16*AU22*AU19*Tabelas!$H$4,AU16*AU22*AU19*Tabelas!$H$8))</f>
        <v>0</v>
      </c>
      <c r="AW22" s="58">
        <f>IF(AW18&gt;=100000,70,IF(AW18&lt;30001,0,AW18/1000-SUM(AW20:AW21)))</f>
        <v>0</v>
      </c>
      <c r="AX22" s="59">
        <f>IF(AW10=Tabelas!$F$23,IF(OR(AW8=Tabelas!$F$14,AW8=Tabelas!$F$15),AW16*AW22*(AW19+Tabelas!$C$39)*Tabelas!$H$4,AW16*AW22*(AW19+Tabelas!$C$39)*Tabelas!$G$4),IF(OR(AW8=Tabelas!$F$14,AW8=Tabelas!$F$15),AW16*AW22*AW19*Tabelas!$H$4,AW16*AW22*AW19*Tabelas!$H$8))</f>
        <v>0</v>
      </c>
      <c r="AY22" s="58">
        <f>IF(AY18&gt;=100000,70,IF(AY18&lt;30001,0,AY18/1000-SUM(AY20:AY21)))</f>
        <v>0</v>
      </c>
      <c r="AZ22" s="59">
        <f>IF(AY10=Tabelas!$F$23,IF(OR(AY8=Tabelas!$F$14,AY8=Tabelas!$F$15),AY16*AY22*(AY19+Tabelas!$C$39)*Tabelas!$H$4,AY16*AY22*(AY19+Tabelas!$C$39)*Tabelas!$G$4),IF(OR(AY8=Tabelas!$F$14,AY8=Tabelas!$F$15),AY16*AY22*AY19*Tabelas!$H$4,AY16*AY22*AY19*Tabelas!$H$8))</f>
        <v>0</v>
      </c>
      <c r="BA22" s="58">
        <f>IF(BA18&gt;=100000,70,IF(BA18&lt;30001,0,BA18/1000-SUM(BA20:BA21)))</f>
        <v>0</v>
      </c>
      <c r="BB22" s="59">
        <f>IF(BA10=Tabelas!$F$23,IF(OR(BA8=Tabelas!$F$14,BA8=Tabelas!$F$15),BA16*BA22*(BA19+Tabelas!$C$39)*Tabelas!$H$4,BA16*BA22*(BA19+Tabelas!$C$39)*Tabelas!$G$4),IF(OR(BA8=Tabelas!$F$14,BA8=Tabelas!$F$15),BA16*BA22*BA19*Tabelas!$H$4,BA16*BA22*BA19*Tabelas!$H$8))</f>
        <v>0</v>
      </c>
      <c r="BC22" s="58">
        <f>IF(BC18&gt;=100000,70,IF(BC18&lt;30001,0,BC18/1000-SUM(BC20:BC21)))</f>
        <v>0</v>
      </c>
      <c r="BD22" s="59">
        <f>IF(BC10=Tabelas!$F$23,IF(OR(BC8=Tabelas!$F$14,BC8=Tabelas!$F$15),BC16*BC22*(BC19+Tabelas!$C$39)*Tabelas!$H$4,BC16*BC22*(BC19+Tabelas!$C$39)*Tabelas!$G$4),IF(OR(BC8=Tabelas!$F$14,BC8=Tabelas!$F$15),BC16*BC22*BC19*Tabelas!$H$4,BC16*BC22*BC19*Tabelas!$H$8))</f>
        <v>0</v>
      </c>
      <c r="BE22" s="58">
        <f>IF(BE18&gt;=100000,70,IF(BE18&lt;30001,0,BE18/1000-SUM(BE20:BE21)))</f>
        <v>0</v>
      </c>
      <c r="BF22" s="59">
        <f>IF(BE10=Tabelas!$F$23,IF(OR(BE8=Tabelas!$F$14,BE8=Tabelas!$F$15),BE16*BE22*(BE19+Tabelas!$C$39)*Tabelas!$H$4,BE16*BE22*(BE19+Tabelas!$C$39)*Tabelas!$G$4),IF(OR(BE8=Tabelas!$F$14,BE8=Tabelas!$F$15),BE16*BE22*BE19*Tabelas!$H$4,BE16*BE22*BE19*Tabelas!$H$8))</f>
        <v>0</v>
      </c>
    </row>
    <row r="23" spans="1:58" x14ac:dyDescent="0.25">
      <c r="A23" s="445"/>
      <c r="B23" s="7" t="s">
        <v>94</v>
      </c>
      <c r="C23" s="58">
        <f>IF(C18&gt;=500000,400,IF(C18&lt;100001,0,C18/1000-SUM(C20:C22)))</f>
        <v>0</v>
      </c>
      <c r="D23" s="59">
        <f>IF(C10=Tabelas!$F$23,IF(OR(C8=Tabelas!$F$14,C8=Tabelas!$F$15),C16*C23*(C19+Tabelas!$C$39)*Tabelas!$H$5,C16*C23*(C19+Tabelas!$C$39)*Tabelas!$H$9),IF(OR(C8=Tabelas!$F$14,C8=Tabelas!$F$15),C16*C23*C19*Tabelas!$H$5,C16*C23*C19*Tabelas!$H$9))</f>
        <v>0</v>
      </c>
      <c r="E23" s="58">
        <f>IF(E18&gt;=500000,400,IF(E18&lt;100001,0,E18/1000-SUM(E20:E22)))</f>
        <v>0</v>
      </c>
      <c r="F23" s="59">
        <f>IF(E10=Tabelas!$F$23,IF(OR(E8=Tabelas!$F$14,E8=Tabelas!$F$15),E16*E23*(E19+Tabelas!$C$39)*Tabelas!$H$5,E16*E23*(E19+Tabelas!$C$39)*Tabelas!$H$9),IF(OR(E8=Tabelas!$F$14,E8=Tabelas!$F$15),E16*E23*E19*Tabelas!$H$5,E16*E23*E19*Tabelas!$H$9))</f>
        <v>0</v>
      </c>
      <c r="G23" s="58">
        <f>IF(G18&gt;=500000,400,IF(G18&lt;100001,0,G18/1000-SUM(G20:G22)))</f>
        <v>0</v>
      </c>
      <c r="H23" s="59">
        <f>IF(G10=Tabelas!$F$23,IF(OR(G8=Tabelas!$F$14,G8=Tabelas!$F$15),G16*G23*(G19+Tabelas!$C$39)*Tabelas!$H$5,G16*G23*(G19+Tabelas!$C$39)*Tabelas!$H$9),IF(OR(G8=Tabelas!$F$14,G8=Tabelas!$F$15),G16*G23*G19*Tabelas!$H$5,G16*G23*G19*Tabelas!$H$9))</f>
        <v>0</v>
      </c>
      <c r="I23" s="58">
        <f>IF(I18&gt;=500000,400,IF(I18&lt;100001,0,I18/1000-SUM(I20:I22)))</f>
        <v>0</v>
      </c>
      <c r="J23" s="59">
        <f>IF(I10=Tabelas!$F$23,IF(OR(I8=Tabelas!$F$14,I8=Tabelas!$F$15),I16*I23*(I19+Tabelas!$C$39)*Tabelas!$H$5,I16*I23*(I19+Tabelas!$C$39)*Tabelas!$H$9),IF(OR(I8=Tabelas!$F$14,I8=Tabelas!$F$15),I16*I23*I19*Tabelas!$H$5,I16*I23*I19*Tabelas!$H$9))</f>
        <v>0</v>
      </c>
      <c r="K23" s="58">
        <f>IF(K18&gt;=500000,400,IF(K18&lt;100001,0,K18/1000-SUM(K20:K22)))</f>
        <v>0</v>
      </c>
      <c r="L23" s="59">
        <f>IF(K10=Tabelas!$F$23,IF(OR(K8=Tabelas!$F$14,K8=Tabelas!$F$15),K16*K23*(K19+Tabelas!$C$39)*Tabelas!$H$5,K16*K23*(K19+Tabelas!$C$39)*Tabelas!$H$9),IF(OR(K8=Tabelas!$F$14,K8=Tabelas!$F$15),K16*K23*K19*Tabelas!$H$5,K16*K23*K19*Tabelas!$H$9))</f>
        <v>0</v>
      </c>
      <c r="M23" s="58">
        <f>IF(M18&gt;=500000,400,IF(M18&lt;100001,0,M18/1000-SUM(M20:M22)))</f>
        <v>0</v>
      </c>
      <c r="N23" s="59">
        <f>IF(M10=Tabelas!$F$23,IF(OR(M8=Tabelas!$F$14,M8=Tabelas!$F$15),M16*M23*(M19+Tabelas!$C$39)*Tabelas!$H$5,M16*M23*(M19+Tabelas!$C$39)*Tabelas!$H$9),IF(OR(M8=Tabelas!$F$14,M8=Tabelas!$F$15),M16*M23*M19*Tabelas!$H$5,M16*M23*M19*Tabelas!$H$9))</f>
        <v>0</v>
      </c>
      <c r="O23" s="58">
        <f>IF(O18&gt;=500000,400,IF(O18&lt;100001,0,O18/1000-SUM(O20:O22)))</f>
        <v>0</v>
      </c>
      <c r="P23" s="59">
        <f>IF(O10=Tabelas!$F$23,IF(OR(O8=Tabelas!$F$14,O8=Tabelas!$F$15),O16*O23*(O19+Tabelas!$C$39)*Tabelas!$H$5,O16*O23*(O19+Tabelas!$C$39)*Tabelas!$H$9),IF(OR(O8=Tabelas!$F$14,O8=Tabelas!$F$15),O16*O23*O19*Tabelas!$H$5,O16*O23*O19*Tabelas!$H$9))</f>
        <v>0</v>
      </c>
      <c r="Q23" s="58">
        <f>IF(Q18&gt;=500000,400,IF(Q18&lt;100001,0,Q18/1000-SUM(Q20:Q22)))</f>
        <v>0</v>
      </c>
      <c r="R23" s="59">
        <f>IF(Q10=Tabelas!$F$23,IF(OR(Q8=Tabelas!$F$14,Q8=Tabelas!$F$15),Q16*Q23*(Q19+Tabelas!$C$39)*Tabelas!$H$5,Q16*Q23*(Q19+Tabelas!$C$39)*Tabelas!$H$9),IF(OR(Q8=Tabelas!$F$14,Q8=Tabelas!$F$15),Q16*Q23*Q19*Tabelas!$H$5,Q16*Q23*Q19*Tabelas!$H$9))</f>
        <v>0</v>
      </c>
      <c r="S23" s="58">
        <f>IF(S18&gt;=500000,400,IF(S18&lt;100001,0,S18/1000-SUM(S20:S22)))</f>
        <v>0</v>
      </c>
      <c r="T23" s="59">
        <f>IF(S10=Tabelas!$F$23,IF(OR(S8=Tabelas!$F$14,S8=Tabelas!$F$15),S16*S23*(S19+Tabelas!$C$39)*Tabelas!$H$5,S16*S23*(S19+Tabelas!$C$39)*Tabelas!$H$9),IF(OR(S8=Tabelas!$F$14,S8=Tabelas!$F$15),S16*S23*S19*Tabelas!$H$5,S16*S23*S19*Tabelas!$H$9))</f>
        <v>0</v>
      </c>
      <c r="U23" s="58">
        <f>IF(U18&gt;=500000,400,IF(U18&lt;100001,0,U18/1000-SUM(U20:U22)))</f>
        <v>0</v>
      </c>
      <c r="V23" s="59">
        <f>IF(U10=Tabelas!$F$23,IF(OR(U8=Tabelas!$F$14,U8=Tabelas!$F$15),U16*U23*(U19+Tabelas!$C$39)*Tabelas!$H$5,U16*U23*(U19+Tabelas!$C$39)*Tabelas!$H$9),IF(OR(U8=Tabelas!$F$14,U8=Tabelas!$F$15),U16*U23*U19*Tabelas!$H$5,U16*U23*U19*Tabelas!$H$9))</f>
        <v>0</v>
      </c>
      <c r="W23" s="58">
        <f>IF(W18&gt;=500000,400,IF(W18&lt;100001,0,W18/1000-SUM(W20:W22)))</f>
        <v>0</v>
      </c>
      <c r="X23" s="59">
        <f>IF(W10=Tabelas!$F$23,IF(OR(W8=Tabelas!$F$14,W8=Tabelas!$F$15),W16*W23*(W19+Tabelas!$C$39)*Tabelas!$H$5,W16*W23*(W19+Tabelas!$C$39)*Tabelas!$H$9),IF(OR(W8=Tabelas!$F$14,W8=Tabelas!$F$15),W16*W23*W19*Tabelas!$H$5,W16*W23*W19*Tabelas!$H$9))</f>
        <v>0</v>
      </c>
      <c r="Y23" s="58">
        <f>IF(Y18&gt;=500000,400,IF(Y18&lt;100001,0,Y18/1000-SUM(Y20:Y22)))</f>
        <v>0</v>
      </c>
      <c r="Z23" s="59">
        <f>IF(Y10=Tabelas!$F$23,IF(OR(Y8=Tabelas!$F$14,Y8=Tabelas!$F$15),Y16*Y23*(Y19+Tabelas!$C$39)*Tabelas!$H$5,Y16*Y23*(Y19+Tabelas!$C$39)*Tabelas!$H$9),IF(OR(Y8=Tabelas!$F$14,Y8=Tabelas!$F$15),Y16*Y23*Y19*Tabelas!$H$5,Y16*Y23*Y19*Tabelas!$H$9))</f>
        <v>0</v>
      </c>
      <c r="AA23" s="58">
        <f>IF(AA18&gt;=500000,400,IF(AA18&lt;100001,0,AA18/1000-SUM(AA20:AA22)))</f>
        <v>0</v>
      </c>
      <c r="AB23" s="59">
        <f>IF(AA10=Tabelas!$F$23,IF(OR(AA8=Tabelas!$F$14,AA8=Tabelas!$F$15),AA16*AA23*(AA19+Tabelas!$C$39)*Tabelas!$H$5,AA16*AA23*(AA19+Tabelas!$C$39)*Tabelas!$H$9),IF(OR(AA8=Tabelas!$F$14,AA8=Tabelas!$F$15),AA16*AA23*AA19*Tabelas!$H$5,AA16*AA23*AA19*Tabelas!$H$9))</f>
        <v>0</v>
      </c>
      <c r="AC23" s="58">
        <f>IF(AC18&gt;=500000,400,IF(AC18&lt;100001,0,AC18/1000-SUM(AC20:AC22)))</f>
        <v>0</v>
      </c>
      <c r="AD23" s="59">
        <f>IF(AC10=Tabelas!$F$23,IF(OR(AC8=Tabelas!$F$14,AC8=Tabelas!$F$15),AC16*AC23*(AC19+Tabelas!$C$39)*Tabelas!$H$5,AC16*AC23*(AC19+Tabelas!$C$39)*Tabelas!$H$9),IF(OR(AC8=Tabelas!$F$14,AC8=Tabelas!$F$15),AC16*AC23*AC19*Tabelas!$H$5,AC16*AC23*AC19*Tabelas!$H$9))</f>
        <v>0</v>
      </c>
      <c r="AE23" s="58">
        <f>IF(AE18&gt;=500000,400,IF(AE18&lt;100001,0,AE18/1000-SUM(AE20:AE22)))</f>
        <v>0</v>
      </c>
      <c r="AF23" s="59">
        <f>IF(AE10=Tabelas!$F$23,IF(OR(AE8=Tabelas!$F$14,AE8=Tabelas!$F$15),AE16*AE23*(AE19+Tabelas!$C$39)*Tabelas!$H$5,AE16*AE23*(AE19+Tabelas!$C$39)*Tabelas!$H$9),IF(OR(AE8=Tabelas!$F$14,AE8=Tabelas!$F$15),AE16*AE23*AE19*Tabelas!$H$5,AE16*AE23*AE19*Tabelas!$H$9))</f>
        <v>0</v>
      </c>
      <c r="AG23" s="58">
        <f>IF(AG18&gt;=500000,400,IF(AG18&lt;100001,0,AG18/1000-SUM(AG20:AG22)))</f>
        <v>0</v>
      </c>
      <c r="AH23" s="59">
        <f>IF(AG10=Tabelas!$F$23,IF(OR(AG8=Tabelas!$F$14,AG8=Tabelas!$F$15),AG16*AG23*(AG19+Tabelas!$C$39)*Tabelas!$H$5,AG16*AG23*(AG19+Tabelas!$C$39)*Tabelas!$H$9),IF(OR(AG8=Tabelas!$F$14,AG8=Tabelas!$F$15),AG16*AG23*AG19*Tabelas!$H$5,AG16*AG23*AG19*Tabelas!$H$9))</f>
        <v>0</v>
      </c>
      <c r="AI23" s="58">
        <f>IF(AI18&gt;=500000,400,IF(AI18&lt;100001,0,AI18/1000-SUM(AI20:AI22)))</f>
        <v>0</v>
      </c>
      <c r="AJ23" s="59">
        <f>IF(AI10=Tabelas!$F$23,IF(OR(AI8=Tabelas!$F$14,AI8=Tabelas!$F$15),AI16*AI23*(AI19+Tabelas!$C$39)*Tabelas!$H$5,AI16*AI23*(AI19+Tabelas!$C$39)*Tabelas!$H$9),IF(OR(AI8=Tabelas!$F$14,AI8=Tabelas!$F$15),AI16*AI23*AI19*Tabelas!$H$5,AI16*AI23*AI19*Tabelas!$H$9))</f>
        <v>0</v>
      </c>
      <c r="AK23" s="58">
        <f>IF(AK18&gt;=500000,400,IF(AK18&lt;100001,0,AK18/1000-SUM(AK20:AK22)))</f>
        <v>0</v>
      </c>
      <c r="AL23" s="59">
        <f>IF(AK10=Tabelas!$F$23,IF(OR(AK8=Tabelas!$F$14,AK8=Tabelas!$F$15),AK16*AK23*(AK19+Tabelas!$C$39)*Tabelas!$H$5,AK16*AK23*(AK19+Tabelas!$C$39)*Tabelas!$H$9),IF(OR(AK8=Tabelas!$F$14,AK8=Tabelas!$F$15),AK16*AK23*AK19*Tabelas!$H$5,AK16*AK23*AK19*Tabelas!$H$9))</f>
        <v>0</v>
      </c>
      <c r="AM23" s="58">
        <f>IF(AM18&gt;=500000,400,IF(AM18&lt;100001,0,AM18/1000-SUM(AM20:AM22)))</f>
        <v>0</v>
      </c>
      <c r="AN23" s="59">
        <f>IF(AM10=Tabelas!$F$23,IF(OR(AM8=Tabelas!$F$14,AM8=Tabelas!$F$15),AM16*AM23*(AM19+Tabelas!$C$39)*Tabelas!$H$5,AM16*AM23*(AM19+Tabelas!$C$39)*Tabelas!$H$9),IF(OR(AM8=Tabelas!$F$14,AM8=Tabelas!$F$15),AM16*AM23*AM19*Tabelas!$H$5,AM16*AM23*AM19*Tabelas!$H$9))</f>
        <v>0</v>
      </c>
      <c r="AO23" s="58">
        <f>IF(AO18&gt;=500000,400,IF(AO18&lt;100001,0,AO18/1000-SUM(AO20:AO22)))</f>
        <v>0</v>
      </c>
      <c r="AP23" s="59">
        <f>IF(AO10=Tabelas!$F$23,IF(OR(AO8=Tabelas!$F$14,AO8=Tabelas!$F$15),AO16*AO23*(AO19+Tabelas!$C$39)*Tabelas!$H$5,AO16*AO23*(AO19+Tabelas!$C$39)*Tabelas!$H$9),IF(OR(AO8=Tabelas!$F$14,AO8=Tabelas!$F$15),AO16*AO23*AO19*Tabelas!$H$5,AO16*AO23*AO19*Tabelas!$H$9))</f>
        <v>0</v>
      </c>
      <c r="AQ23" s="58">
        <f>IF(AQ18&gt;=500000,400,IF(AQ18&lt;100001,0,AQ18/1000-SUM(AQ20:AQ22)))</f>
        <v>0</v>
      </c>
      <c r="AR23" s="59">
        <f>IF(AQ10=Tabelas!$F$23,IF(OR(AQ8=Tabelas!$F$14,AQ8=Tabelas!$F$15),AQ16*AQ23*(AQ19+Tabelas!$C$39)*Tabelas!$H$5,AQ16*AQ23*(AQ19+Tabelas!$C$39)*Tabelas!$H$9),IF(OR(AQ8=Tabelas!$F$14,AQ8=Tabelas!$F$15),AQ16*AQ23*AQ19*Tabelas!$H$5,AQ16*AQ23*AQ19*Tabelas!$H$9))</f>
        <v>0</v>
      </c>
      <c r="AS23" s="58">
        <f>IF(AS18&gt;=500000,400,IF(AS18&lt;100001,0,AS18/1000-SUM(AS20:AS22)))</f>
        <v>0</v>
      </c>
      <c r="AT23" s="59">
        <f>IF(AS10=Tabelas!$F$23,IF(OR(AS8=Tabelas!$F$14,AS8=Tabelas!$F$15),AS16*AS23*(AS19+Tabelas!$C$39)*Tabelas!$H$5,AS16*AS23*(AS19+Tabelas!$C$39)*Tabelas!$H$9),IF(OR(AS8=Tabelas!$F$14,AS8=Tabelas!$F$15),AS16*AS23*AS19*Tabelas!$H$5,AS16*AS23*AS19*Tabelas!$H$9))</f>
        <v>0</v>
      </c>
      <c r="AU23" s="58">
        <f>IF(AU18&gt;=500000,400,IF(AU18&lt;100001,0,AU18/1000-SUM(AU20:AU22)))</f>
        <v>0</v>
      </c>
      <c r="AV23" s="59">
        <f>IF(AU10=Tabelas!$F$23,IF(OR(AU8=Tabelas!$F$14,AU8=Tabelas!$F$15),AU16*AU23*(AU19+Tabelas!$C$39)*Tabelas!$H$5,AU16*AU23*(AU19+Tabelas!$C$39)*Tabelas!$H$9),IF(OR(AU8=Tabelas!$F$14,AU8=Tabelas!$F$15),AU16*AU23*AU19*Tabelas!$H$5,AU16*AU23*AU19*Tabelas!$H$9))</f>
        <v>0</v>
      </c>
      <c r="AW23" s="58">
        <f>IF(AW18&gt;=500000,400,IF(AW18&lt;100001,0,AW18/1000-SUM(AW20:AW22)))</f>
        <v>0</v>
      </c>
      <c r="AX23" s="59">
        <f>IF(AW10=Tabelas!$F$23,IF(OR(AW8=Tabelas!$F$14,AW8=Tabelas!$F$15),AW16*AW23*(AW19+Tabelas!$C$39)*Tabelas!$H$5,AW16*AW23*(AW19+Tabelas!$C$39)*Tabelas!$H$9),IF(OR(AW8=Tabelas!$F$14,AW8=Tabelas!$F$15),AW16*AW23*AW19*Tabelas!$H$5,AW16*AW23*AW19*Tabelas!$H$9))</f>
        <v>0</v>
      </c>
      <c r="AY23" s="58">
        <f>IF(AY18&gt;=500000,400,IF(AY18&lt;100001,0,AY18/1000-SUM(AY20:AY22)))</f>
        <v>0</v>
      </c>
      <c r="AZ23" s="59">
        <f>IF(AY10=Tabelas!$F$23,IF(OR(AY8=Tabelas!$F$14,AY8=Tabelas!$F$15),AY16*AY23*(AY19+Tabelas!$C$39)*Tabelas!$H$5,AY16*AY23*(AY19+Tabelas!$C$39)*Tabelas!$H$9),IF(OR(AY8=Tabelas!$F$14,AY8=Tabelas!$F$15),AY16*AY23*AY19*Tabelas!$H$5,AY16*AY23*AY19*Tabelas!$H$9))</f>
        <v>0</v>
      </c>
      <c r="BA23" s="58">
        <f>IF(BA18&gt;=500000,400,IF(BA18&lt;100001,0,BA18/1000-SUM(BA20:BA22)))</f>
        <v>0</v>
      </c>
      <c r="BB23" s="59">
        <f>IF(BA10=Tabelas!$F$23,IF(OR(BA8=Tabelas!$F$14,BA8=Tabelas!$F$15),BA16*BA23*(BA19+Tabelas!$C$39)*Tabelas!$H$5,BA16*BA23*(BA19+Tabelas!$C$39)*Tabelas!$H$9),IF(OR(BA8=Tabelas!$F$14,BA8=Tabelas!$F$15),BA16*BA23*BA19*Tabelas!$H$5,BA16*BA23*BA19*Tabelas!$H$9))</f>
        <v>0</v>
      </c>
      <c r="BC23" s="58">
        <f>IF(BC18&gt;=500000,400,IF(BC18&lt;100001,0,BC18/1000-SUM(BC20:BC22)))</f>
        <v>0</v>
      </c>
      <c r="BD23" s="59">
        <f>IF(BC10=Tabelas!$F$23,IF(OR(BC8=Tabelas!$F$14,BC8=Tabelas!$F$15),BC16*BC23*(BC19+Tabelas!$C$39)*Tabelas!$H$5,BC16*BC23*(BC19+Tabelas!$C$39)*Tabelas!$H$9),IF(OR(BC8=Tabelas!$F$14,BC8=Tabelas!$F$15),BC16*BC23*BC19*Tabelas!$H$5,BC16*BC23*BC19*Tabelas!$H$9))</f>
        <v>0</v>
      </c>
      <c r="BE23" s="58">
        <f>IF(BE18&gt;=500000,400,IF(BE18&lt;100001,0,BE18/1000-SUM(BE20:BE22)))</f>
        <v>0</v>
      </c>
      <c r="BF23" s="59">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60">
        <f>IF(C18&gt;500000,C18/1000-SUM(C20:C23),0)</f>
        <v>0</v>
      </c>
      <c r="D24" s="61">
        <f>IF(C10=Tabelas!$F$23,IF(OR(C8=Tabelas!$F$14,C8=Tabelas!$F$15),C16*C24*(C19+Tabelas!$C$39)*Tabelas!$H$6,C16*C24*(C19+Tabelas!$C$39)*Tabelas!$H$10),IF(OR(C8=Tabelas!$F$14,C8=Tabelas!$F$15),C16*C24*C19*Tabelas!$H$6,C16*C24*C19*Tabelas!$H$10))</f>
        <v>0</v>
      </c>
      <c r="E24" s="60">
        <f>IF(E18&gt;500000,E18/1000-SUM(E20:E23),0)</f>
        <v>0</v>
      </c>
      <c r="F24" s="61">
        <f>IF(E10=Tabelas!$F$23,IF(OR(E8=Tabelas!$F$14,E8=Tabelas!$F$15),E16*E24*(E19+Tabelas!$C$39)*Tabelas!$H$6,E16*E24*(E19+Tabelas!$C$39)*Tabelas!$H$10),IF(OR(E8=Tabelas!$F$14,E8=Tabelas!$F$15),E16*E24*E19*Tabelas!$H$6,E16*E24*E19*Tabelas!$H$10))</f>
        <v>0</v>
      </c>
      <c r="G24" s="60">
        <f>IF(G18&gt;500000,G18/1000-SUM(G20:G23),0)</f>
        <v>0</v>
      </c>
      <c r="H24" s="61">
        <f>IF(G10=Tabelas!$F$23,IF(OR(G8=Tabelas!$F$14,G8=Tabelas!$F$15),G16*G24*(G19+Tabelas!$C$39)*Tabelas!$H$6,G16*G24*(G19+Tabelas!$C$39)*Tabelas!$H$10),IF(OR(G8=Tabelas!$F$14,G8=Tabelas!$F$15),G16*G24*G19*Tabelas!$H$6,G16*G24*G19*Tabelas!$H$10))</f>
        <v>0</v>
      </c>
      <c r="I24" s="60">
        <f>IF(I18&gt;500000,I18/1000-SUM(I20:I23),0)</f>
        <v>0</v>
      </c>
      <c r="J24" s="61">
        <f>IF(I10=Tabelas!$F$23,IF(OR(I8=Tabelas!$F$14,I8=Tabelas!$F$15),I16*I24*(I19+Tabelas!$C$39)*Tabelas!$H$6,I16*I24*(I19+Tabelas!$C$39)*Tabelas!$H$10),IF(OR(I8=Tabelas!$F$14,I8=Tabelas!$F$15),I16*I24*I19*Tabelas!$H$6,I16*I24*I19*Tabelas!$H$10))</f>
        <v>0</v>
      </c>
      <c r="K24" s="60">
        <f>IF(K18&gt;500000,K18/1000-SUM(K20:K23),0)</f>
        <v>0</v>
      </c>
      <c r="L24" s="61">
        <f>IF(K10=Tabelas!$F$23,IF(OR(K8=Tabelas!$F$14,K8=Tabelas!$F$15),K16*K24*(K19+Tabelas!$C$39)*Tabelas!$H$6,K16*K24*(K19+Tabelas!$C$39)*Tabelas!$H$10),IF(OR(K8=Tabelas!$F$14,K8=Tabelas!$F$15),K16*K24*K19*Tabelas!$H$6,K16*K24*K19*Tabelas!$H$10))</f>
        <v>0</v>
      </c>
      <c r="M24" s="60">
        <f>IF(M18&gt;500000,M18/1000-SUM(M20:M23),0)</f>
        <v>0</v>
      </c>
      <c r="N24" s="61">
        <f>IF(M10=Tabelas!$F$23,IF(OR(M8=Tabelas!$F$14,M8=Tabelas!$F$15),M16*M24*(M19+Tabelas!$C$39)*Tabelas!$H$6,M16*M24*(M19+Tabelas!$C$39)*Tabelas!$H$10),IF(OR(M8=Tabelas!$F$14,M8=Tabelas!$F$15),M16*M24*M19*Tabelas!$H$6,M16*M24*M19*Tabelas!$H$10))</f>
        <v>0</v>
      </c>
      <c r="O24" s="60">
        <f>IF(O18&gt;500000,O18/1000-SUM(O20:O23),0)</f>
        <v>0</v>
      </c>
      <c r="P24" s="61">
        <f>IF(O10=Tabelas!$F$23,IF(OR(O8=Tabelas!$F$14,O8=Tabelas!$F$15),O16*O24*(O19+Tabelas!$C$39)*Tabelas!$H$6,O16*O24*(O19+Tabelas!$C$39)*Tabelas!$H$10),IF(OR(O8=Tabelas!$F$14,O8=Tabelas!$F$15),O16*O24*O19*Tabelas!$H$6,O16*O24*O19*Tabelas!$H$10))</f>
        <v>0</v>
      </c>
      <c r="Q24" s="60">
        <f>IF(Q18&gt;500000,Q18/1000-SUM(Q20:Q23),0)</f>
        <v>0</v>
      </c>
      <c r="R24" s="61">
        <f>IF(Q10=Tabelas!$F$23,IF(OR(Q8=Tabelas!$F$14,Q8=Tabelas!$F$15),Q16*Q24*(Q19+Tabelas!$C$39)*Tabelas!$H$6,Q16*Q24*(Q19+Tabelas!$C$39)*Tabelas!$H$10),IF(OR(Q8=Tabelas!$F$14,Q8=Tabelas!$F$15),Q16*Q24*Q19*Tabelas!$H$6,Q16*Q24*Q19*Tabelas!$H$10))</f>
        <v>0</v>
      </c>
      <c r="S24" s="60">
        <f>IF(S18&gt;500000,S18/1000-SUM(S20:S23),0)</f>
        <v>0</v>
      </c>
      <c r="T24" s="61">
        <f>IF(S10=Tabelas!$F$23,IF(OR(S8=Tabelas!$F$14,S8=Tabelas!$F$15),S16*S24*(S19+Tabelas!$C$39)*Tabelas!$H$6,S16*S24*(S19+Tabelas!$C$39)*Tabelas!$H$10),IF(OR(S8=Tabelas!$F$14,S8=Tabelas!$F$15),S16*S24*S19*Tabelas!$H$6,S16*S24*S19*Tabelas!$H$10))</f>
        <v>0</v>
      </c>
      <c r="U24" s="60">
        <f>IF(U18&gt;500000,U18/1000-SUM(U20:U23),0)</f>
        <v>0</v>
      </c>
      <c r="V24" s="61">
        <f>IF(U10=Tabelas!$F$23,IF(OR(U8=Tabelas!$F$14,U8=Tabelas!$F$15),U16*U24*(U19+Tabelas!$C$39)*Tabelas!$H$6,U16*U24*(U19+Tabelas!$C$39)*Tabelas!$H$10),IF(OR(U8=Tabelas!$F$14,U8=Tabelas!$F$15),U16*U24*U19*Tabelas!$H$6,U16*U24*U19*Tabelas!$H$10))</f>
        <v>0</v>
      </c>
      <c r="W24" s="60">
        <f>IF(W18&gt;500000,W18/1000-SUM(W20:W23),0)</f>
        <v>0</v>
      </c>
      <c r="X24" s="61">
        <f>IF(W10=Tabelas!$F$23,IF(OR(W8=Tabelas!$F$14,W8=Tabelas!$F$15),W16*W24*(W19+Tabelas!$C$39)*Tabelas!$H$6,W16*W24*(W19+Tabelas!$C$39)*Tabelas!$H$10),IF(OR(W8=Tabelas!$F$14,W8=Tabelas!$F$15),W16*W24*W19*Tabelas!$H$6,W16*W24*W19*Tabelas!$H$10))</f>
        <v>0</v>
      </c>
      <c r="Y24" s="60">
        <f>IF(Y18&gt;500000,Y18/1000-SUM(Y20:Y23),0)</f>
        <v>0</v>
      </c>
      <c r="Z24" s="61">
        <f>IF(Y10=Tabelas!$F$23,IF(OR(Y8=Tabelas!$F$14,Y8=Tabelas!$F$15),Y16*Y24*(Y19+Tabelas!$C$39)*Tabelas!$H$6,Y16*Y24*(Y19+Tabelas!$C$39)*Tabelas!$H$10),IF(OR(Y8=Tabelas!$F$14,Y8=Tabelas!$F$15),Y16*Y24*Y19*Tabelas!$H$6,Y16*Y24*Y19*Tabelas!$H$10))</f>
        <v>0</v>
      </c>
      <c r="AA24" s="60">
        <f>IF(AA18&gt;500000,AA18/1000-SUM(AA20:AA23),0)</f>
        <v>0</v>
      </c>
      <c r="AB24" s="61">
        <f>IF(AA10=Tabelas!$F$23,IF(OR(AA8=Tabelas!$F$14,AA8=Tabelas!$F$15),AA16*AA24*(AA19+Tabelas!$C$39)*Tabelas!$H$6,AA16*AA24*(AA19+Tabelas!$C$39)*Tabelas!$H$10),IF(OR(AA8=Tabelas!$F$14,AA8=Tabelas!$F$15),AA16*AA24*AA19*Tabelas!$H$6,AA16*AA24*AA19*Tabelas!$H$10))</f>
        <v>0</v>
      </c>
      <c r="AC24" s="60">
        <f>IF(AC18&gt;500000,AC18/1000-SUM(AC20:AC23),0)</f>
        <v>0</v>
      </c>
      <c r="AD24" s="61">
        <f>IF(AC10=Tabelas!$F$23,IF(OR(AC8=Tabelas!$F$14,AC8=Tabelas!$F$15),AC16*AC24*(AC19+Tabelas!$C$39)*Tabelas!$H$6,AC16*AC24*(AC19+Tabelas!$C$39)*Tabelas!$H$10),IF(OR(AC8=Tabelas!$F$14,AC8=Tabelas!$F$15),AC16*AC24*AC19*Tabelas!$H$6,AC16*AC24*AC19*Tabelas!$H$10))</f>
        <v>0</v>
      </c>
      <c r="AE24" s="60">
        <f>IF(AE18&gt;500000,AE18/1000-SUM(AE20:AE23),0)</f>
        <v>0</v>
      </c>
      <c r="AF24" s="61">
        <f>IF(AE10=Tabelas!$F$23,IF(OR(AE8=Tabelas!$F$14,AE8=Tabelas!$F$15),AE16*AE24*(AE19+Tabelas!$C$39)*Tabelas!$H$6,AE16*AE24*(AE19+Tabelas!$C$39)*Tabelas!$H$10),IF(OR(AE8=Tabelas!$F$14,AE8=Tabelas!$F$15),AE16*AE24*AE19*Tabelas!$H$6,AE16*AE24*AE19*Tabelas!$H$10))</f>
        <v>0</v>
      </c>
      <c r="AG24" s="60">
        <f>IF(AG18&gt;500000,AG18/1000-SUM(AG20:AG23),0)</f>
        <v>0</v>
      </c>
      <c r="AH24" s="61">
        <f>IF(AG10=Tabelas!$F$23,IF(OR(AG8=Tabelas!$F$14,AG8=Tabelas!$F$15),AG16*AG24*(AG19+Tabelas!$C$39)*Tabelas!$H$6,AG16*AG24*(AG19+Tabelas!$C$39)*Tabelas!$H$10),IF(OR(AG8=Tabelas!$F$14,AG8=Tabelas!$F$15),AG16*AG24*AG19*Tabelas!$H$6,AG16*AG24*AG19*Tabelas!$H$10))</f>
        <v>0</v>
      </c>
      <c r="AI24" s="60">
        <f>IF(AI18&gt;500000,AI18/1000-SUM(AI20:AI23),0)</f>
        <v>0</v>
      </c>
      <c r="AJ24" s="61">
        <f>IF(AI10=Tabelas!$F$23,IF(OR(AI8=Tabelas!$F$14,AI8=Tabelas!$F$15),AI16*AI24*(AI19+Tabelas!$C$39)*Tabelas!$H$6,AI16*AI24*(AI19+Tabelas!$C$39)*Tabelas!$H$10),IF(OR(AI8=Tabelas!$F$14,AI8=Tabelas!$F$15),AI16*AI24*AI19*Tabelas!$H$6,AI16*AI24*AI19*Tabelas!$H$10))</f>
        <v>0</v>
      </c>
      <c r="AK24" s="60">
        <f>IF(AK18&gt;500000,AK18/1000-SUM(AK20:AK23),0)</f>
        <v>0</v>
      </c>
      <c r="AL24" s="61">
        <f>IF(AK10=Tabelas!$F$23,IF(OR(AK8=Tabelas!$F$14,AK8=Tabelas!$F$15),AK16*AK24*(AK19+Tabelas!$C$39)*Tabelas!$H$6,AK16*AK24*(AK19+Tabelas!$C$39)*Tabelas!$H$10),IF(OR(AK8=Tabelas!$F$14,AK8=Tabelas!$F$15),AK16*AK24*AK19*Tabelas!$H$6,AK16*AK24*AK19*Tabelas!$H$10))</f>
        <v>0</v>
      </c>
      <c r="AM24" s="60">
        <f>IF(AM18&gt;500000,AM18/1000-SUM(AM20:AM23),0)</f>
        <v>0</v>
      </c>
      <c r="AN24" s="61">
        <f>IF(AM10=Tabelas!$F$23,IF(OR(AM8=Tabelas!$F$14,AM8=Tabelas!$F$15),AM16*AM24*(AM19+Tabelas!$C$39)*Tabelas!$H$6,AM16*AM24*(AM19+Tabelas!$C$39)*Tabelas!$H$10),IF(OR(AM8=Tabelas!$F$14,AM8=Tabelas!$F$15),AM16*AM24*AM19*Tabelas!$H$6,AM16*AM24*AM19*Tabelas!$H$10))</f>
        <v>0</v>
      </c>
      <c r="AO24" s="60">
        <f>IF(AO18&gt;500000,AO18/1000-SUM(AO20:AO23),0)</f>
        <v>0</v>
      </c>
      <c r="AP24" s="61">
        <f>IF(AO10=Tabelas!$F$23,IF(OR(AO8=Tabelas!$F$14,AO8=Tabelas!$F$15),AO16*AO24*(AO19+Tabelas!$C$39)*Tabelas!$H$6,AO16*AO24*(AO19+Tabelas!$C$39)*Tabelas!$H$10),IF(OR(AO8=Tabelas!$F$14,AO8=Tabelas!$F$15),AO16*AO24*AO19*Tabelas!$H$6,AO16*AO24*AO19*Tabelas!$H$10))</f>
        <v>0</v>
      </c>
      <c r="AQ24" s="60">
        <f>IF(AQ18&gt;500000,AQ18/1000-SUM(AQ20:AQ23),0)</f>
        <v>0</v>
      </c>
      <c r="AR24" s="61">
        <f>IF(AQ10=Tabelas!$F$23,IF(OR(AQ8=Tabelas!$F$14,AQ8=Tabelas!$F$15),AQ16*AQ24*(AQ19+Tabelas!$C$39)*Tabelas!$H$6,AQ16*AQ24*(AQ19+Tabelas!$C$39)*Tabelas!$H$10),IF(OR(AQ8=Tabelas!$F$14,AQ8=Tabelas!$F$15),AQ16*AQ24*AQ19*Tabelas!$H$6,AQ16*AQ24*AQ19*Tabelas!$H$10))</f>
        <v>0</v>
      </c>
      <c r="AS24" s="60">
        <f>IF(AS18&gt;500000,AS18/1000-SUM(AS20:AS23),0)</f>
        <v>0</v>
      </c>
      <c r="AT24" s="61">
        <f>IF(AS10=Tabelas!$F$23,IF(OR(AS8=Tabelas!$F$14,AS8=Tabelas!$F$15),AS16*AS24*(AS19+Tabelas!$C$39)*Tabelas!$H$6,AS16*AS24*(AS19+Tabelas!$C$39)*Tabelas!$H$10),IF(OR(AS8=Tabelas!$F$14,AS8=Tabelas!$F$15),AS16*AS24*AS19*Tabelas!$H$6,AS16*AS24*AS19*Tabelas!$H$10))</f>
        <v>0</v>
      </c>
      <c r="AU24" s="60">
        <f>IF(AU18&gt;500000,AU18/1000-SUM(AU20:AU23),0)</f>
        <v>0</v>
      </c>
      <c r="AV24" s="61">
        <f>IF(AU10=Tabelas!$F$23,IF(OR(AU8=Tabelas!$F$14,AU8=Tabelas!$F$15),AU16*AU24*(AU19+Tabelas!$C$39)*Tabelas!$H$6,AU16*AU24*(AU19+Tabelas!$C$39)*Tabelas!$H$10),IF(OR(AU8=Tabelas!$F$14,AU8=Tabelas!$F$15),AU16*AU24*AU19*Tabelas!$H$6,AU16*AU24*AU19*Tabelas!$H$10))</f>
        <v>0</v>
      </c>
      <c r="AW24" s="60">
        <f>IF(AW18&gt;500000,AW18/1000-SUM(AW20:AW23),0)</f>
        <v>0</v>
      </c>
      <c r="AX24" s="61">
        <f>IF(AW10=Tabelas!$F$23,IF(OR(AW8=Tabelas!$F$14,AW8=Tabelas!$F$15),AW16*AW24*(AW19+Tabelas!$C$39)*Tabelas!$H$6,AW16*AW24*(AW19+Tabelas!$C$39)*Tabelas!$H$10),IF(OR(AW8=Tabelas!$F$14,AW8=Tabelas!$F$15),AW16*AW24*AW19*Tabelas!$H$6,AW16*AW24*AW19*Tabelas!$H$10))</f>
        <v>0</v>
      </c>
      <c r="AY24" s="60">
        <f>IF(AY18&gt;500000,AY18/1000-SUM(AY20:AY23),0)</f>
        <v>0</v>
      </c>
      <c r="AZ24" s="61">
        <f>IF(AY10=Tabelas!$F$23,IF(OR(AY8=Tabelas!$F$14,AY8=Tabelas!$F$15),AY16*AY24*(AY19+Tabelas!$C$39)*Tabelas!$H$6,AY16*AY24*(AY19+Tabelas!$C$39)*Tabelas!$H$10),IF(OR(AY8=Tabelas!$F$14,AY8=Tabelas!$F$15),AY16*AY24*AY19*Tabelas!$H$6,AY16*AY24*AY19*Tabelas!$H$10))</f>
        <v>0</v>
      </c>
      <c r="BA24" s="60">
        <f>IF(BA18&gt;500000,BA18/1000-SUM(BA20:BA23),0)</f>
        <v>0</v>
      </c>
      <c r="BB24" s="61">
        <f>IF(BA10=Tabelas!$F$23,IF(OR(BA8=Tabelas!$F$14,BA8=Tabelas!$F$15),BA16*BA24*(BA19+Tabelas!$C$39)*Tabelas!$H$6,BA16*BA24*(BA19+Tabelas!$C$39)*Tabelas!$H$10),IF(OR(BA8=Tabelas!$F$14,BA8=Tabelas!$F$15),BA16*BA24*BA19*Tabelas!$H$6,BA16*BA24*BA19*Tabelas!$H$10))</f>
        <v>0</v>
      </c>
      <c r="BC24" s="60">
        <f>IF(BC18&gt;500000,BC18/1000-SUM(BC20:BC23),0)</f>
        <v>0</v>
      </c>
      <c r="BD24" s="61">
        <f>IF(BC10=Tabelas!$F$23,IF(OR(BC8=Tabelas!$F$14,BC8=Tabelas!$F$15),BC16*BC24*(BC19+Tabelas!$C$39)*Tabelas!$H$6,BC16*BC24*(BC19+Tabelas!$C$39)*Tabelas!$H$10),IF(OR(BC8=Tabelas!$F$14,BC8=Tabelas!$F$15),BC16*BC24*BC19*Tabelas!$H$6,BC16*BC24*BC19*Tabelas!$H$10))</f>
        <v>0</v>
      </c>
      <c r="BE24" s="60">
        <f>IF(BE18&gt;500000,BE18/1000-SUM(BE20:BE23),0)</f>
        <v>0</v>
      </c>
      <c r="BF24" s="6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'!D24</f>
        <v>Refile e Pacote</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224"/>
      <c r="B26" s="120"/>
      <c r="C26" s="51" t="s">
        <v>96</v>
      </c>
      <c r="D26" s="63">
        <f>IF(OR(C8=Tabelas!$F$14,C8=Tabelas!$F$16),SUM(D20:D24),SUM(D20:D24)*87.5%)</f>
        <v>0</v>
      </c>
      <c r="E26" s="51" t="s">
        <v>96</v>
      </c>
      <c r="F26" s="63">
        <f>IF(OR(E8=Tabelas!$F$14,E8=Tabelas!$F$16),SUM(F20:F24),SUM(F20:F24)*87.5%)</f>
        <v>414.45263999999997</v>
      </c>
      <c r="G26" s="51" t="s">
        <v>96</v>
      </c>
      <c r="H26" s="63">
        <f>IF(OR(G8=Tabelas!$F$14,G8=Tabelas!$F$16),SUM(H20:H24),SUM(H20:H24)*87.5%)</f>
        <v>0</v>
      </c>
      <c r="I26" s="51" t="s">
        <v>96</v>
      </c>
      <c r="J26" s="63">
        <f>IF(OR(I8=Tabelas!$F$14,I8=Tabelas!$F$16),SUM(J20:J24),SUM(J20:J24)*87.5%)</f>
        <v>4144.5263999999997</v>
      </c>
      <c r="K26" s="51" t="s">
        <v>96</v>
      </c>
      <c r="L26" s="63">
        <f>IF(OR(K8=Tabelas!$F$14,K8=Tabelas!$F$16),SUM(L20:L24),SUM(L20:L24)*87.5%)</f>
        <v>0</v>
      </c>
      <c r="M26" s="51" t="s">
        <v>96</v>
      </c>
      <c r="N26" s="63">
        <f>IF(OR(M8=Tabelas!$F$14,M8=Tabelas!$F$16),SUM(N20:N24),SUM(N20:N24)*87.5%)</f>
        <v>0</v>
      </c>
      <c r="O26" s="51" t="s">
        <v>96</v>
      </c>
      <c r="P26" s="63">
        <f>IF(OR(O8=Tabelas!$F$14,O8=Tabelas!$F$16),SUM(P20:P24),SUM(P20:P24)*87.5%)</f>
        <v>0</v>
      </c>
      <c r="Q26" s="51" t="s">
        <v>96</v>
      </c>
      <c r="R26" s="63">
        <f>IF(OR(Q8=Tabelas!$F$14,Q8=Tabelas!$F$16),SUM(R20:R24),SUM(R20:R24)*87.5%)</f>
        <v>0</v>
      </c>
      <c r="S26" s="51" t="s">
        <v>96</v>
      </c>
      <c r="T26" s="63">
        <f>IF(OR(S8=Tabelas!$F$14,S8=Tabelas!$F$16),SUM(T20:T24),SUM(T20:T24)*87.5%)</f>
        <v>0</v>
      </c>
      <c r="U26" s="51" t="s">
        <v>96</v>
      </c>
      <c r="V26" s="63">
        <f>IF(OR(U8=Tabelas!$F$14,U8=Tabelas!$F$16),SUM(V20:V24),SUM(V20:V24)*87.5%)</f>
        <v>414.45263999999997</v>
      </c>
      <c r="W26" s="51" t="s">
        <v>96</v>
      </c>
      <c r="X26" s="63">
        <f>IF(OR(W8=Tabelas!$F$14,W8=Tabelas!$F$16),SUM(X20:X24),SUM(X20:X24)*87.5%)</f>
        <v>414.45263999999997</v>
      </c>
      <c r="Y26" s="51" t="s">
        <v>96</v>
      </c>
      <c r="Z26" s="63">
        <f>IF(OR(Y8=Tabelas!$F$14,Y8=Tabelas!$F$16),SUM(Z20:Z24),SUM(Z20:Z24)*87.5%)</f>
        <v>414.45263999999997</v>
      </c>
      <c r="AA26" s="51" t="s">
        <v>96</v>
      </c>
      <c r="AB26" s="63">
        <f>IF(OR(AA8=Tabelas!$F$14,AA8=Tabelas!$F$16),SUM(AB20:AB24),SUM(AB20:AB24)*87.5%)</f>
        <v>0</v>
      </c>
      <c r="AC26" s="51" t="s">
        <v>96</v>
      </c>
      <c r="AD26" s="63">
        <f>IF(OR(AC8=Tabelas!$F$14,AC8=Tabelas!$F$16),SUM(AD20:AD24),SUM(AD20:AD24)*87.5%)</f>
        <v>0</v>
      </c>
      <c r="AE26" s="51" t="s">
        <v>96</v>
      </c>
      <c r="AF26" s="63">
        <f>IF(OR(AE8=Tabelas!$F$14,AE8=Tabelas!$F$16),SUM(AF20:AF24),SUM(AF20:AF24)*87.5%)</f>
        <v>0</v>
      </c>
      <c r="AG26" s="51" t="s">
        <v>96</v>
      </c>
      <c r="AH26" s="63">
        <f>IF(OR(AG8=Tabelas!$F$14,AG8=Tabelas!$F$16),SUM(AH20:AH24),SUM(AH20:AH24)*87.5%)</f>
        <v>103.61315999999999</v>
      </c>
      <c r="AI26" s="51" t="s">
        <v>96</v>
      </c>
      <c r="AJ26" s="63">
        <f>IF(OR(AI8=Tabelas!$F$14,AI8=Tabelas!$F$16),SUM(AJ20:AJ24),SUM(AJ20:AJ24)*87.5%)</f>
        <v>828.90527999999995</v>
      </c>
      <c r="AK26" s="51" t="s">
        <v>96</v>
      </c>
      <c r="AL26" s="63">
        <f>IF(OR(AK8=Tabelas!$F$14,AK8=Tabelas!$F$16),SUM(AL20:AL24),SUM(AL20:AL24)*87.5%)</f>
        <v>828.90527999999995</v>
      </c>
      <c r="AM26" s="51" t="s">
        <v>96</v>
      </c>
      <c r="AN26" s="63">
        <f>IF(OR(AM8=Tabelas!$F$14,AM8=Tabelas!$F$16),SUM(AN20:AN24),SUM(AN20:AN24)*87.5%)</f>
        <v>0</v>
      </c>
      <c r="AO26" s="51" t="s">
        <v>96</v>
      </c>
      <c r="AP26" s="63">
        <f>IF(OR(AO8=Tabelas!$F$14,AO8=Tabelas!$F$16),SUM(AP20:AP24),SUM(AP20:AP24)*87.5%)</f>
        <v>0</v>
      </c>
      <c r="AQ26" s="51" t="s">
        <v>96</v>
      </c>
      <c r="AR26" s="63">
        <f>IF(OR(AQ8=Tabelas!$F$14,AQ8=Tabelas!$F$16),SUM(AR20:AR24),SUM(AR20:AR24)*87.5%)</f>
        <v>207.22631999999999</v>
      </c>
      <c r="AS26" s="51" t="s">
        <v>96</v>
      </c>
      <c r="AT26" s="63">
        <f>IF(OR(AS8=Tabelas!$F$14,AS8=Tabelas!$F$16),SUM(AT20:AT24),SUM(AT20:AT24)*87.5%)</f>
        <v>828.90527999999995</v>
      </c>
      <c r="AU26" s="51" t="s">
        <v>96</v>
      </c>
      <c r="AV26" s="63">
        <f>IF(OR(AU8=Tabelas!$F$14,AU8=Tabelas!$F$16),SUM(AV20:AV24),SUM(AV20:AV24)*87.5%)</f>
        <v>0</v>
      </c>
      <c r="AW26" s="51" t="s">
        <v>96</v>
      </c>
      <c r="AX26" s="63">
        <f>IF(OR(AW8=Tabelas!$F$14,AW8=Tabelas!$F$16),SUM(AX20:AX24),SUM(AX20:AX24)*87.5%)</f>
        <v>0</v>
      </c>
      <c r="AY26" s="51" t="s">
        <v>96</v>
      </c>
      <c r="AZ26" s="63">
        <f>IF(OR(AY8=Tabelas!$F$14,AY8=Tabelas!$F$16),SUM(AZ20:AZ24),SUM(AZ20:AZ24)*87.5%)</f>
        <v>0</v>
      </c>
      <c r="BA26" s="51" t="s">
        <v>96</v>
      </c>
      <c r="BB26" s="63">
        <f>IF(OR(BA8=Tabelas!$F$14,BA8=Tabelas!$F$16),SUM(BB20:BB24),SUM(BB20:BB24)*87.5%)</f>
        <v>1243.3579199999999</v>
      </c>
      <c r="BC26" s="51" t="s">
        <v>96</v>
      </c>
      <c r="BD26" s="63">
        <f>IF(OR(BC8=Tabelas!$F$14,BC8=Tabelas!$F$16),SUM(BD20:BD24),SUM(BD20:BD24)*87.5%)</f>
        <v>0</v>
      </c>
      <c r="BE26" s="51" t="s">
        <v>96</v>
      </c>
      <c r="BF26" s="63">
        <f>IF(OR(BE8=Tabelas!$F$14,BE8=Tabelas!$F$16),SUM(BF20:BF24),SUM(BF20:BF24)*87.5%)</f>
        <v>0</v>
      </c>
    </row>
    <row r="27" spans="1:58" x14ac:dyDescent="0.25">
      <c r="A27" s="224"/>
      <c r="B27" s="120"/>
      <c r="C27" s="51" t="s">
        <v>97</v>
      </c>
      <c r="D27" s="64" t="e">
        <f>D26/C4</f>
        <v>#DIV/0!</v>
      </c>
      <c r="E27" s="51" t="s">
        <v>97</v>
      </c>
      <c r="F27" s="64">
        <f>F26/E4</f>
        <v>4.1445264000000002</v>
      </c>
      <c r="G27" s="51" t="s">
        <v>97</v>
      </c>
      <c r="H27" s="64" t="e">
        <f>H26/G4</f>
        <v>#DIV/0!</v>
      </c>
      <c r="I27" s="51" t="s">
        <v>97</v>
      </c>
      <c r="J27" s="64">
        <f>J26/I4</f>
        <v>4.1445264000000002</v>
      </c>
      <c r="K27" s="51" t="s">
        <v>97</v>
      </c>
      <c r="L27" s="64" t="e">
        <f>L26/K4</f>
        <v>#DIV/0!</v>
      </c>
      <c r="M27" s="51" t="s">
        <v>97</v>
      </c>
      <c r="N27" s="64" t="e">
        <f>N26/M4</f>
        <v>#DIV/0!</v>
      </c>
      <c r="O27" s="51" t="s">
        <v>97</v>
      </c>
      <c r="P27" s="64" t="e">
        <f>P26/O4</f>
        <v>#DIV/0!</v>
      </c>
      <c r="Q27" s="51" t="s">
        <v>97</v>
      </c>
      <c r="R27" s="64" t="e">
        <f>R26/Q4</f>
        <v>#DIV/0!</v>
      </c>
      <c r="S27" s="51" t="s">
        <v>97</v>
      </c>
      <c r="T27" s="64" t="e">
        <f>T26/S4</f>
        <v>#DIV/0!</v>
      </c>
      <c r="U27" s="51" t="s">
        <v>97</v>
      </c>
      <c r="V27" s="64">
        <f>V26/U4</f>
        <v>4.1445264000000002</v>
      </c>
      <c r="W27" s="51" t="s">
        <v>97</v>
      </c>
      <c r="X27" s="64">
        <f>X26/W4</f>
        <v>4.1445264000000002</v>
      </c>
      <c r="Y27" s="51" t="s">
        <v>97</v>
      </c>
      <c r="Z27" s="64">
        <f>Z26/Y4</f>
        <v>4.1445264000000002</v>
      </c>
      <c r="AA27" s="51" t="s">
        <v>97</v>
      </c>
      <c r="AB27" s="64" t="e">
        <f>AB26/AA4</f>
        <v>#DIV/0!</v>
      </c>
      <c r="AC27" s="51" t="s">
        <v>97</v>
      </c>
      <c r="AD27" s="64" t="e">
        <f>AD26/AC4</f>
        <v>#DIV/0!</v>
      </c>
      <c r="AE27" s="51" t="s">
        <v>97</v>
      </c>
      <c r="AF27" s="64" t="e">
        <f>AF26/AE4</f>
        <v>#DIV/0!</v>
      </c>
      <c r="AG27" s="51" t="s">
        <v>97</v>
      </c>
      <c r="AH27" s="64">
        <f>AH26/AG4</f>
        <v>4.1445264000000002</v>
      </c>
      <c r="AI27" s="51" t="s">
        <v>97</v>
      </c>
      <c r="AJ27" s="64">
        <f>AJ26/AI4</f>
        <v>4.1445264000000002</v>
      </c>
      <c r="AK27" s="51" t="s">
        <v>97</v>
      </c>
      <c r="AL27" s="64">
        <f>AL26/AK4</f>
        <v>4.1445264000000002</v>
      </c>
      <c r="AM27" s="51" t="s">
        <v>97</v>
      </c>
      <c r="AN27" s="64" t="e">
        <f>AN26/AM4</f>
        <v>#DIV/0!</v>
      </c>
      <c r="AO27" s="51" t="s">
        <v>97</v>
      </c>
      <c r="AP27" s="64" t="e">
        <f>AP26/AO4</f>
        <v>#DIV/0!</v>
      </c>
      <c r="AQ27" s="51" t="s">
        <v>97</v>
      </c>
      <c r="AR27" s="64">
        <f>AR26/AQ4</f>
        <v>4.1445264000000002</v>
      </c>
      <c r="AS27" s="51" t="s">
        <v>97</v>
      </c>
      <c r="AT27" s="64">
        <f>AT26/AS4</f>
        <v>4.1445264000000002</v>
      </c>
      <c r="AU27" s="51" t="s">
        <v>97</v>
      </c>
      <c r="AV27" s="64" t="e">
        <f>AV26/AU4</f>
        <v>#DIV/0!</v>
      </c>
      <c r="AW27" s="51" t="s">
        <v>97</v>
      </c>
      <c r="AX27" s="64" t="e">
        <f>AX26/AW4</f>
        <v>#DIV/0!</v>
      </c>
      <c r="AY27" s="51" t="s">
        <v>97</v>
      </c>
      <c r="AZ27" s="64" t="e">
        <f>AZ26/AY4</f>
        <v>#DIV/0!</v>
      </c>
      <c r="BA27" s="51" t="s">
        <v>97</v>
      </c>
      <c r="BB27" s="64">
        <f>BB26/BA4</f>
        <v>4.1445264000000002</v>
      </c>
      <c r="BC27" s="51" t="s">
        <v>97</v>
      </c>
      <c r="BD27" s="64" t="e">
        <f>BD26/BC4</f>
        <v>#DIV/0!</v>
      </c>
      <c r="BE27" s="51" t="s">
        <v>97</v>
      </c>
      <c r="BF27" s="64" t="e">
        <f>BF26/BE4</f>
        <v>#DIV/0!</v>
      </c>
    </row>
    <row r="28" spans="1:58" ht="15.75" thickBot="1" x14ac:dyDescent="0.3">
      <c r="A28" s="224"/>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55" t="e">
        <f>D31*C4</f>
        <v>#DIV/0!</v>
      </c>
      <c r="E30" s="54" t="s">
        <v>99</v>
      </c>
      <c r="F30" s="55">
        <f>F31*E4</f>
        <v>413.99999999999994</v>
      </c>
      <c r="G30" s="54" t="s">
        <v>99</v>
      </c>
      <c r="H30" s="55" t="e">
        <f>H31*G4</f>
        <v>#DIV/0!</v>
      </c>
      <c r="I30" s="54" t="s">
        <v>99</v>
      </c>
      <c r="J30" s="55">
        <f>J31*I4</f>
        <v>4140</v>
      </c>
      <c r="K30" s="54" t="s">
        <v>99</v>
      </c>
      <c r="L30" s="55" t="e">
        <f>L31*K4</f>
        <v>#DIV/0!</v>
      </c>
      <c r="M30" s="54" t="s">
        <v>99</v>
      </c>
      <c r="N30" s="55" t="e">
        <f>N31*M4</f>
        <v>#DIV/0!</v>
      </c>
      <c r="O30" s="54" t="s">
        <v>99</v>
      </c>
      <c r="P30" s="55" t="e">
        <f>P31*O4</f>
        <v>#DIV/0!</v>
      </c>
      <c r="Q30" s="54" t="s">
        <v>99</v>
      </c>
      <c r="R30" s="55" t="e">
        <f>R31*Q4</f>
        <v>#DIV/0!</v>
      </c>
      <c r="S30" s="54" t="s">
        <v>99</v>
      </c>
      <c r="T30" s="55" t="e">
        <f>T31*S4</f>
        <v>#DIV/0!</v>
      </c>
      <c r="U30" s="54" t="s">
        <v>99</v>
      </c>
      <c r="V30" s="55">
        <f>V31*U4</f>
        <v>413.99999999999994</v>
      </c>
      <c r="W30" s="54" t="s">
        <v>99</v>
      </c>
      <c r="X30" s="55">
        <f>X31*W4</f>
        <v>413.99999999999994</v>
      </c>
      <c r="Y30" s="54" t="s">
        <v>99</v>
      </c>
      <c r="Z30" s="55">
        <f>Z31*Y4</f>
        <v>413.99999999999994</v>
      </c>
      <c r="AA30" s="54" t="s">
        <v>99</v>
      </c>
      <c r="AB30" s="55" t="e">
        <f>AB31*AA4</f>
        <v>#DIV/0!</v>
      </c>
      <c r="AC30" s="54" t="s">
        <v>99</v>
      </c>
      <c r="AD30" s="55" t="e">
        <f>AD31*AC4</f>
        <v>#DIV/0!</v>
      </c>
      <c r="AE30" s="54" t="s">
        <v>99</v>
      </c>
      <c r="AF30" s="55" t="e">
        <f>AF31*AE4</f>
        <v>#DIV/0!</v>
      </c>
      <c r="AG30" s="54" t="s">
        <v>99</v>
      </c>
      <c r="AH30" s="55">
        <f>AH31*AG4</f>
        <v>103.49999999999999</v>
      </c>
      <c r="AI30" s="54" t="s">
        <v>99</v>
      </c>
      <c r="AJ30" s="55">
        <f>AJ31*AI4</f>
        <v>827.99999999999989</v>
      </c>
      <c r="AK30" s="54" t="s">
        <v>99</v>
      </c>
      <c r="AL30" s="55">
        <f>AL31*AK4</f>
        <v>827.99999999999989</v>
      </c>
      <c r="AM30" s="54" t="s">
        <v>99</v>
      </c>
      <c r="AN30" s="55" t="e">
        <f>AN31*AM4</f>
        <v>#DIV/0!</v>
      </c>
      <c r="AO30" s="54" t="s">
        <v>99</v>
      </c>
      <c r="AP30" s="55" t="e">
        <f>AP31*AO4</f>
        <v>#DIV/0!</v>
      </c>
      <c r="AQ30" s="54" t="s">
        <v>99</v>
      </c>
      <c r="AR30" s="55">
        <f>AR31*AQ4</f>
        <v>206.99999999999997</v>
      </c>
      <c r="AS30" s="54" t="s">
        <v>99</v>
      </c>
      <c r="AT30" s="55">
        <f>AT31*AS4</f>
        <v>827.99999999999989</v>
      </c>
      <c r="AU30" s="54" t="s">
        <v>99</v>
      </c>
      <c r="AV30" s="55" t="e">
        <f>AV31*AU4</f>
        <v>#DIV/0!</v>
      </c>
      <c r="AW30" s="54" t="s">
        <v>99</v>
      </c>
      <c r="AX30" s="55" t="e">
        <f>AX31*AW4</f>
        <v>#DIV/0!</v>
      </c>
      <c r="AY30" s="54" t="s">
        <v>99</v>
      </c>
      <c r="AZ30" s="55" t="e">
        <f>AZ31*AY4</f>
        <v>#DIV/0!</v>
      </c>
      <c r="BA30" s="54" t="s">
        <v>99</v>
      </c>
      <c r="BB30" s="55">
        <f>BB31*BA4</f>
        <v>1242</v>
      </c>
      <c r="BC30" s="54" t="s">
        <v>99</v>
      </c>
      <c r="BD30" s="55" t="e">
        <f>BD31*BC4</f>
        <v>#DIV/0!</v>
      </c>
      <c r="BE30" s="54" t="s">
        <v>99</v>
      </c>
      <c r="BF30" s="55" t="e">
        <f>BF31*BE4</f>
        <v>#DIV/0!</v>
      </c>
    </row>
    <row r="31" spans="1:58" ht="15.75" thickBot="1" x14ac:dyDescent="0.3">
      <c r="A31" s="224"/>
      <c r="B31" s="120"/>
      <c r="C31" s="56" t="s">
        <v>97</v>
      </c>
      <c r="D31" s="57" t="e">
        <f>ROUND(D27,2)</f>
        <v>#DIV/0!</v>
      </c>
      <c r="E31" s="56" t="s">
        <v>97</v>
      </c>
      <c r="F31" s="57">
        <f>ROUND(F27,2)</f>
        <v>4.1399999999999997</v>
      </c>
      <c r="G31" s="56" t="s">
        <v>97</v>
      </c>
      <c r="H31" s="57" t="e">
        <f>ROUND(H27,2)</f>
        <v>#DIV/0!</v>
      </c>
      <c r="I31" s="56" t="s">
        <v>97</v>
      </c>
      <c r="J31" s="57">
        <f>ROUND(J27,2)</f>
        <v>4.1399999999999997</v>
      </c>
      <c r="K31" s="56" t="s">
        <v>97</v>
      </c>
      <c r="L31" s="57" t="e">
        <f>ROUND(L27,2)</f>
        <v>#DIV/0!</v>
      </c>
      <c r="M31" s="56" t="s">
        <v>97</v>
      </c>
      <c r="N31" s="57" t="e">
        <f>ROUND(N27,2)</f>
        <v>#DIV/0!</v>
      </c>
      <c r="O31" s="56" t="s">
        <v>97</v>
      </c>
      <c r="P31" s="57" t="e">
        <f>ROUND(P27,2)</f>
        <v>#DIV/0!</v>
      </c>
      <c r="Q31" s="56" t="s">
        <v>97</v>
      </c>
      <c r="R31" s="57" t="e">
        <f>ROUND(R27,2)</f>
        <v>#DIV/0!</v>
      </c>
      <c r="S31" s="56" t="s">
        <v>97</v>
      </c>
      <c r="T31" s="57" t="e">
        <f>ROUND(T27,2)</f>
        <v>#DIV/0!</v>
      </c>
      <c r="U31" s="56" t="s">
        <v>97</v>
      </c>
      <c r="V31" s="57">
        <f>ROUND(V27,2)</f>
        <v>4.1399999999999997</v>
      </c>
      <c r="W31" s="56" t="s">
        <v>97</v>
      </c>
      <c r="X31" s="57">
        <f>ROUND(X27,2)</f>
        <v>4.1399999999999997</v>
      </c>
      <c r="Y31" s="56" t="s">
        <v>97</v>
      </c>
      <c r="Z31" s="57">
        <f>ROUND(Z27,2)</f>
        <v>4.1399999999999997</v>
      </c>
      <c r="AA31" s="56" t="s">
        <v>97</v>
      </c>
      <c r="AB31" s="57" t="e">
        <f>ROUND(AB27,2)</f>
        <v>#DIV/0!</v>
      </c>
      <c r="AC31" s="56" t="s">
        <v>97</v>
      </c>
      <c r="AD31" s="57" t="e">
        <f>ROUND(AD27,2)</f>
        <v>#DIV/0!</v>
      </c>
      <c r="AE31" s="56" t="s">
        <v>97</v>
      </c>
      <c r="AF31" s="57" t="e">
        <f>ROUND(AF27,2)</f>
        <v>#DIV/0!</v>
      </c>
      <c r="AG31" s="56" t="s">
        <v>97</v>
      </c>
      <c r="AH31" s="57">
        <f>ROUND(AH27,2)</f>
        <v>4.1399999999999997</v>
      </c>
      <c r="AI31" s="56" t="s">
        <v>97</v>
      </c>
      <c r="AJ31" s="57">
        <f>ROUND(AJ27,2)</f>
        <v>4.1399999999999997</v>
      </c>
      <c r="AK31" s="56" t="s">
        <v>97</v>
      </c>
      <c r="AL31" s="57">
        <f>ROUND(AL27,2)</f>
        <v>4.1399999999999997</v>
      </c>
      <c r="AM31" s="56" t="s">
        <v>97</v>
      </c>
      <c r="AN31" s="57" t="e">
        <f>ROUND(AN27,2)</f>
        <v>#DIV/0!</v>
      </c>
      <c r="AO31" s="56" t="s">
        <v>97</v>
      </c>
      <c r="AP31" s="57" t="e">
        <f>ROUND(AP27,2)</f>
        <v>#DIV/0!</v>
      </c>
      <c r="AQ31" s="56" t="s">
        <v>97</v>
      </c>
      <c r="AR31" s="57">
        <f>ROUND(AR27,2)</f>
        <v>4.1399999999999997</v>
      </c>
      <c r="AS31" s="56" t="s">
        <v>97</v>
      </c>
      <c r="AT31" s="57">
        <f>ROUND(AT27,2)</f>
        <v>4.1399999999999997</v>
      </c>
      <c r="AU31" s="56" t="s">
        <v>97</v>
      </c>
      <c r="AV31" s="57" t="e">
        <f>ROUND(AV27,2)</f>
        <v>#DIV/0!</v>
      </c>
      <c r="AW31" s="56" t="s">
        <v>97</v>
      </c>
      <c r="AX31" s="57" t="e">
        <f>ROUND(AX27,2)</f>
        <v>#DIV/0!</v>
      </c>
      <c r="AY31" s="56" t="s">
        <v>97</v>
      </c>
      <c r="AZ31" s="57" t="e">
        <f>ROUND(AZ27,2)</f>
        <v>#DIV/0!</v>
      </c>
      <c r="BA31" s="56" t="s">
        <v>97</v>
      </c>
      <c r="BB31" s="57">
        <f>ROUND(BB27,2)</f>
        <v>4.1399999999999997</v>
      </c>
      <c r="BC31" s="56" t="s">
        <v>97</v>
      </c>
      <c r="BD31" s="57" t="e">
        <f>ROUND(BD27,2)</f>
        <v>#DIV/0!</v>
      </c>
      <c r="BE31" s="56" t="s">
        <v>97</v>
      </c>
      <c r="BF31" s="57" t="e">
        <f>ROUND(BF27,2)</f>
        <v>#DIV/0!</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I15:AJ15"/>
    <mergeCell ref="AK15:AL15"/>
    <mergeCell ref="AM15:AN15"/>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I12:AJ12"/>
    <mergeCell ref="AK12:AL12"/>
    <mergeCell ref="AM12:AN12"/>
    <mergeCell ref="AO12:AP12"/>
    <mergeCell ref="AQ12:AR12"/>
    <mergeCell ref="AS12:AT12"/>
    <mergeCell ref="AU12:AV12"/>
    <mergeCell ref="AW12:AX12"/>
    <mergeCell ref="AI13:AJ13"/>
    <mergeCell ref="AK13:AL13"/>
    <mergeCell ref="AM13:AN13"/>
    <mergeCell ref="AO13:AP13"/>
    <mergeCell ref="AQ13:AR13"/>
    <mergeCell ref="AS13:AT13"/>
    <mergeCell ref="AU13:AV13"/>
    <mergeCell ref="AW13:AX13"/>
    <mergeCell ref="AI8:AJ8"/>
    <mergeCell ref="AK8:AL8"/>
    <mergeCell ref="AM8:AN8"/>
    <mergeCell ref="AO8:AP8"/>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I6:AJ6"/>
    <mergeCell ref="AK6:AL6"/>
    <mergeCell ref="AM6:AN6"/>
    <mergeCell ref="AO6:AP6"/>
    <mergeCell ref="AQ4:AR4"/>
    <mergeCell ref="AS4:AT4"/>
    <mergeCell ref="AU4:AV4"/>
    <mergeCell ref="AW4:AX4"/>
    <mergeCell ref="AI5:AJ5"/>
    <mergeCell ref="AK5:AL5"/>
    <mergeCell ref="AM5:AN5"/>
    <mergeCell ref="AO5:AP5"/>
    <mergeCell ref="AQ5:AR5"/>
    <mergeCell ref="AS5:AT5"/>
    <mergeCell ref="AU5:AV5"/>
    <mergeCell ref="AW5:AX5"/>
    <mergeCell ref="AI4:AJ4"/>
    <mergeCell ref="AK4:AL4"/>
    <mergeCell ref="AM4:AN4"/>
    <mergeCell ref="AO4:AP4"/>
    <mergeCell ref="G4:H4"/>
    <mergeCell ref="I4:J4"/>
    <mergeCell ref="G5:H5"/>
    <mergeCell ref="I5:J5"/>
    <mergeCell ref="G6:H6"/>
    <mergeCell ref="I6:J6"/>
    <mergeCell ref="K4:L4"/>
    <mergeCell ref="M4:N4"/>
    <mergeCell ref="O4:P4"/>
    <mergeCell ref="Q4:R4"/>
    <mergeCell ref="E18:F18"/>
    <mergeCell ref="E19:F19"/>
    <mergeCell ref="E29:F29"/>
    <mergeCell ref="E13:F13"/>
    <mergeCell ref="E15:F15"/>
    <mergeCell ref="E16:F16"/>
    <mergeCell ref="E5:F5"/>
    <mergeCell ref="E6:F6"/>
    <mergeCell ref="G7:H7"/>
    <mergeCell ref="I7:J7"/>
    <mergeCell ref="G8:H8"/>
    <mergeCell ref="I8:J8"/>
    <mergeCell ref="G9:H9"/>
    <mergeCell ref="I9:J9"/>
    <mergeCell ref="G12:H12"/>
    <mergeCell ref="K5:L5"/>
    <mergeCell ref="M5:N5"/>
    <mergeCell ref="O5:P5"/>
    <mergeCell ref="Q5:R5"/>
    <mergeCell ref="G29:H29"/>
    <mergeCell ref="I29:J29"/>
    <mergeCell ref="G16:H16"/>
    <mergeCell ref="I16:J16"/>
    <mergeCell ref="B1:C1"/>
    <mergeCell ref="B2:D2"/>
    <mergeCell ref="C4:D4"/>
    <mergeCell ref="C5:D5"/>
    <mergeCell ref="C6:D6"/>
    <mergeCell ref="E4:F4"/>
    <mergeCell ref="C16:D16"/>
    <mergeCell ref="A18:A24"/>
    <mergeCell ref="C18:D18"/>
    <mergeCell ref="C19:D19"/>
    <mergeCell ref="E9:F9"/>
    <mergeCell ref="E12:F12"/>
    <mergeCell ref="E7:F7"/>
    <mergeCell ref="E8:F8"/>
    <mergeCell ref="C29:D29"/>
    <mergeCell ref="A8:A10"/>
    <mergeCell ref="C8:D8"/>
    <mergeCell ref="C9:D9"/>
    <mergeCell ref="A5:A7"/>
    <mergeCell ref="C7:D7"/>
    <mergeCell ref="C15:D15"/>
    <mergeCell ref="C12:D12"/>
    <mergeCell ref="C13:D13"/>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BF31"/>
  <sheetViews>
    <sheetView showGridLines="0" workbookViewId="0">
      <selection sqref="A1:D2"/>
    </sheetView>
  </sheetViews>
  <sheetFormatPr defaultRowHeight="15" x14ac:dyDescent="0.25"/>
  <cols>
    <col min="1" max="1" width="13.42578125" style="217" bestFit="1" customWidth="1"/>
    <col min="2" max="2" width="34.140625" style="217" bestFit="1" customWidth="1"/>
    <col min="3" max="3" width="15.7109375" style="217" customWidth="1"/>
    <col min="4" max="58" width="20"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'!B25</f>
        <v>Cartaz A3</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200</v>
      </c>
      <c r="D4" s="430"/>
      <c r="E4" s="430">
        <v>0</v>
      </c>
      <c r="F4" s="430"/>
      <c r="G4" s="430">
        <v>60</v>
      </c>
      <c r="H4" s="430"/>
      <c r="I4" s="430">
        <v>1000</v>
      </c>
      <c r="J4" s="430"/>
      <c r="K4" s="430">
        <v>0</v>
      </c>
      <c r="L4" s="430"/>
      <c r="M4" s="430">
        <v>60</v>
      </c>
      <c r="N4" s="430"/>
      <c r="O4" s="430">
        <v>0</v>
      </c>
      <c r="P4" s="430"/>
      <c r="Q4" s="430">
        <v>8000</v>
      </c>
      <c r="R4" s="430"/>
      <c r="S4" s="430">
        <v>450</v>
      </c>
      <c r="T4" s="430"/>
      <c r="U4" s="430">
        <v>100</v>
      </c>
      <c r="V4" s="430"/>
      <c r="W4" s="430">
        <v>100</v>
      </c>
      <c r="X4" s="430"/>
      <c r="Y4" s="430">
        <v>50</v>
      </c>
      <c r="Z4" s="430"/>
      <c r="AA4" s="430">
        <v>0</v>
      </c>
      <c r="AB4" s="430"/>
      <c r="AC4" s="430">
        <v>500</v>
      </c>
      <c r="AD4" s="430"/>
      <c r="AE4" s="430">
        <v>0</v>
      </c>
      <c r="AF4" s="430"/>
      <c r="AG4" s="430">
        <v>100</v>
      </c>
      <c r="AH4" s="430"/>
      <c r="AI4" s="430">
        <v>0</v>
      </c>
      <c r="AJ4" s="430"/>
      <c r="AK4" s="430">
        <v>200</v>
      </c>
      <c r="AL4" s="430"/>
      <c r="AM4" s="430">
        <v>300</v>
      </c>
      <c r="AN4" s="430"/>
      <c r="AO4" s="430">
        <v>300</v>
      </c>
      <c r="AP4" s="430"/>
      <c r="AQ4" s="430">
        <v>300</v>
      </c>
      <c r="AR4" s="430"/>
      <c r="AS4" s="430">
        <v>0</v>
      </c>
      <c r="AT4" s="430"/>
      <c r="AU4" s="430">
        <v>0</v>
      </c>
      <c r="AV4" s="430"/>
      <c r="AW4" s="430">
        <v>0</v>
      </c>
      <c r="AX4" s="430"/>
      <c r="AY4" s="430">
        <v>0</v>
      </c>
      <c r="AZ4" s="430"/>
      <c r="BA4" s="430">
        <v>500</v>
      </c>
      <c r="BB4" s="430"/>
      <c r="BC4" s="430">
        <v>150</v>
      </c>
      <c r="BD4" s="430"/>
      <c r="BE4" s="430">
        <v>3000</v>
      </c>
      <c r="BF4" s="430"/>
    </row>
    <row r="5" spans="1:58" x14ac:dyDescent="0.25">
      <c r="A5" s="444" t="s">
        <v>77</v>
      </c>
      <c r="B5" s="47" t="s">
        <v>78</v>
      </c>
      <c r="C5" s="431">
        <v>42</v>
      </c>
      <c r="D5" s="432"/>
      <c r="E5" s="431">
        <v>42</v>
      </c>
      <c r="F5" s="432"/>
      <c r="G5" s="431">
        <v>42</v>
      </c>
      <c r="H5" s="432"/>
      <c r="I5" s="431">
        <v>42</v>
      </c>
      <c r="J5" s="432"/>
      <c r="K5" s="431">
        <v>42</v>
      </c>
      <c r="L5" s="432"/>
      <c r="M5" s="431">
        <v>42</v>
      </c>
      <c r="N5" s="432"/>
      <c r="O5" s="431">
        <v>42</v>
      </c>
      <c r="P5" s="432"/>
      <c r="Q5" s="431">
        <v>42</v>
      </c>
      <c r="R5" s="432"/>
      <c r="S5" s="431">
        <v>42</v>
      </c>
      <c r="T5" s="432"/>
      <c r="U5" s="431">
        <v>42</v>
      </c>
      <c r="V5" s="432"/>
      <c r="W5" s="431">
        <v>42</v>
      </c>
      <c r="X5" s="432"/>
      <c r="Y5" s="431">
        <v>42</v>
      </c>
      <c r="Z5" s="432"/>
      <c r="AA5" s="431">
        <v>42</v>
      </c>
      <c r="AB5" s="432"/>
      <c r="AC5" s="431">
        <v>42</v>
      </c>
      <c r="AD5" s="432"/>
      <c r="AE5" s="431">
        <v>42</v>
      </c>
      <c r="AF5" s="432"/>
      <c r="AG5" s="431">
        <v>42</v>
      </c>
      <c r="AH5" s="432"/>
      <c r="AI5" s="431">
        <v>42</v>
      </c>
      <c r="AJ5" s="432"/>
      <c r="AK5" s="431">
        <v>42</v>
      </c>
      <c r="AL5" s="432"/>
      <c r="AM5" s="431">
        <v>42</v>
      </c>
      <c r="AN5" s="432"/>
      <c r="AO5" s="431">
        <v>42</v>
      </c>
      <c r="AP5" s="432"/>
      <c r="AQ5" s="431">
        <v>42</v>
      </c>
      <c r="AR5" s="432"/>
      <c r="AS5" s="431">
        <v>42</v>
      </c>
      <c r="AT5" s="432"/>
      <c r="AU5" s="431">
        <v>42</v>
      </c>
      <c r="AV5" s="432"/>
      <c r="AW5" s="431">
        <v>42</v>
      </c>
      <c r="AX5" s="432"/>
      <c r="AY5" s="431">
        <v>42</v>
      </c>
      <c r="AZ5" s="432"/>
      <c r="BA5" s="431">
        <v>42</v>
      </c>
      <c r="BB5" s="432"/>
      <c r="BC5" s="431">
        <v>42</v>
      </c>
      <c r="BD5" s="432"/>
      <c r="BE5" s="431">
        <v>42</v>
      </c>
      <c r="BF5" s="432"/>
    </row>
    <row r="6" spans="1:58" x14ac:dyDescent="0.25">
      <c r="A6" s="447"/>
      <c r="B6" s="48" t="s">
        <v>79</v>
      </c>
      <c r="C6" s="433">
        <v>29.7</v>
      </c>
      <c r="D6" s="434"/>
      <c r="E6" s="433">
        <v>29.7</v>
      </c>
      <c r="F6" s="434"/>
      <c r="G6" s="433">
        <v>29.7</v>
      </c>
      <c r="H6" s="434"/>
      <c r="I6" s="433">
        <v>29.7</v>
      </c>
      <c r="J6" s="434"/>
      <c r="K6" s="433">
        <v>29.7</v>
      </c>
      <c r="L6" s="434"/>
      <c r="M6" s="433">
        <v>29.7</v>
      </c>
      <c r="N6" s="434"/>
      <c r="O6" s="433">
        <v>29.7</v>
      </c>
      <c r="P6" s="434"/>
      <c r="Q6" s="433">
        <v>29.7</v>
      </c>
      <c r="R6" s="434"/>
      <c r="S6" s="433">
        <v>29.7</v>
      </c>
      <c r="T6" s="434"/>
      <c r="U6" s="433">
        <v>29.7</v>
      </c>
      <c r="V6" s="434"/>
      <c r="W6" s="433">
        <v>29.7</v>
      </c>
      <c r="X6" s="434"/>
      <c r="Y6" s="433">
        <v>29.7</v>
      </c>
      <c r="Z6" s="434"/>
      <c r="AA6" s="433">
        <v>29.7</v>
      </c>
      <c r="AB6" s="434"/>
      <c r="AC6" s="433">
        <v>29.7</v>
      </c>
      <c r="AD6" s="434"/>
      <c r="AE6" s="433">
        <v>29.7</v>
      </c>
      <c r="AF6" s="434"/>
      <c r="AG6" s="433">
        <v>29.7</v>
      </c>
      <c r="AH6" s="434"/>
      <c r="AI6" s="433">
        <v>29.7</v>
      </c>
      <c r="AJ6" s="434"/>
      <c r="AK6" s="433">
        <v>29.7</v>
      </c>
      <c r="AL6" s="434"/>
      <c r="AM6" s="433">
        <v>29.7</v>
      </c>
      <c r="AN6" s="434"/>
      <c r="AO6" s="433">
        <v>29.7</v>
      </c>
      <c r="AP6" s="434"/>
      <c r="AQ6" s="433">
        <v>29.7</v>
      </c>
      <c r="AR6" s="434"/>
      <c r="AS6" s="433">
        <v>29.7</v>
      </c>
      <c r="AT6" s="434"/>
      <c r="AU6" s="433">
        <v>29.7</v>
      </c>
      <c r="AV6" s="434"/>
      <c r="AW6" s="433">
        <v>29.7</v>
      </c>
      <c r="AX6" s="434"/>
      <c r="AY6" s="433">
        <v>29.7</v>
      </c>
      <c r="AZ6" s="434"/>
      <c r="BA6" s="433">
        <v>29.7</v>
      </c>
      <c r="BB6" s="434"/>
      <c r="BC6" s="433">
        <v>29.7</v>
      </c>
      <c r="BD6" s="434"/>
      <c r="BE6" s="433">
        <v>29.7</v>
      </c>
      <c r="BF6" s="434"/>
    </row>
    <row r="7" spans="1:58" ht="15.75" thickBot="1" x14ac:dyDescent="0.3">
      <c r="A7" s="448"/>
      <c r="B7" s="49" t="s">
        <v>80</v>
      </c>
      <c r="C7" s="435">
        <v>1</v>
      </c>
      <c r="D7" s="436"/>
      <c r="E7" s="435">
        <v>1</v>
      </c>
      <c r="F7" s="436"/>
      <c r="G7" s="435">
        <v>1</v>
      </c>
      <c r="H7" s="436"/>
      <c r="I7" s="435">
        <v>1</v>
      </c>
      <c r="J7" s="436"/>
      <c r="K7" s="435">
        <v>1</v>
      </c>
      <c r="L7" s="436"/>
      <c r="M7" s="435">
        <v>1</v>
      </c>
      <c r="N7" s="436"/>
      <c r="O7" s="435">
        <v>1</v>
      </c>
      <c r="P7" s="436"/>
      <c r="Q7" s="435">
        <v>1</v>
      </c>
      <c r="R7" s="436"/>
      <c r="S7" s="435">
        <v>1</v>
      </c>
      <c r="T7" s="436"/>
      <c r="U7" s="435">
        <v>1</v>
      </c>
      <c r="V7" s="436"/>
      <c r="W7" s="435">
        <v>1</v>
      </c>
      <c r="X7" s="436"/>
      <c r="Y7" s="435">
        <v>1</v>
      </c>
      <c r="Z7" s="436"/>
      <c r="AA7" s="435">
        <v>1</v>
      </c>
      <c r="AB7" s="436"/>
      <c r="AC7" s="435">
        <v>1</v>
      </c>
      <c r="AD7" s="436"/>
      <c r="AE7" s="435">
        <v>1</v>
      </c>
      <c r="AF7" s="436"/>
      <c r="AG7" s="435">
        <v>1</v>
      </c>
      <c r="AH7" s="436"/>
      <c r="AI7" s="435">
        <v>1</v>
      </c>
      <c r="AJ7" s="436"/>
      <c r="AK7" s="435">
        <v>1</v>
      </c>
      <c r="AL7" s="436"/>
      <c r="AM7" s="435">
        <v>1</v>
      </c>
      <c r="AN7" s="436"/>
      <c r="AO7" s="435">
        <v>1</v>
      </c>
      <c r="AP7" s="436"/>
      <c r="AQ7" s="435">
        <v>1</v>
      </c>
      <c r="AR7" s="436"/>
      <c r="AS7" s="435">
        <v>1</v>
      </c>
      <c r="AT7" s="436"/>
      <c r="AU7" s="435">
        <v>1</v>
      </c>
      <c r="AV7" s="436"/>
      <c r="AW7" s="435">
        <v>1</v>
      </c>
      <c r="AX7" s="436"/>
      <c r="AY7" s="435">
        <v>1</v>
      </c>
      <c r="AZ7" s="436"/>
      <c r="BA7" s="435">
        <v>1</v>
      </c>
      <c r="BB7" s="436"/>
      <c r="BC7" s="435">
        <v>1</v>
      </c>
      <c r="BD7" s="436"/>
      <c r="BE7" s="435">
        <v>1</v>
      </c>
      <c r="BF7" s="436"/>
    </row>
    <row r="8" spans="1:58" x14ac:dyDescent="0.25">
      <c r="A8" s="444" t="s">
        <v>81</v>
      </c>
      <c r="B8" s="50" t="s">
        <v>82</v>
      </c>
      <c r="C8" s="437" t="s">
        <v>32</v>
      </c>
      <c r="D8" s="438"/>
      <c r="E8" s="437" t="s">
        <v>32</v>
      </c>
      <c r="F8" s="438"/>
      <c r="G8" s="437" t="s">
        <v>32</v>
      </c>
      <c r="H8" s="438"/>
      <c r="I8" s="437" t="s">
        <v>32</v>
      </c>
      <c r="J8" s="438"/>
      <c r="K8" s="437" t="s">
        <v>32</v>
      </c>
      <c r="L8" s="438"/>
      <c r="M8" s="437" t="s">
        <v>32</v>
      </c>
      <c r="N8" s="438"/>
      <c r="O8" s="437" t="s">
        <v>32</v>
      </c>
      <c r="P8" s="438"/>
      <c r="Q8" s="437" t="s">
        <v>32</v>
      </c>
      <c r="R8" s="438"/>
      <c r="S8" s="437" t="s">
        <v>32</v>
      </c>
      <c r="T8" s="438"/>
      <c r="U8" s="437" t="s">
        <v>32</v>
      </c>
      <c r="V8" s="438"/>
      <c r="W8" s="437" t="s">
        <v>32</v>
      </c>
      <c r="X8" s="438"/>
      <c r="Y8" s="437" t="s">
        <v>32</v>
      </c>
      <c r="Z8" s="438"/>
      <c r="AA8" s="437" t="s">
        <v>32</v>
      </c>
      <c r="AB8" s="438"/>
      <c r="AC8" s="437" t="s">
        <v>32</v>
      </c>
      <c r="AD8" s="438"/>
      <c r="AE8" s="437" t="s">
        <v>32</v>
      </c>
      <c r="AF8" s="438"/>
      <c r="AG8" s="437" t="s">
        <v>32</v>
      </c>
      <c r="AH8" s="438"/>
      <c r="AI8" s="437" t="s">
        <v>32</v>
      </c>
      <c r="AJ8" s="438"/>
      <c r="AK8" s="437" t="s">
        <v>32</v>
      </c>
      <c r="AL8" s="438"/>
      <c r="AM8" s="437" t="s">
        <v>32</v>
      </c>
      <c r="AN8" s="438"/>
      <c r="AO8" s="437" t="s">
        <v>32</v>
      </c>
      <c r="AP8" s="438"/>
      <c r="AQ8" s="437" t="s">
        <v>32</v>
      </c>
      <c r="AR8" s="438"/>
      <c r="AS8" s="437" t="s">
        <v>32</v>
      </c>
      <c r="AT8" s="438"/>
      <c r="AU8" s="437" t="s">
        <v>32</v>
      </c>
      <c r="AV8" s="438"/>
      <c r="AW8" s="437" t="s">
        <v>32</v>
      </c>
      <c r="AX8" s="438"/>
      <c r="AY8" s="437" t="s">
        <v>32</v>
      </c>
      <c r="AZ8" s="438"/>
      <c r="BA8" s="437" t="s">
        <v>32</v>
      </c>
      <c r="BB8" s="438"/>
      <c r="BC8" s="437" t="s">
        <v>32</v>
      </c>
      <c r="BD8" s="438"/>
      <c r="BE8" s="437" t="s">
        <v>32</v>
      </c>
      <c r="BF8" s="438"/>
    </row>
    <row r="9" spans="1:58" x14ac:dyDescent="0.25">
      <c r="A9" s="447"/>
      <c r="B9" s="48" t="s">
        <v>83</v>
      </c>
      <c r="C9" s="439" t="s">
        <v>37</v>
      </c>
      <c r="D9" s="440"/>
      <c r="E9" s="439" t="s">
        <v>37</v>
      </c>
      <c r="F9" s="440"/>
      <c r="G9" s="439" t="s">
        <v>37</v>
      </c>
      <c r="H9" s="440"/>
      <c r="I9" s="439" t="s">
        <v>37</v>
      </c>
      <c r="J9" s="440"/>
      <c r="K9" s="439" t="s">
        <v>37</v>
      </c>
      <c r="L9" s="440"/>
      <c r="M9" s="439" t="s">
        <v>37</v>
      </c>
      <c r="N9" s="440"/>
      <c r="O9" s="439" t="s">
        <v>37</v>
      </c>
      <c r="P9" s="440"/>
      <c r="Q9" s="439" t="s">
        <v>37</v>
      </c>
      <c r="R9" s="440"/>
      <c r="S9" s="439" t="s">
        <v>37</v>
      </c>
      <c r="T9" s="440"/>
      <c r="U9" s="439" t="s">
        <v>37</v>
      </c>
      <c r="V9" s="440"/>
      <c r="W9" s="439" t="s">
        <v>37</v>
      </c>
      <c r="X9" s="440"/>
      <c r="Y9" s="439" t="s">
        <v>37</v>
      </c>
      <c r="Z9" s="440"/>
      <c r="AA9" s="439" t="s">
        <v>37</v>
      </c>
      <c r="AB9" s="440"/>
      <c r="AC9" s="439" t="s">
        <v>37</v>
      </c>
      <c r="AD9" s="440"/>
      <c r="AE9" s="439" t="s">
        <v>37</v>
      </c>
      <c r="AF9" s="440"/>
      <c r="AG9" s="439" t="s">
        <v>37</v>
      </c>
      <c r="AH9" s="440"/>
      <c r="AI9" s="439" t="s">
        <v>37</v>
      </c>
      <c r="AJ9" s="440"/>
      <c r="AK9" s="439" t="s">
        <v>37</v>
      </c>
      <c r="AL9" s="440"/>
      <c r="AM9" s="439" t="s">
        <v>37</v>
      </c>
      <c r="AN9" s="440"/>
      <c r="AO9" s="439" t="s">
        <v>37</v>
      </c>
      <c r="AP9" s="440"/>
      <c r="AQ9" s="439" t="s">
        <v>37</v>
      </c>
      <c r="AR9" s="440"/>
      <c r="AS9" s="439" t="s">
        <v>37</v>
      </c>
      <c r="AT9" s="440"/>
      <c r="AU9" s="439" t="s">
        <v>37</v>
      </c>
      <c r="AV9" s="440"/>
      <c r="AW9" s="439" t="s">
        <v>37</v>
      </c>
      <c r="AX9" s="440"/>
      <c r="AY9" s="439" t="s">
        <v>37</v>
      </c>
      <c r="AZ9" s="440"/>
      <c r="BA9" s="439" t="s">
        <v>37</v>
      </c>
      <c r="BB9" s="440"/>
      <c r="BC9" s="439" t="s">
        <v>37</v>
      </c>
      <c r="BD9" s="440"/>
      <c r="BE9" s="439" t="s">
        <v>37</v>
      </c>
      <c r="BF9" s="440"/>
    </row>
    <row r="10" spans="1:58" ht="15.75" thickBot="1" x14ac:dyDescent="0.3">
      <c r="A10" s="448"/>
      <c r="B10" s="49" t="s">
        <v>84</v>
      </c>
      <c r="C10" s="4" t="s">
        <v>42</v>
      </c>
      <c r="D10" s="5">
        <f>IF(C10=Tabelas!$F$23,Tabelas!$C$39,0%)</f>
        <v>0</v>
      </c>
      <c r="E10" s="4" t="s">
        <v>42</v>
      </c>
      <c r="F10" s="5">
        <f>IF(E10=Tabelas!$F$23,Tabelas!$C$39,0%)</f>
        <v>0</v>
      </c>
      <c r="G10" s="4" t="s">
        <v>42</v>
      </c>
      <c r="H10" s="5">
        <f>IF(G10=Tabelas!$F$23,Tabelas!$C$39,0%)</f>
        <v>0</v>
      </c>
      <c r="I10" s="4" t="s">
        <v>42</v>
      </c>
      <c r="J10" s="5">
        <f>IF(I10=Tabelas!$F$23,Tabelas!$C$39,0%)</f>
        <v>0</v>
      </c>
      <c r="K10" s="4" t="s">
        <v>42</v>
      </c>
      <c r="L10" s="5">
        <f>IF(K10=Tabelas!$F$23,Tabelas!$C$39,0%)</f>
        <v>0</v>
      </c>
      <c r="M10" s="4" t="s">
        <v>42</v>
      </c>
      <c r="N10" s="5">
        <f>IF(M10=Tabelas!$F$23,Tabelas!$C$39,0%)</f>
        <v>0</v>
      </c>
      <c r="O10" s="4" t="s">
        <v>42</v>
      </c>
      <c r="P10" s="5">
        <f>IF(O10=Tabelas!$F$23,Tabelas!$C$39,0%)</f>
        <v>0</v>
      </c>
      <c r="Q10" s="4" t="s">
        <v>42</v>
      </c>
      <c r="R10" s="5">
        <f>IF(Q10=Tabelas!$F$23,Tabelas!$C$39,0%)</f>
        <v>0</v>
      </c>
      <c r="S10" s="4" t="s">
        <v>42</v>
      </c>
      <c r="T10" s="5">
        <f>IF(S10=Tabelas!$F$23,Tabelas!$C$39,0%)</f>
        <v>0</v>
      </c>
      <c r="U10" s="4" t="s">
        <v>42</v>
      </c>
      <c r="V10" s="5">
        <f>IF(U10=Tabelas!$F$23,Tabelas!$C$39,0%)</f>
        <v>0</v>
      </c>
      <c r="W10" s="4" t="s">
        <v>42</v>
      </c>
      <c r="X10" s="5">
        <f>IF(W10=Tabelas!$F$23,Tabelas!$C$39,0%)</f>
        <v>0</v>
      </c>
      <c r="Y10" s="4" t="s">
        <v>42</v>
      </c>
      <c r="Z10" s="5">
        <f>IF(Y10=Tabelas!$F$23,Tabelas!$C$39,0%)</f>
        <v>0</v>
      </c>
      <c r="AA10" s="4" t="s">
        <v>42</v>
      </c>
      <c r="AB10" s="5">
        <f>IF(AA10=Tabelas!$F$23,Tabelas!$C$39,0%)</f>
        <v>0</v>
      </c>
      <c r="AC10" s="4" t="s">
        <v>42</v>
      </c>
      <c r="AD10" s="5">
        <f>IF(AC10=Tabelas!$F$23,Tabelas!$C$39,0%)</f>
        <v>0</v>
      </c>
      <c r="AE10" s="4" t="s">
        <v>42</v>
      </c>
      <c r="AF10" s="5">
        <f>IF(AE10=Tabelas!$F$23,Tabelas!$C$39,0%)</f>
        <v>0</v>
      </c>
      <c r="AG10" s="4" t="s">
        <v>42</v>
      </c>
      <c r="AH10" s="5">
        <f>IF(AG10=Tabelas!$F$23,Tabelas!$C$39,0%)</f>
        <v>0</v>
      </c>
      <c r="AI10" s="4" t="s">
        <v>42</v>
      </c>
      <c r="AJ10" s="5">
        <f>IF(AI10=Tabelas!$F$23,Tabelas!$C$39,0%)</f>
        <v>0</v>
      </c>
      <c r="AK10" s="4" t="s">
        <v>42</v>
      </c>
      <c r="AL10" s="5">
        <f>IF(AK10=Tabelas!$F$23,Tabelas!$C$39,0%)</f>
        <v>0</v>
      </c>
      <c r="AM10" s="4" t="s">
        <v>42</v>
      </c>
      <c r="AN10" s="5">
        <f>IF(AM10=Tabelas!$F$23,Tabelas!$C$39,0%)</f>
        <v>0</v>
      </c>
      <c r="AO10" s="4" t="s">
        <v>42</v>
      </c>
      <c r="AP10" s="5">
        <f>IF(AO10=Tabelas!$F$23,Tabelas!$C$39,0%)</f>
        <v>0</v>
      </c>
      <c r="AQ10" s="4" t="s">
        <v>42</v>
      </c>
      <c r="AR10" s="5">
        <f>IF(AQ10=Tabelas!$F$23,Tabelas!$C$39,0%)</f>
        <v>0</v>
      </c>
      <c r="AS10" s="4" t="s">
        <v>42</v>
      </c>
      <c r="AT10" s="5">
        <f>IF(AS10=Tabelas!$F$23,Tabelas!$C$39,0%)</f>
        <v>0</v>
      </c>
      <c r="AU10" s="4" t="s">
        <v>42</v>
      </c>
      <c r="AV10" s="5">
        <f>IF(AU10=Tabelas!$F$23,Tabelas!$C$39,0%)</f>
        <v>0</v>
      </c>
      <c r="AW10" s="4" t="s">
        <v>42</v>
      </c>
      <c r="AX10" s="5">
        <f>IF(AW10=Tabelas!$F$23,Tabelas!$C$39,0%)</f>
        <v>0</v>
      </c>
      <c r="AY10" s="4" t="s">
        <v>42</v>
      </c>
      <c r="AZ10" s="5">
        <f>IF(AY10=Tabelas!$F$23,Tabelas!$C$39,0%)</f>
        <v>0</v>
      </c>
      <c r="BA10" s="4" t="s">
        <v>42</v>
      </c>
      <c r="BB10" s="5">
        <f>IF(BA10=Tabelas!$F$23,Tabelas!$C$39,0%)</f>
        <v>0</v>
      </c>
      <c r="BC10" s="4" t="s">
        <v>42</v>
      </c>
      <c r="BD10" s="5">
        <f>IF(BC10=Tabelas!$F$23,Tabelas!$C$39,0%)</f>
        <v>0</v>
      </c>
      <c r="BE10" s="4" t="s">
        <v>42</v>
      </c>
      <c r="BF10" s="5">
        <f>IF(BE10=Tabelas!$F$23,Tabelas!$C$39,0%)</f>
        <v>0</v>
      </c>
    </row>
    <row r="11" spans="1:58" x14ac:dyDescent="0.25">
      <c r="A11" s="224"/>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4"/>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4"/>
      <c r="B13" s="6" t="s">
        <v>85</v>
      </c>
      <c r="C13" s="442">
        <f>C12/792</f>
        <v>0.33493265993265992</v>
      </c>
      <c r="D13" s="442"/>
      <c r="E13" s="442">
        <f>E12/792</f>
        <v>0.33493265993265992</v>
      </c>
      <c r="F13" s="442"/>
      <c r="G13" s="442">
        <f>G12/792</f>
        <v>0.33493265993265992</v>
      </c>
      <c r="H13" s="442"/>
      <c r="I13" s="442">
        <f>I12/792</f>
        <v>0.33493265993265992</v>
      </c>
      <c r="J13" s="442"/>
      <c r="K13" s="442">
        <f>K12/792</f>
        <v>0.33493265993265992</v>
      </c>
      <c r="L13" s="442"/>
      <c r="M13" s="442">
        <f>M12/792</f>
        <v>0.33493265993265992</v>
      </c>
      <c r="N13" s="442"/>
      <c r="O13" s="442">
        <f>O12/792</f>
        <v>0.33493265993265992</v>
      </c>
      <c r="P13" s="442"/>
      <c r="Q13" s="442">
        <f>Q12/792</f>
        <v>0.33493265993265992</v>
      </c>
      <c r="R13" s="442"/>
      <c r="S13" s="442">
        <f>S12/792</f>
        <v>0.33493265993265992</v>
      </c>
      <c r="T13" s="442"/>
      <c r="U13" s="442">
        <f>U12/792</f>
        <v>0.33493265993265992</v>
      </c>
      <c r="V13" s="442"/>
      <c r="W13" s="442">
        <f>W12/792</f>
        <v>0.33493265993265992</v>
      </c>
      <c r="X13" s="442"/>
      <c r="Y13" s="442">
        <f>Y12/792</f>
        <v>0.33493265993265992</v>
      </c>
      <c r="Z13" s="442"/>
      <c r="AA13" s="442">
        <f>AA12/792</f>
        <v>0.33493265993265992</v>
      </c>
      <c r="AB13" s="442"/>
      <c r="AC13" s="442">
        <f>AC12/792</f>
        <v>0.33493265993265992</v>
      </c>
      <c r="AD13" s="442"/>
      <c r="AE13" s="442">
        <f>AE12/792</f>
        <v>0.33493265993265992</v>
      </c>
      <c r="AF13" s="442"/>
      <c r="AG13" s="442">
        <f>AG12/792</f>
        <v>0.33493265993265992</v>
      </c>
      <c r="AH13" s="442"/>
      <c r="AI13" s="442">
        <f>AI12/792</f>
        <v>0.33493265993265992</v>
      </c>
      <c r="AJ13" s="442"/>
      <c r="AK13" s="442">
        <f>AK12/792</f>
        <v>0.33493265993265992</v>
      </c>
      <c r="AL13" s="442"/>
      <c r="AM13" s="442">
        <f>AM12/792</f>
        <v>0.33493265993265992</v>
      </c>
      <c r="AN13" s="442"/>
      <c r="AO13" s="442">
        <f>AO12/792</f>
        <v>0.33493265993265992</v>
      </c>
      <c r="AP13" s="442"/>
      <c r="AQ13" s="442">
        <f>AQ12/792</f>
        <v>0.33493265993265992</v>
      </c>
      <c r="AR13" s="442"/>
      <c r="AS13" s="442">
        <f>AS12/792</f>
        <v>0.33493265993265992</v>
      </c>
      <c r="AT13" s="442"/>
      <c r="AU13" s="442">
        <f>AU12/792</f>
        <v>0.33493265993265992</v>
      </c>
      <c r="AV13" s="442"/>
      <c r="AW13" s="442">
        <f>AW12/792</f>
        <v>0.33493265993265992</v>
      </c>
      <c r="AX13" s="442"/>
      <c r="AY13" s="442">
        <f>AY12/792</f>
        <v>0.33493265993265992</v>
      </c>
      <c r="AZ13" s="442"/>
      <c r="BA13" s="442">
        <f>BA12/792</f>
        <v>0.33493265993265992</v>
      </c>
      <c r="BB13" s="442"/>
      <c r="BC13" s="442">
        <f>BC12/792</f>
        <v>0.33493265993265992</v>
      </c>
      <c r="BD13" s="442"/>
      <c r="BE13" s="442">
        <f>BE12/792</f>
        <v>0.33493265993265992</v>
      </c>
      <c r="BF13" s="442"/>
    </row>
    <row r="14" spans="1:58" x14ac:dyDescent="0.25">
      <c r="A14" s="224"/>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18"/>
      <c r="B15" s="48" t="s">
        <v>86</v>
      </c>
      <c r="C15" s="443">
        <f>C5*C6</f>
        <v>1247.3999999999999</v>
      </c>
      <c r="D15" s="443"/>
      <c r="E15" s="443">
        <f>E5*E6</f>
        <v>1247.3999999999999</v>
      </c>
      <c r="F15" s="443"/>
      <c r="G15" s="443">
        <f>G5*G6</f>
        <v>1247.3999999999999</v>
      </c>
      <c r="H15" s="443"/>
      <c r="I15" s="443">
        <f>I5*I6</f>
        <v>1247.3999999999999</v>
      </c>
      <c r="J15" s="443"/>
      <c r="K15" s="443">
        <f>K5*K6</f>
        <v>1247.3999999999999</v>
      </c>
      <c r="L15" s="443"/>
      <c r="M15" s="443">
        <f>M5*M6</f>
        <v>1247.3999999999999</v>
      </c>
      <c r="N15" s="443"/>
      <c r="O15" s="443">
        <f>O5*O6</f>
        <v>1247.3999999999999</v>
      </c>
      <c r="P15" s="443"/>
      <c r="Q15" s="443">
        <f>Q5*Q6</f>
        <v>1247.3999999999999</v>
      </c>
      <c r="R15" s="443"/>
      <c r="S15" s="443">
        <f>S5*S6</f>
        <v>1247.3999999999999</v>
      </c>
      <c r="T15" s="443"/>
      <c r="U15" s="443">
        <f>U5*U6</f>
        <v>1247.3999999999999</v>
      </c>
      <c r="V15" s="443"/>
      <c r="W15" s="443">
        <f>W5*W6</f>
        <v>1247.3999999999999</v>
      </c>
      <c r="X15" s="443"/>
      <c r="Y15" s="443">
        <f>Y5*Y6</f>
        <v>1247.3999999999999</v>
      </c>
      <c r="Z15" s="443"/>
      <c r="AA15" s="443">
        <f>AA5*AA6</f>
        <v>1247.3999999999999</v>
      </c>
      <c r="AB15" s="443"/>
      <c r="AC15" s="443">
        <f>AC5*AC6</f>
        <v>1247.3999999999999</v>
      </c>
      <c r="AD15" s="443"/>
      <c r="AE15" s="443">
        <f>AE5*AE6</f>
        <v>1247.3999999999999</v>
      </c>
      <c r="AF15" s="443"/>
      <c r="AG15" s="443">
        <f>AG5*AG6</f>
        <v>1247.3999999999999</v>
      </c>
      <c r="AH15" s="443"/>
      <c r="AI15" s="443">
        <f>AI5*AI6</f>
        <v>1247.3999999999999</v>
      </c>
      <c r="AJ15" s="443"/>
      <c r="AK15" s="443">
        <f>AK5*AK6</f>
        <v>1247.3999999999999</v>
      </c>
      <c r="AL15" s="443"/>
      <c r="AM15" s="443">
        <f>AM5*AM6</f>
        <v>1247.3999999999999</v>
      </c>
      <c r="AN15" s="443"/>
      <c r="AO15" s="443">
        <f>AO5*AO6</f>
        <v>1247.3999999999999</v>
      </c>
      <c r="AP15" s="443"/>
      <c r="AQ15" s="443">
        <f>AQ5*AQ6</f>
        <v>1247.3999999999999</v>
      </c>
      <c r="AR15" s="443"/>
      <c r="AS15" s="443">
        <f>AS5*AS6</f>
        <v>1247.3999999999999</v>
      </c>
      <c r="AT15" s="443"/>
      <c r="AU15" s="443">
        <f>AU5*AU6</f>
        <v>1247.3999999999999</v>
      </c>
      <c r="AV15" s="443"/>
      <c r="AW15" s="443">
        <f>AW5*AW6</f>
        <v>1247.3999999999999</v>
      </c>
      <c r="AX15" s="443"/>
      <c r="AY15" s="443">
        <f>AY5*AY6</f>
        <v>1247.3999999999999</v>
      </c>
      <c r="AZ15" s="443"/>
      <c r="BA15" s="443">
        <f>BA5*BA6</f>
        <v>1247.3999999999999</v>
      </c>
      <c r="BB15" s="443"/>
      <c r="BC15" s="443">
        <f>BC5*BC6</f>
        <v>1247.3999999999999</v>
      </c>
      <c r="BD15" s="443"/>
      <c r="BE15" s="443">
        <f>BE5*BE6</f>
        <v>1247.3999999999999</v>
      </c>
      <c r="BF15" s="443"/>
    </row>
    <row r="16" spans="1:58" x14ac:dyDescent="0.25">
      <c r="A16" s="218"/>
      <c r="B16" s="48" t="s">
        <v>87</v>
      </c>
      <c r="C16" s="423">
        <f>C13*C15</f>
        <v>417.79499999999996</v>
      </c>
      <c r="D16" s="423"/>
      <c r="E16" s="423">
        <f>E13*E15</f>
        <v>417.79499999999996</v>
      </c>
      <c r="F16" s="423"/>
      <c r="G16" s="423">
        <f>G13*G15</f>
        <v>417.79499999999996</v>
      </c>
      <c r="H16" s="423"/>
      <c r="I16" s="423">
        <f>I13*I15</f>
        <v>417.79499999999996</v>
      </c>
      <c r="J16" s="423"/>
      <c r="K16" s="423">
        <f>K13*K15</f>
        <v>417.79499999999996</v>
      </c>
      <c r="L16" s="423"/>
      <c r="M16" s="423">
        <f>M13*M15</f>
        <v>417.79499999999996</v>
      </c>
      <c r="N16" s="423"/>
      <c r="O16" s="423">
        <f>O13*O15</f>
        <v>417.79499999999996</v>
      </c>
      <c r="P16" s="423"/>
      <c r="Q16" s="423">
        <f>Q13*Q15</f>
        <v>417.79499999999996</v>
      </c>
      <c r="R16" s="423"/>
      <c r="S16" s="423">
        <f>S13*S15</f>
        <v>417.79499999999996</v>
      </c>
      <c r="T16" s="423"/>
      <c r="U16" s="423">
        <f>U13*U15</f>
        <v>417.79499999999996</v>
      </c>
      <c r="V16" s="423"/>
      <c r="W16" s="423">
        <f>W13*W15</f>
        <v>417.79499999999996</v>
      </c>
      <c r="X16" s="423"/>
      <c r="Y16" s="423">
        <f>Y13*Y15</f>
        <v>417.79499999999996</v>
      </c>
      <c r="Z16" s="423"/>
      <c r="AA16" s="423">
        <f>AA13*AA15</f>
        <v>417.79499999999996</v>
      </c>
      <c r="AB16" s="423"/>
      <c r="AC16" s="423">
        <f>AC13*AC15</f>
        <v>417.79499999999996</v>
      </c>
      <c r="AD16" s="423"/>
      <c r="AE16" s="423">
        <f>AE13*AE15</f>
        <v>417.79499999999996</v>
      </c>
      <c r="AF16" s="423"/>
      <c r="AG16" s="423">
        <f>AG13*AG15</f>
        <v>417.79499999999996</v>
      </c>
      <c r="AH16" s="423"/>
      <c r="AI16" s="423">
        <f>AI13*AI15</f>
        <v>417.79499999999996</v>
      </c>
      <c r="AJ16" s="423"/>
      <c r="AK16" s="423">
        <f>AK13*AK15</f>
        <v>417.79499999999996</v>
      </c>
      <c r="AL16" s="423"/>
      <c r="AM16" s="423">
        <f>AM13*AM15</f>
        <v>417.79499999999996</v>
      </c>
      <c r="AN16" s="423"/>
      <c r="AO16" s="423">
        <f>AO13*AO15</f>
        <v>417.79499999999996</v>
      </c>
      <c r="AP16" s="423"/>
      <c r="AQ16" s="423">
        <f>AQ13*AQ15</f>
        <v>417.79499999999996</v>
      </c>
      <c r="AR16" s="423"/>
      <c r="AS16" s="423">
        <f>AS13*AS15</f>
        <v>417.79499999999996</v>
      </c>
      <c r="AT16" s="423"/>
      <c r="AU16" s="423">
        <f>AU13*AU15</f>
        <v>417.79499999999996</v>
      </c>
      <c r="AV16" s="423"/>
      <c r="AW16" s="423">
        <f>AW13*AW15</f>
        <v>417.79499999999996</v>
      </c>
      <c r="AX16" s="423"/>
      <c r="AY16" s="423">
        <f>AY13*AY15</f>
        <v>417.79499999999996</v>
      </c>
      <c r="AZ16" s="423"/>
      <c r="BA16" s="423">
        <f>BA13*BA15</f>
        <v>417.79499999999996</v>
      </c>
      <c r="BB16" s="423"/>
      <c r="BC16" s="423">
        <f>BC13*BC15</f>
        <v>417.79499999999996</v>
      </c>
      <c r="BD16" s="423"/>
      <c r="BE16" s="423">
        <f>BE13*BE15</f>
        <v>417.79499999999996</v>
      </c>
      <c r="BF16" s="423"/>
    </row>
    <row r="17" spans="1:58" ht="15.75" thickBot="1" x14ac:dyDescent="0.3">
      <c r="A17" s="218"/>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44" t="s">
        <v>88</v>
      </c>
      <c r="B18" s="47" t="s">
        <v>89</v>
      </c>
      <c r="C18" s="424">
        <f>IF(OR(C8=Tabelas!$F$14,C8=Tabelas!$F$16),C4*C7,2*C4*C7)</f>
        <v>200</v>
      </c>
      <c r="D18" s="425"/>
      <c r="E18" s="424">
        <f>IF(OR(E8=Tabelas!$F$14,E8=Tabelas!$F$16),E4*E7,2*E4*E7)</f>
        <v>0</v>
      </c>
      <c r="F18" s="425"/>
      <c r="G18" s="424">
        <f>IF(OR(G8=Tabelas!$F$14,G8=Tabelas!$F$16),G4*G7,2*G4*G7)</f>
        <v>60</v>
      </c>
      <c r="H18" s="425"/>
      <c r="I18" s="424">
        <f>IF(OR(I8=Tabelas!$F$14,I8=Tabelas!$F$16),I4*I7,2*I4*I7)</f>
        <v>1000</v>
      </c>
      <c r="J18" s="425"/>
      <c r="K18" s="424">
        <f>IF(OR(K8=Tabelas!$F$14,K8=Tabelas!$F$16),K4*K7,2*K4*K7)</f>
        <v>0</v>
      </c>
      <c r="L18" s="425"/>
      <c r="M18" s="424">
        <f>IF(OR(M8=Tabelas!$F$14,M8=Tabelas!$F$16),M4*M7,2*M4*M7)</f>
        <v>60</v>
      </c>
      <c r="N18" s="425"/>
      <c r="O18" s="424">
        <f>IF(OR(O8=Tabelas!$F$14,O8=Tabelas!$F$16),O4*O7,2*O4*O7)</f>
        <v>0</v>
      </c>
      <c r="P18" s="425"/>
      <c r="Q18" s="424">
        <f>IF(OR(Q8=Tabelas!$F$14,Q8=Tabelas!$F$16),Q4*Q7,2*Q4*Q7)</f>
        <v>8000</v>
      </c>
      <c r="R18" s="425"/>
      <c r="S18" s="424">
        <f>IF(OR(S8=Tabelas!$F$14,S8=Tabelas!$F$16),S4*S7,2*S4*S7)</f>
        <v>450</v>
      </c>
      <c r="T18" s="425"/>
      <c r="U18" s="424">
        <f>IF(OR(U8=Tabelas!$F$14,U8=Tabelas!$F$16),U4*U7,2*U4*U7)</f>
        <v>100</v>
      </c>
      <c r="V18" s="425"/>
      <c r="W18" s="424">
        <f>IF(OR(W8=Tabelas!$F$14,W8=Tabelas!$F$16),W4*W7,2*W4*W7)</f>
        <v>100</v>
      </c>
      <c r="X18" s="425"/>
      <c r="Y18" s="424">
        <f>IF(OR(Y8=Tabelas!$F$14,Y8=Tabelas!$F$16),Y4*Y7,2*Y4*Y7)</f>
        <v>50</v>
      </c>
      <c r="Z18" s="425"/>
      <c r="AA18" s="424">
        <f>IF(OR(AA8=Tabelas!$F$14,AA8=Tabelas!$F$16),AA4*AA7,2*AA4*AA7)</f>
        <v>0</v>
      </c>
      <c r="AB18" s="425"/>
      <c r="AC18" s="424">
        <f>IF(OR(AC8=Tabelas!$F$14,AC8=Tabelas!$F$16),AC4*AC7,2*AC4*AC7)</f>
        <v>500</v>
      </c>
      <c r="AD18" s="425"/>
      <c r="AE18" s="424">
        <f>IF(OR(AE8=Tabelas!$F$14,AE8=Tabelas!$F$16),AE4*AE7,2*AE4*AE7)</f>
        <v>0</v>
      </c>
      <c r="AF18" s="425"/>
      <c r="AG18" s="424">
        <f>IF(OR(AG8=Tabelas!$F$14,AG8=Tabelas!$F$16),AG4*AG7,2*AG4*AG7)</f>
        <v>100</v>
      </c>
      <c r="AH18" s="425"/>
      <c r="AI18" s="424">
        <f>IF(OR(AI8=Tabelas!$F$14,AI8=Tabelas!$F$16),AI4*AI7,2*AI4*AI7)</f>
        <v>0</v>
      </c>
      <c r="AJ18" s="425"/>
      <c r="AK18" s="424">
        <f>IF(OR(AK8=Tabelas!$F$14,AK8=Tabelas!$F$16),AK4*AK7,2*AK4*AK7)</f>
        <v>200</v>
      </c>
      <c r="AL18" s="425"/>
      <c r="AM18" s="424">
        <f>IF(OR(AM8=Tabelas!$F$14,AM8=Tabelas!$F$16),AM4*AM7,2*AM4*AM7)</f>
        <v>300</v>
      </c>
      <c r="AN18" s="425"/>
      <c r="AO18" s="424">
        <f>IF(OR(AO8=Tabelas!$F$14,AO8=Tabelas!$F$16),AO4*AO7,2*AO4*AO7)</f>
        <v>300</v>
      </c>
      <c r="AP18" s="425"/>
      <c r="AQ18" s="424">
        <f>IF(OR(AQ8=Tabelas!$F$14,AQ8=Tabelas!$F$16),AQ4*AQ7,2*AQ4*AQ7)</f>
        <v>300</v>
      </c>
      <c r="AR18" s="425"/>
      <c r="AS18" s="424">
        <f>IF(OR(AS8=Tabelas!$F$14,AS8=Tabelas!$F$16),AS4*AS7,2*AS4*AS7)</f>
        <v>0</v>
      </c>
      <c r="AT18" s="425"/>
      <c r="AU18" s="424">
        <f>IF(OR(AU8=Tabelas!$F$14,AU8=Tabelas!$F$16),AU4*AU7,2*AU4*AU7)</f>
        <v>0</v>
      </c>
      <c r="AV18" s="425"/>
      <c r="AW18" s="424">
        <f>IF(OR(AW8=Tabelas!$F$14,AW8=Tabelas!$F$16),AW4*AW7,2*AW4*AW7)</f>
        <v>0</v>
      </c>
      <c r="AX18" s="425"/>
      <c r="AY18" s="424">
        <f>IF(OR(AY8=Tabelas!$F$14,AY8=Tabelas!$F$16),AY4*AY7,2*AY4*AY7)</f>
        <v>0</v>
      </c>
      <c r="AZ18" s="425"/>
      <c r="BA18" s="424">
        <f>IF(OR(BA8=Tabelas!$F$14,BA8=Tabelas!$F$16),BA4*BA7,2*BA4*BA7)</f>
        <v>500</v>
      </c>
      <c r="BB18" s="425"/>
      <c r="BC18" s="424">
        <f>IF(OR(BC8=Tabelas!$F$14,BC8=Tabelas!$F$16),BC4*BC7,2*BC4*BC7)</f>
        <v>150</v>
      </c>
      <c r="BD18" s="425"/>
      <c r="BE18" s="424">
        <f>IF(OR(BE8=Tabelas!$F$14,BE8=Tabelas!$F$16),BE4*BE7,2*BE4*BE7)</f>
        <v>3000</v>
      </c>
      <c r="BF18" s="425"/>
    </row>
    <row r="19" spans="1:58" x14ac:dyDescent="0.25">
      <c r="A19" s="445"/>
      <c r="B19" s="48" t="s">
        <v>90</v>
      </c>
      <c r="C19" s="426">
        <f>IF(C8=Tabelas!$B$4,0,IF(OR(C8=Tabelas!$F$14,C8=Tabelas!$F$15),VLOOKUP(C9,matrizpapel,2,0),VLOOKUP(C9,matrizpapel,3,0)))</f>
        <v>4.34</v>
      </c>
      <c r="D19" s="427"/>
      <c r="E19" s="426">
        <f>IF(E8=Tabelas!$B$4,0,IF(OR(E8=Tabelas!$F$14,E8=Tabelas!$F$15),VLOOKUP(E9,matrizpapel,2,0),VLOOKUP(E9,matrizpapel,3,0)))</f>
        <v>4.34</v>
      </c>
      <c r="F19" s="427"/>
      <c r="G19" s="426">
        <f>IF(G8=Tabelas!$B$4,0,IF(OR(G8=Tabelas!$F$14,G8=Tabelas!$F$15),VLOOKUP(G9,matrizpapel,2,0),VLOOKUP(G9,matrizpapel,3,0)))</f>
        <v>4.34</v>
      </c>
      <c r="H19" s="427"/>
      <c r="I19" s="426">
        <f>IF(I8=Tabelas!$B$4,0,IF(OR(I8=Tabelas!$F$14,I8=Tabelas!$F$15),VLOOKUP(I9,matrizpapel,2,0),VLOOKUP(I9,matrizpapel,3,0)))</f>
        <v>4.34</v>
      </c>
      <c r="J19" s="427"/>
      <c r="K19" s="426">
        <f>IF(K8=Tabelas!$B$4,0,IF(OR(K8=Tabelas!$F$14,K8=Tabelas!$F$15),VLOOKUP(K9,matrizpapel,2,0),VLOOKUP(K9,matrizpapel,3,0)))</f>
        <v>4.34</v>
      </c>
      <c r="L19" s="427"/>
      <c r="M19" s="426">
        <f>IF(M8=Tabelas!$B$4,0,IF(OR(M8=Tabelas!$F$14,M8=Tabelas!$F$15),VLOOKUP(M9,matrizpapel,2,0),VLOOKUP(M9,matrizpapel,3,0)))</f>
        <v>4.34</v>
      </c>
      <c r="N19" s="427"/>
      <c r="O19" s="426">
        <f>IF(O8=Tabelas!$B$4,0,IF(OR(O8=Tabelas!$F$14,O8=Tabelas!$F$15),VLOOKUP(O9,matrizpapel,2,0),VLOOKUP(O9,matrizpapel,3,0)))</f>
        <v>4.34</v>
      </c>
      <c r="P19" s="427"/>
      <c r="Q19" s="426">
        <f>IF(Q8=Tabelas!$B$4,0,IF(OR(Q8=Tabelas!$F$14,Q8=Tabelas!$F$15),VLOOKUP(Q9,matrizpapel,2,0),VLOOKUP(Q9,matrizpapel,3,0)))</f>
        <v>4.34</v>
      </c>
      <c r="R19" s="427"/>
      <c r="S19" s="426">
        <f>IF(S8=Tabelas!$B$4,0,IF(OR(S8=Tabelas!$F$14,S8=Tabelas!$F$15),VLOOKUP(S9,matrizpapel,2,0),VLOOKUP(S9,matrizpapel,3,0)))</f>
        <v>4.34</v>
      </c>
      <c r="T19" s="427"/>
      <c r="U19" s="426">
        <f>IF(U8=Tabelas!$B$4,0,IF(OR(U8=Tabelas!$F$14,U8=Tabelas!$F$15),VLOOKUP(U9,matrizpapel,2,0),VLOOKUP(U9,matrizpapel,3,0)))</f>
        <v>4.34</v>
      </c>
      <c r="V19" s="427"/>
      <c r="W19" s="426">
        <f>IF(W8=Tabelas!$B$4,0,IF(OR(W8=Tabelas!$F$14,W8=Tabelas!$F$15),VLOOKUP(W9,matrizpapel,2,0),VLOOKUP(W9,matrizpapel,3,0)))</f>
        <v>4.34</v>
      </c>
      <c r="X19" s="427"/>
      <c r="Y19" s="426">
        <f>IF(Y8=Tabelas!$B$4,0,IF(OR(Y8=Tabelas!$F$14,Y8=Tabelas!$F$15),VLOOKUP(Y9,matrizpapel,2,0),VLOOKUP(Y9,matrizpapel,3,0)))</f>
        <v>4.34</v>
      </c>
      <c r="Z19" s="427"/>
      <c r="AA19" s="426">
        <f>IF(AA8=Tabelas!$B$4,0,IF(OR(AA8=Tabelas!$F$14,AA8=Tabelas!$F$15),VLOOKUP(AA9,matrizpapel,2,0),VLOOKUP(AA9,matrizpapel,3,0)))</f>
        <v>4.34</v>
      </c>
      <c r="AB19" s="427"/>
      <c r="AC19" s="426">
        <f>IF(AC8=Tabelas!$B$4,0,IF(OR(AC8=Tabelas!$F$14,AC8=Tabelas!$F$15),VLOOKUP(AC9,matrizpapel,2,0),VLOOKUP(AC9,matrizpapel,3,0)))</f>
        <v>4.34</v>
      </c>
      <c r="AD19" s="427"/>
      <c r="AE19" s="426">
        <f>IF(AE8=Tabelas!$B$4,0,IF(OR(AE8=Tabelas!$F$14,AE8=Tabelas!$F$15),VLOOKUP(AE9,matrizpapel,2,0),VLOOKUP(AE9,matrizpapel,3,0)))</f>
        <v>4.34</v>
      </c>
      <c r="AF19" s="427"/>
      <c r="AG19" s="426">
        <f>IF(AG8=Tabelas!$B$4,0,IF(OR(AG8=Tabelas!$F$14,AG8=Tabelas!$F$15),VLOOKUP(AG9,matrizpapel,2,0),VLOOKUP(AG9,matrizpapel,3,0)))</f>
        <v>4.34</v>
      </c>
      <c r="AH19" s="427"/>
      <c r="AI19" s="426">
        <f>IF(AI8=Tabelas!$B$4,0,IF(OR(AI8=Tabelas!$F$14,AI8=Tabelas!$F$15),VLOOKUP(AI9,matrizpapel,2,0),VLOOKUP(AI9,matrizpapel,3,0)))</f>
        <v>4.34</v>
      </c>
      <c r="AJ19" s="427"/>
      <c r="AK19" s="426">
        <f>IF(AK8=Tabelas!$B$4,0,IF(OR(AK8=Tabelas!$F$14,AK8=Tabelas!$F$15),VLOOKUP(AK9,matrizpapel,2,0),VLOOKUP(AK9,matrizpapel,3,0)))</f>
        <v>4.34</v>
      </c>
      <c r="AL19" s="427"/>
      <c r="AM19" s="426">
        <f>IF(AM8=Tabelas!$B$4,0,IF(OR(AM8=Tabelas!$F$14,AM8=Tabelas!$F$15),VLOOKUP(AM9,matrizpapel,2,0),VLOOKUP(AM9,matrizpapel,3,0)))</f>
        <v>4.34</v>
      </c>
      <c r="AN19" s="427"/>
      <c r="AO19" s="426">
        <f>IF(AO8=Tabelas!$B$4,0,IF(OR(AO8=Tabelas!$F$14,AO8=Tabelas!$F$15),VLOOKUP(AO9,matrizpapel,2,0),VLOOKUP(AO9,matrizpapel,3,0)))</f>
        <v>4.34</v>
      </c>
      <c r="AP19" s="427"/>
      <c r="AQ19" s="426">
        <f>IF(AQ8=Tabelas!$B$4,0,IF(OR(AQ8=Tabelas!$F$14,AQ8=Tabelas!$F$15),VLOOKUP(AQ9,matrizpapel,2,0),VLOOKUP(AQ9,matrizpapel,3,0)))</f>
        <v>4.34</v>
      </c>
      <c r="AR19" s="427"/>
      <c r="AS19" s="426">
        <f>IF(AS8=Tabelas!$B$4,0,IF(OR(AS8=Tabelas!$F$14,AS8=Tabelas!$F$15),VLOOKUP(AS9,matrizpapel,2,0),VLOOKUP(AS9,matrizpapel,3,0)))</f>
        <v>4.34</v>
      </c>
      <c r="AT19" s="427"/>
      <c r="AU19" s="426">
        <f>IF(AU8=Tabelas!$B$4,0,IF(OR(AU8=Tabelas!$F$14,AU8=Tabelas!$F$15),VLOOKUP(AU9,matrizpapel,2,0),VLOOKUP(AU9,matrizpapel,3,0)))</f>
        <v>4.34</v>
      </c>
      <c r="AV19" s="427"/>
      <c r="AW19" s="426">
        <f>IF(AW8=Tabelas!$B$4,0,IF(OR(AW8=Tabelas!$F$14,AW8=Tabelas!$F$15),VLOOKUP(AW9,matrizpapel,2,0),VLOOKUP(AW9,matrizpapel,3,0)))</f>
        <v>4.34</v>
      </c>
      <c r="AX19" s="427"/>
      <c r="AY19" s="426">
        <f>IF(AY8=Tabelas!$B$4,0,IF(OR(AY8=Tabelas!$F$14,AY8=Tabelas!$F$15),VLOOKUP(AY9,matrizpapel,2,0),VLOOKUP(AY9,matrizpapel,3,0)))</f>
        <v>4.34</v>
      </c>
      <c r="AZ19" s="427"/>
      <c r="BA19" s="426">
        <f>IF(BA8=Tabelas!$B$4,0,IF(OR(BA8=Tabelas!$F$14,BA8=Tabelas!$F$15),VLOOKUP(BA9,matrizpapel,2,0),VLOOKUP(BA9,matrizpapel,3,0)))</f>
        <v>4.34</v>
      </c>
      <c r="BB19" s="427"/>
      <c r="BC19" s="426">
        <f>IF(BC8=Tabelas!$B$4,0,IF(OR(BC8=Tabelas!$F$14,BC8=Tabelas!$F$15),VLOOKUP(BC9,matrizpapel,2,0),VLOOKUP(BC9,matrizpapel,3,0)))</f>
        <v>4.34</v>
      </c>
      <c r="BD19" s="427"/>
      <c r="BE19" s="426">
        <f>IF(BE8=Tabelas!$B$4,0,IF(OR(BE8=Tabelas!$F$14,BE8=Tabelas!$F$15),VLOOKUP(BE9,matrizpapel,2,0),VLOOKUP(BE9,matrizpapel,3,0)))</f>
        <v>4.34</v>
      </c>
      <c r="BF19" s="427"/>
    </row>
    <row r="20" spans="1:58" x14ac:dyDescent="0.25">
      <c r="A20" s="445"/>
      <c r="B20" s="6" t="s">
        <v>91</v>
      </c>
      <c r="C20" s="58">
        <f>IF(C18&gt;1000,1,C18/1000)</f>
        <v>0.2</v>
      </c>
      <c r="D20" s="59">
        <f>IF(C10=Tabelas!$F$23,C16*C20*(C19+Tabelas!$C$39),C16*C20*C19)</f>
        <v>362.64605999999998</v>
      </c>
      <c r="E20" s="58">
        <f>IF(E18&gt;1000,1,E18/1000)</f>
        <v>0</v>
      </c>
      <c r="F20" s="59">
        <f>IF(E10=Tabelas!$F$23,E16*E20*(E19+Tabelas!$C$39),E16*E20*E19)</f>
        <v>0</v>
      </c>
      <c r="G20" s="58">
        <f>IF(G18&gt;1000,1,G18/1000)</f>
        <v>0.06</v>
      </c>
      <c r="H20" s="59">
        <f>IF(G10=Tabelas!$F$23,G16*G20*(G19+Tabelas!$C$39),G16*G20*G19)</f>
        <v>108.79381799999997</v>
      </c>
      <c r="I20" s="58">
        <f>IF(I18&gt;1000,1,I18/1000)</f>
        <v>1</v>
      </c>
      <c r="J20" s="59">
        <f>IF(I10=Tabelas!$F$23,I16*I20*(I19+Tabelas!$C$39),I16*I20*I19)</f>
        <v>1813.2302999999997</v>
      </c>
      <c r="K20" s="58">
        <f>IF(K18&gt;1000,1,K18/1000)</f>
        <v>0</v>
      </c>
      <c r="L20" s="59">
        <f>IF(K10=Tabelas!$F$23,K16*K20*(K19+Tabelas!$C$39),K16*K20*K19)</f>
        <v>0</v>
      </c>
      <c r="M20" s="58">
        <f>IF(M18&gt;1000,1,M18/1000)</f>
        <v>0.06</v>
      </c>
      <c r="N20" s="59">
        <f>IF(M10=Tabelas!$F$23,M16*M20*(M19+Tabelas!$C$39),M16*M20*M19)</f>
        <v>108.79381799999997</v>
      </c>
      <c r="O20" s="58">
        <f>IF(O18&gt;1000,1,O18/1000)</f>
        <v>0</v>
      </c>
      <c r="P20" s="59">
        <f>IF(O10=Tabelas!$F$23,O16*O20*(O19+Tabelas!$C$39),O16*O20*O19)</f>
        <v>0</v>
      </c>
      <c r="Q20" s="58">
        <f>IF(Q18&gt;1000,1,Q18/1000)</f>
        <v>1</v>
      </c>
      <c r="R20" s="59">
        <f>IF(Q10=Tabelas!$F$23,Q16*Q20*(Q19+Tabelas!$C$39),Q16*Q20*Q19)</f>
        <v>1813.2302999999997</v>
      </c>
      <c r="S20" s="58">
        <f>IF(S18&gt;1000,1,S18/1000)</f>
        <v>0.45</v>
      </c>
      <c r="T20" s="59">
        <f>IF(S10=Tabelas!$F$23,S16*S20*(S19+Tabelas!$C$39),S16*S20*S19)</f>
        <v>815.95363499999996</v>
      </c>
      <c r="U20" s="58">
        <f>IF(U18&gt;1000,1,U18/1000)</f>
        <v>0.1</v>
      </c>
      <c r="V20" s="59">
        <f>IF(U10=Tabelas!$F$23,U16*U20*(U19+Tabelas!$C$39),U16*U20*U19)</f>
        <v>181.32302999999999</v>
      </c>
      <c r="W20" s="58">
        <f>IF(W18&gt;1000,1,W18/1000)</f>
        <v>0.1</v>
      </c>
      <c r="X20" s="59">
        <f>IF(W10=Tabelas!$F$23,W16*W20*(W19+Tabelas!$C$39),W16*W20*W19)</f>
        <v>181.32302999999999</v>
      </c>
      <c r="Y20" s="58">
        <f>IF(Y18&gt;1000,1,Y18/1000)</f>
        <v>0.05</v>
      </c>
      <c r="Z20" s="59">
        <f>IF(Y10=Tabelas!$F$23,Y16*Y20*(Y19+Tabelas!$C$39),Y16*Y20*Y19)</f>
        <v>90.661514999999994</v>
      </c>
      <c r="AA20" s="58">
        <f>IF(AA18&gt;1000,1,AA18/1000)</f>
        <v>0</v>
      </c>
      <c r="AB20" s="59">
        <f>IF(AA10=Tabelas!$F$23,AA16*AA20*(AA19+Tabelas!$C$39),AA16*AA20*AA19)</f>
        <v>0</v>
      </c>
      <c r="AC20" s="58">
        <f>IF(AC18&gt;1000,1,AC18/1000)</f>
        <v>0.5</v>
      </c>
      <c r="AD20" s="59">
        <f>IF(AC10=Tabelas!$F$23,AC16*AC20*(AC19+Tabelas!$C$39),AC16*AC20*AC19)</f>
        <v>906.61514999999986</v>
      </c>
      <c r="AE20" s="58">
        <f>IF(AE18&gt;1000,1,AE18/1000)</f>
        <v>0</v>
      </c>
      <c r="AF20" s="59">
        <f>IF(AE10=Tabelas!$F$23,AE16*AE20*(AE19+Tabelas!$C$39),AE16*AE20*AE19)</f>
        <v>0</v>
      </c>
      <c r="AG20" s="58">
        <f>IF(AG18&gt;1000,1,AG18/1000)</f>
        <v>0.1</v>
      </c>
      <c r="AH20" s="59">
        <f>IF(AG10=Tabelas!$F$23,AG16*AG20*(AG19+Tabelas!$C$39),AG16*AG20*AG19)</f>
        <v>181.32302999999999</v>
      </c>
      <c r="AI20" s="58">
        <f>IF(AI18&gt;1000,1,AI18/1000)</f>
        <v>0</v>
      </c>
      <c r="AJ20" s="59">
        <f>IF(AI10=Tabelas!$F$23,AI16*AI20*(AI19+Tabelas!$C$39),AI16*AI20*AI19)</f>
        <v>0</v>
      </c>
      <c r="AK20" s="58">
        <f>IF(AK18&gt;1000,1,AK18/1000)</f>
        <v>0.2</v>
      </c>
      <c r="AL20" s="59">
        <f>IF(AK10=Tabelas!$F$23,AK16*AK20*(AK19+Tabelas!$C$39),AK16*AK20*AK19)</f>
        <v>362.64605999999998</v>
      </c>
      <c r="AM20" s="58">
        <f>IF(AM18&gt;1000,1,AM18/1000)</f>
        <v>0.3</v>
      </c>
      <c r="AN20" s="59">
        <f>IF(AM10=Tabelas!$F$23,AM16*AM20*(AM19+Tabelas!$C$39),AM16*AM20*AM19)</f>
        <v>543.96908999999994</v>
      </c>
      <c r="AO20" s="58">
        <f>IF(AO18&gt;1000,1,AO18/1000)</f>
        <v>0.3</v>
      </c>
      <c r="AP20" s="59">
        <f>IF(AO10=Tabelas!$F$23,AO16*AO20*(AO19+Tabelas!$C$39),AO16*AO20*AO19)</f>
        <v>543.96908999999994</v>
      </c>
      <c r="AQ20" s="58">
        <f>IF(AQ18&gt;1000,1,AQ18/1000)</f>
        <v>0.3</v>
      </c>
      <c r="AR20" s="59">
        <f>IF(AQ10=Tabelas!$F$23,AQ16*AQ20*(AQ19+Tabelas!$C$39),AQ16*AQ20*AQ19)</f>
        <v>543.96908999999994</v>
      </c>
      <c r="AS20" s="58">
        <f>IF(AS18&gt;1000,1,AS18/1000)</f>
        <v>0</v>
      </c>
      <c r="AT20" s="59">
        <f>IF(AS10=Tabelas!$F$23,AS16*AS20*(AS19+Tabelas!$C$39),AS16*AS20*AS19)</f>
        <v>0</v>
      </c>
      <c r="AU20" s="58">
        <f>IF(AU18&gt;1000,1,AU18/1000)</f>
        <v>0</v>
      </c>
      <c r="AV20" s="59">
        <f>IF(AU10=Tabelas!$F$23,AU16*AU20*(AU19+Tabelas!$C$39),AU16*AU20*AU19)</f>
        <v>0</v>
      </c>
      <c r="AW20" s="58">
        <f>IF(AW18&gt;1000,1,AW18/1000)</f>
        <v>0</v>
      </c>
      <c r="AX20" s="59">
        <f>IF(AW10=Tabelas!$F$23,AW16*AW20*(AW19+Tabelas!$C$39),AW16*AW20*AW19)</f>
        <v>0</v>
      </c>
      <c r="AY20" s="58">
        <f>IF(AY18&gt;1000,1,AY18/1000)</f>
        <v>0</v>
      </c>
      <c r="AZ20" s="59">
        <f>IF(AY10=Tabelas!$F$23,AY16*AY20*(AY19+Tabelas!$C$39),AY16*AY20*AY19)</f>
        <v>0</v>
      </c>
      <c r="BA20" s="58">
        <f>IF(BA18&gt;1000,1,BA18/1000)</f>
        <v>0.5</v>
      </c>
      <c r="BB20" s="59">
        <f>IF(BA10=Tabelas!$F$23,BA16*BA20*(BA19+Tabelas!$C$39),BA16*BA20*BA19)</f>
        <v>906.61514999999986</v>
      </c>
      <c r="BC20" s="58">
        <f>IF(BC18&gt;1000,1,BC18/1000)</f>
        <v>0.15</v>
      </c>
      <c r="BD20" s="59">
        <f>IF(BC10=Tabelas!$F$23,BC16*BC20*(BC19+Tabelas!$C$39),BC16*BC20*BC19)</f>
        <v>271.98454499999997</v>
      </c>
      <c r="BE20" s="58">
        <f>IF(BE18&gt;1000,1,BE18/1000)</f>
        <v>1</v>
      </c>
      <c r="BF20" s="59">
        <f>IF(BE10=Tabelas!$F$23,BE16*BE20*(BE19+Tabelas!$C$39),BE16*BE20*BE19)</f>
        <v>1813.2302999999997</v>
      </c>
    </row>
    <row r="21" spans="1:58" x14ac:dyDescent="0.25">
      <c r="A21" s="445"/>
      <c r="B21" s="6" t="s">
        <v>92</v>
      </c>
      <c r="C21" s="58">
        <f>IF(C18&gt;=30000,29,IF(C18&lt;1001,0,C18/1000-C20))</f>
        <v>0</v>
      </c>
      <c r="D21" s="59">
        <f>IF(C10=Tabelas!$F$23,IF(OR(C8=Tabelas!$F$14,C8=Tabelas!$F$15),C16*C21*(C19+Tabelas!$C$39)*Tabelas!$H$3,C16*C21*(C19+Tabelas!$C$39)*Tabelas!$H$7),IF(OR(C8=Tabelas!$F$14,C8=Tabelas!$F$15),C16*C21*C19*Tabelas!$H$3,C16*C21*C19*Tabelas!$H$7))</f>
        <v>0</v>
      </c>
      <c r="E21" s="58">
        <f>IF(E18&gt;=30000,29,IF(E18&lt;1001,0,E18/1000-E20))</f>
        <v>0</v>
      </c>
      <c r="F21" s="59">
        <f>IF(E10=Tabelas!$F$23,IF(OR(E8=Tabelas!$F$14,E8=Tabelas!$F$15),E16*E21*(E19+Tabelas!$C$39)*Tabelas!$H$3,E16*E21*(E19+Tabelas!$C$39)*Tabelas!$H$7),IF(OR(E8=Tabelas!$F$14,E8=Tabelas!$F$15),E16*E21*E19*Tabelas!$H$3,E16*E21*E19*Tabelas!$H$7))</f>
        <v>0</v>
      </c>
      <c r="G21" s="58">
        <f>IF(G18&gt;=30000,29,IF(G18&lt;1001,0,G18/1000-G20))</f>
        <v>0</v>
      </c>
      <c r="H21" s="59">
        <f>IF(G10=Tabelas!$F$23,IF(OR(G8=Tabelas!$F$14,G8=Tabelas!$F$15),G16*G21*(G19+Tabelas!$C$39)*Tabelas!$H$3,G16*G21*(G19+Tabelas!$C$39)*Tabelas!$H$7),IF(OR(G8=Tabelas!$F$14,G8=Tabelas!$F$15),G16*G21*G19*Tabelas!$H$3,G16*G21*G19*Tabelas!$H$7))</f>
        <v>0</v>
      </c>
      <c r="I21" s="58">
        <f>IF(I18&gt;=30000,29,IF(I18&lt;1001,0,I18/1000-I20))</f>
        <v>0</v>
      </c>
      <c r="J21" s="59">
        <f>IF(I10=Tabelas!$F$23,IF(OR(I8=Tabelas!$F$14,I8=Tabelas!$F$15),I16*I21*(I19+Tabelas!$C$39)*Tabelas!$H$3,I16*I21*(I19+Tabelas!$C$39)*Tabelas!$H$7),IF(OR(I8=Tabelas!$F$14,I8=Tabelas!$F$15),I16*I21*I19*Tabelas!$H$3,I16*I21*I19*Tabelas!$H$7))</f>
        <v>0</v>
      </c>
      <c r="K21" s="58">
        <f>IF(K18&gt;=30000,29,IF(K18&lt;1001,0,K18/1000-K20))</f>
        <v>0</v>
      </c>
      <c r="L21" s="59">
        <f>IF(K10=Tabelas!$F$23,IF(OR(K8=Tabelas!$F$14,K8=Tabelas!$F$15),K16*K21*(K19+Tabelas!$C$39)*Tabelas!$H$3,K16*K21*(K19+Tabelas!$C$39)*Tabelas!$H$7),IF(OR(K8=Tabelas!$F$14,K8=Tabelas!$F$15),K16*K21*K19*Tabelas!$H$3,K16*K21*K19*Tabelas!$H$7))</f>
        <v>0</v>
      </c>
      <c r="M21" s="58">
        <f>IF(M18&gt;=30000,29,IF(M18&lt;1001,0,M18/1000-M20))</f>
        <v>0</v>
      </c>
      <c r="N21" s="59">
        <f>IF(M10=Tabelas!$F$23,IF(OR(M8=Tabelas!$F$14,M8=Tabelas!$F$15),M16*M21*(M19+Tabelas!$C$39)*Tabelas!$H$3,M16*M21*(M19+Tabelas!$C$39)*Tabelas!$H$7),IF(OR(M8=Tabelas!$F$14,M8=Tabelas!$F$15),M16*M21*M19*Tabelas!$H$3,M16*M21*M19*Tabelas!$H$7))</f>
        <v>0</v>
      </c>
      <c r="O21" s="58">
        <f>IF(O18&gt;=30000,29,IF(O18&lt;1001,0,O18/1000-O20))</f>
        <v>0</v>
      </c>
      <c r="P21" s="59">
        <f>IF(O10=Tabelas!$F$23,IF(OR(O8=Tabelas!$F$14,O8=Tabelas!$F$15),O16*O21*(O19+Tabelas!$C$39)*Tabelas!$H$3,O16*O21*(O19+Tabelas!$C$39)*Tabelas!$H$7),IF(OR(O8=Tabelas!$F$14,O8=Tabelas!$F$15),O16*O21*O19*Tabelas!$H$3,O16*O21*O19*Tabelas!$H$7))</f>
        <v>0</v>
      </c>
      <c r="Q21" s="58">
        <f>IF(Q18&gt;=30000,29,IF(Q18&lt;1001,0,Q18/1000-Q20))</f>
        <v>7</v>
      </c>
      <c r="R21" s="59">
        <f>IF(Q10=Tabelas!$F$23,IF(OR(Q8=Tabelas!$F$14,Q8=Tabelas!$F$15),Q16*Q21*(Q19+Tabelas!$C$39)*Tabelas!$H$3,Q16*Q21*(Q19+Tabelas!$C$39)*Tabelas!$H$7),IF(OR(Q8=Tabelas!$F$14,Q8=Tabelas!$F$15),Q16*Q21*Q19*Tabelas!$H$3,Q16*Q21*Q19*Tabelas!$H$7))</f>
        <v>7488.6411389999985</v>
      </c>
      <c r="S21" s="58">
        <f>IF(S18&gt;=30000,29,IF(S18&lt;1001,0,S18/1000-S20))</f>
        <v>0</v>
      </c>
      <c r="T21" s="59">
        <f>IF(S10=Tabelas!$F$23,IF(OR(S8=Tabelas!$F$14,S8=Tabelas!$F$15),S16*S21*(S19+Tabelas!$C$39)*Tabelas!$H$3,S16*S21*(S19+Tabelas!$C$39)*Tabelas!$H$7),IF(OR(S8=Tabelas!$F$14,S8=Tabelas!$F$15),S16*S21*S19*Tabelas!$H$3,S16*S21*S19*Tabelas!$H$7))</f>
        <v>0</v>
      </c>
      <c r="U21" s="58">
        <f>IF(U18&gt;=30000,29,IF(U18&lt;1001,0,U18/1000-U20))</f>
        <v>0</v>
      </c>
      <c r="V21" s="59">
        <f>IF(U10=Tabelas!$F$23,IF(OR(U8=Tabelas!$F$14,U8=Tabelas!$F$15),U16*U21*(U19+Tabelas!$C$39)*Tabelas!$H$3,U16*U21*(U19+Tabelas!$C$39)*Tabelas!$H$7),IF(OR(U8=Tabelas!$F$14,U8=Tabelas!$F$15),U16*U21*U19*Tabelas!$H$3,U16*U21*U19*Tabelas!$H$7))</f>
        <v>0</v>
      </c>
      <c r="W21" s="58">
        <f>IF(W18&gt;=30000,29,IF(W18&lt;1001,0,W18/1000-W20))</f>
        <v>0</v>
      </c>
      <c r="X21" s="59">
        <f>IF(W10=Tabelas!$F$23,IF(OR(W8=Tabelas!$F$14,W8=Tabelas!$F$15),W16*W21*(W19+Tabelas!$C$39)*Tabelas!$H$3,W16*W21*(W19+Tabelas!$C$39)*Tabelas!$H$7),IF(OR(W8=Tabelas!$F$14,W8=Tabelas!$F$15),W16*W21*W19*Tabelas!$H$3,W16*W21*W19*Tabelas!$H$7))</f>
        <v>0</v>
      </c>
      <c r="Y21" s="58">
        <f>IF(Y18&gt;=30000,29,IF(Y18&lt;1001,0,Y18/1000-Y20))</f>
        <v>0</v>
      </c>
      <c r="Z21" s="59">
        <f>IF(Y10=Tabelas!$F$23,IF(OR(Y8=Tabelas!$F$14,Y8=Tabelas!$F$15),Y16*Y21*(Y19+Tabelas!$C$39)*Tabelas!$H$3,Y16*Y21*(Y19+Tabelas!$C$39)*Tabelas!$H$7),IF(OR(Y8=Tabelas!$F$14,Y8=Tabelas!$F$15),Y16*Y21*Y19*Tabelas!$H$3,Y16*Y21*Y19*Tabelas!$H$7))</f>
        <v>0</v>
      </c>
      <c r="AA21" s="58">
        <f>IF(AA18&gt;=30000,29,IF(AA18&lt;1001,0,AA18/1000-AA20))</f>
        <v>0</v>
      </c>
      <c r="AB21" s="59">
        <f>IF(AA10=Tabelas!$F$23,IF(OR(AA8=Tabelas!$F$14,AA8=Tabelas!$F$15),AA16*AA21*(AA19+Tabelas!$C$39)*Tabelas!$H$3,AA16*AA21*(AA19+Tabelas!$C$39)*Tabelas!$H$7),IF(OR(AA8=Tabelas!$F$14,AA8=Tabelas!$F$15),AA16*AA21*AA19*Tabelas!$H$3,AA16*AA21*AA19*Tabelas!$H$7))</f>
        <v>0</v>
      </c>
      <c r="AC21" s="58">
        <f>IF(AC18&gt;=30000,29,IF(AC18&lt;1001,0,AC18/1000-AC20))</f>
        <v>0</v>
      </c>
      <c r="AD21" s="59">
        <f>IF(AC10=Tabelas!$F$23,IF(OR(AC8=Tabelas!$F$14,AC8=Tabelas!$F$15),AC16*AC21*(AC19+Tabelas!$C$39)*Tabelas!$H$3,AC16*AC21*(AC19+Tabelas!$C$39)*Tabelas!$H$7),IF(OR(AC8=Tabelas!$F$14,AC8=Tabelas!$F$15),AC16*AC21*AC19*Tabelas!$H$3,AC16*AC21*AC19*Tabelas!$H$7))</f>
        <v>0</v>
      </c>
      <c r="AE21" s="58">
        <f>IF(AE18&gt;=30000,29,IF(AE18&lt;1001,0,AE18/1000-AE20))</f>
        <v>0</v>
      </c>
      <c r="AF21" s="59">
        <f>IF(AE10=Tabelas!$F$23,IF(OR(AE8=Tabelas!$F$14,AE8=Tabelas!$F$15),AE16*AE21*(AE19+Tabelas!$C$39)*Tabelas!$H$3,AE16*AE21*(AE19+Tabelas!$C$39)*Tabelas!$H$7),IF(OR(AE8=Tabelas!$F$14,AE8=Tabelas!$F$15),AE16*AE21*AE19*Tabelas!$H$3,AE16*AE21*AE19*Tabelas!$H$7))</f>
        <v>0</v>
      </c>
      <c r="AG21" s="58">
        <f>IF(AG18&gt;=30000,29,IF(AG18&lt;1001,0,AG18/1000-AG20))</f>
        <v>0</v>
      </c>
      <c r="AH21" s="59">
        <f>IF(AG10=Tabelas!$F$23,IF(OR(AG8=Tabelas!$F$14,AG8=Tabelas!$F$15),AG16*AG21*(AG19+Tabelas!$C$39)*Tabelas!$H$3,AG16*AG21*(AG19+Tabelas!$C$39)*Tabelas!$H$7),IF(OR(AG8=Tabelas!$F$14,AG8=Tabelas!$F$15),AG16*AG21*AG19*Tabelas!$H$3,AG16*AG21*AG19*Tabelas!$H$7))</f>
        <v>0</v>
      </c>
      <c r="AI21" s="58">
        <f>IF(AI18&gt;=30000,29,IF(AI18&lt;1001,0,AI18/1000-AI20))</f>
        <v>0</v>
      </c>
      <c r="AJ21" s="59">
        <f>IF(AI10=Tabelas!$F$23,IF(OR(AI8=Tabelas!$F$14,AI8=Tabelas!$F$15),AI16*AI21*(AI19+Tabelas!$C$39)*Tabelas!$H$3,AI16*AI21*(AI19+Tabelas!$C$39)*Tabelas!$H$7),IF(OR(AI8=Tabelas!$F$14,AI8=Tabelas!$F$15),AI16*AI21*AI19*Tabelas!$H$3,AI16*AI21*AI19*Tabelas!$H$7))</f>
        <v>0</v>
      </c>
      <c r="AK21" s="58">
        <f>IF(AK18&gt;=30000,29,IF(AK18&lt;1001,0,AK18/1000-AK20))</f>
        <v>0</v>
      </c>
      <c r="AL21" s="59">
        <f>IF(AK10=Tabelas!$F$23,IF(OR(AK8=Tabelas!$F$14,AK8=Tabelas!$F$15),AK16*AK21*(AK19+Tabelas!$C$39)*Tabelas!$H$3,AK16*AK21*(AK19+Tabelas!$C$39)*Tabelas!$H$7),IF(OR(AK8=Tabelas!$F$14,AK8=Tabelas!$F$15),AK16*AK21*AK19*Tabelas!$H$3,AK16*AK21*AK19*Tabelas!$H$7))</f>
        <v>0</v>
      </c>
      <c r="AM21" s="58">
        <f>IF(AM18&gt;=30000,29,IF(AM18&lt;1001,0,AM18/1000-AM20))</f>
        <v>0</v>
      </c>
      <c r="AN21" s="59">
        <f>IF(AM10=Tabelas!$F$23,IF(OR(AM8=Tabelas!$F$14,AM8=Tabelas!$F$15),AM16*AM21*(AM19+Tabelas!$C$39)*Tabelas!$H$3,AM16*AM21*(AM19+Tabelas!$C$39)*Tabelas!$H$7),IF(OR(AM8=Tabelas!$F$14,AM8=Tabelas!$F$15),AM16*AM21*AM19*Tabelas!$H$3,AM16*AM21*AM19*Tabelas!$H$7))</f>
        <v>0</v>
      </c>
      <c r="AO21" s="58">
        <f>IF(AO18&gt;=30000,29,IF(AO18&lt;1001,0,AO18/1000-AO20))</f>
        <v>0</v>
      </c>
      <c r="AP21" s="59">
        <f>IF(AO10=Tabelas!$F$23,IF(OR(AO8=Tabelas!$F$14,AO8=Tabelas!$F$15),AO16*AO21*(AO19+Tabelas!$C$39)*Tabelas!$H$3,AO16*AO21*(AO19+Tabelas!$C$39)*Tabelas!$H$7),IF(OR(AO8=Tabelas!$F$14,AO8=Tabelas!$F$15),AO16*AO21*AO19*Tabelas!$H$3,AO16*AO21*AO19*Tabelas!$H$7))</f>
        <v>0</v>
      </c>
      <c r="AQ21" s="58">
        <f>IF(AQ18&gt;=30000,29,IF(AQ18&lt;1001,0,AQ18/1000-AQ20))</f>
        <v>0</v>
      </c>
      <c r="AR21" s="59">
        <f>IF(AQ10=Tabelas!$F$23,IF(OR(AQ8=Tabelas!$F$14,AQ8=Tabelas!$F$15),AQ16*AQ21*(AQ19+Tabelas!$C$39)*Tabelas!$H$3,AQ16*AQ21*(AQ19+Tabelas!$C$39)*Tabelas!$H$7),IF(OR(AQ8=Tabelas!$F$14,AQ8=Tabelas!$F$15),AQ16*AQ21*AQ19*Tabelas!$H$3,AQ16*AQ21*AQ19*Tabelas!$H$7))</f>
        <v>0</v>
      </c>
      <c r="AS21" s="58">
        <f>IF(AS18&gt;=30000,29,IF(AS18&lt;1001,0,AS18/1000-AS20))</f>
        <v>0</v>
      </c>
      <c r="AT21" s="59">
        <f>IF(AS10=Tabelas!$F$23,IF(OR(AS8=Tabelas!$F$14,AS8=Tabelas!$F$15),AS16*AS21*(AS19+Tabelas!$C$39)*Tabelas!$H$3,AS16*AS21*(AS19+Tabelas!$C$39)*Tabelas!$H$7),IF(OR(AS8=Tabelas!$F$14,AS8=Tabelas!$F$15),AS16*AS21*AS19*Tabelas!$H$3,AS16*AS21*AS19*Tabelas!$H$7))</f>
        <v>0</v>
      </c>
      <c r="AU21" s="58">
        <f>IF(AU18&gt;=30000,29,IF(AU18&lt;1001,0,AU18/1000-AU20))</f>
        <v>0</v>
      </c>
      <c r="AV21" s="59">
        <f>IF(AU10=Tabelas!$F$23,IF(OR(AU8=Tabelas!$F$14,AU8=Tabelas!$F$15),AU16*AU21*(AU19+Tabelas!$C$39)*Tabelas!$H$3,AU16*AU21*(AU19+Tabelas!$C$39)*Tabelas!$H$7),IF(OR(AU8=Tabelas!$F$14,AU8=Tabelas!$F$15),AU16*AU21*AU19*Tabelas!$H$3,AU16*AU21*AU19*Tabelas!$H$7))</f>
        <v>0</v>
      </c>
      <c r="AW21" s="58">
        <f>IF(AW18&gt;=30000,29,IF(AW18&lt;1001,0,AW18/1000-AW20))</f>
        <v>0</v>
      </c>
      <c r="AX21" s="59">
        <f>IF(AW10=Tabelas!$F$23,IF(OR(AW8=Tabelas!$F$14,AW8=Tabelas!$F$15),AW16*AW21*(AW19+Tabelas!$C$39)*Tabelas!$H$3,AW16*AW21*(AW19+Tabelas!$C$39)*Tabelas!$H$7),IF(OR(AW8=Tabelas!$F$14,AW8=Tabelas!$F$15),AW16*AW21*AW19*Tabelas!$H$3,AW16*AW21*AW19*Tabelas!$H$7))</f>
        <v>0</v>
      </c>
      <c r="AY21" s="58">
        <f>IF(AY18&gt;=30000,29,IF(AY18&lt;1001,0,AY18/1000-AY20))</f>
        <v>0</v>
      </c>
      <c r="AZ21" s="59">
        <f>IF(AY10=Tabelas!$F$23,IF(OR(AY8=Tabelas!$F$14,AY8=Tabelas!$F$15),AY16*AY21*(AY19+Tabelas!$C$39)*Tabelas!$H$3,AY16*AY21*(AY19+Tabelas!$C$39)*Tabelas!$H$7),IF(OR(AY8=Tabelas!$F$14,AY8=Tabelas!$F$15),AY16*AY21*AY19*Tabelas!$H$3,AY16*AY21*AY19*Tabelas!$H$7))</f>
        <v>0</v>
      </c>
      <c r="BA21" s="58">
        <f>IF(BA18&gt;=30000,29,IF(BA18&lt;1001,0,BA18/1000-BA20))</f>
        <v>0</v>
      </c>
      <c r="BB21" s="59">
        <f>IF(BA10=Tabelas!$F$23,IF(OR(BA8=Tabelas!$F$14,BA8=Tabelas!$F$15),BA16*BA21*(BA19+Tabelas!$C$39)*Tabelas!$H$3,BA16*BA21*(BA19+Tabelas!$C$39)*Tabelas!$H$7),IF(OR(BA8=Tabelas!$F$14,BA8=Tabelas!$F$15),BA16*BA21*BA19*Tabelas!$H$3,BA16*BA21*BA19*Tabelas!$H$7))</f>
        <v>0</v>
      </c>
      <c r="BC21" s="58">
        <f>IF(BC18&gt;=30000,29,IF(BC18&lt;1001,0,BC18/1000-BC20))</f>
        <v>0</v>
      </c>
      <c r="BD21" s="59">
        <f>IF(BC10=Tabelas!$F$23,IF(OR(BC8=Tabelas!$F$14,BC8=Tabelas!$F$15),BC16*BC21*(BC19+Tabelas!$C$39)*Tabelas!$H$3,BC16*BC21*(BC19+Tabelas!$C$39)*Tabelas!$H$7),IF(OR(BC8=Tabelas!$F$14,BC8=Tabelas!$F$15),BC16*BC21*BC19*Tabelas!$H$3,BC16*BC21*BC19*Tabelas!$H$7))</f>
        <v>0</v>
      </c>
      <c r="BE21" s="58">
        <f>IF(BE18&gt;=30000,29,IF(BE18&lt;1001,0,BE18/1000-BE20))</f>
        <v>2</v>
      </c>
      <c r="BF21" s="59">
        <f>IF(BE10=Tabelas!$F$23,IF(OR(BE8=Tabelas!$F$14,BE8=Tabelas!$F$15),BE16*BE21*(BE19+Tabelas!$C$39)*Tabelas!$H$3,BE16*BE21*(BE19+Tabelas!$C$39)*Tabelas!$H$7),IF(OR(BE8=Tabelas!$F$14,BE8=Tabelas!$F$15),BE16*BE21*BE19*Tabelas!$H$3,BE16*BE21*BE19*Tabelas!$H$7))</f>
        <v>2139.6117539999996</v>
      </c>
    </row>
    <row r="22" spans="1:58" x14ac:dyDescent="0.25">
      <c r="A22" s="445"/>
      <c r="B22" s="7" t="s">
        <v>93</v>
      </c>
      <c r="C22" s="58">
        <f>IF(C18&gt;=100000,70,IF(C18&lt;30001,0,C18/1000-SUM(C20:C21)))</f>
        <v>0</v>
      </c>
      <c r="D22" s="59">
        <f>IF(C10=Tabelas!$F$23,IF(OR(C8=Tabelas!$F$14,C8=Tabelas!$F$15),C16*C22*(C19+Tabelas!$C$39)*Tabelas!$H$4,C16*C22*(C19+Tabelas!$C$39)*Tabelas!$G$4),IF(OR(C8=Tabelas!$F$14,C8=Tabelas!$F$15),C16*C22*C19*Tabelas!$H$4,C16*C22*C19*Tabelas!$H$8))</f>
        <v>0</v>
      </c>
      <c r="E22" s="58">
        <f>IF(E18&gt;=100000,70,IF(E18&lt;30001,0,E18/1000-SUM(E20:E21)))</f>
        <v>0</v>
      </c>
      <c r="F22" s="59">
        <f>IF(E10=Tabelas!$F$23,IF(OR(E8=Tabelas!$F$14,E8=Tabelas!$F$15),E16*E22*(E19+Tabelas!$C$39)*Tabelas!$H$4,E16*E22*(E19+Tabelas!$C$39)*Tabelas!$G$4),IF(OR(E8=Tabelas!$F$14,E8=Tabelas!$F$15),E16*E22*E19*Tabelas!$H$4,E16*E22*E19*Tabelas!$H$8))</f>
        <v>0</v>
      </c>
      <c r="G22" s="58">
        <f>IF(G18&gt;=100000,70,IF(G18&lt;30001,0,G18/1000-SUM(G20:G21)))</f>
        <v>0</v>
      </c>
      <c r="H22" s="59">
        <f>IF(G10=Tabelas!$F$23,IF(OR(G8=Tabelas!$F$14,G8=Tabelas!$F$15),G16*G22*(G19+Tabelas!$C$39)*Tabelas!$H$4,G16*G22*(G19+Tabelas!$C$39)*Tabelas!$G$4),IF(OR(G8=Tabelas!$F$14,G8=Tabelas!$F$15),G16*G22*G19*Tabelas!$H$4,G16*G22*G19*Tabelas!$H$8))</f>
        <v>0</v>
      </c>
      <c r="I22" s="58">
        <f>IF(I18&gt;=100000,70,IF(I18&lt;30001,0,I18/1000-SUM(I20:I21)))</f>
        <v>0</v>
      </c>
      <c r="J22" s="59">
        <f>IF(I10=Tabelas!$F$23,IF(OR(I8=Tabelas!$F$14,I8=Tabelas!$F$15),I16*I22*(I19+Tabelas!$C$39)*Tabelas!$H$4,I16*I22*(I19+Tabelas!$C$39)*Tabelas!$G$4),IF(OR(I8=Tabelas!$F$14,I8=Tabelas!$F$15),I16*I22*I19*Tabelas!$H$4,I16*I22*I19*Tabelas!$H$8))</f>
        <v>0</v>
      </c>
      <c r="K22" s="58">
        <f>IF(K18&gt;=100000,70,IF(K18&lt;30001,0,K18/1000-SUM(K20:K21)))</f>
        <v>0</v>
      </c>
      <c r="L22" s="59">
        <f>IF(K10=Tabelas!$F$23,IF(OR(K8=Tabelas!$F$14,K8=Tabelas!$F$15),K16*K22*(K19+Tabelas!$C$39)*Tabelas!$H$4,K16*K22*(K19+Tabelas!$C$39)*Tabelas!$G$4),IF(OR(K8=Tabelas!$F$14,K8=Tabelas!$F$15),K16*K22*K19*Tabelas!$H$4,K16*K22*K19*Tabelas!$H$8))</f>
        <v>0</v>
      </c>
      <c r="M22" s="58">
        <f>IF(M18&gt;=100000,70,IF(M18&lt;30001,0,M18/1000-SUM(M20:M21)))</f>
        <v>0</v>
      </c>
      <c r="N22" s="59">
        <f>IF(M10=Tabelas!$F$23,IF(OR(M8=Tabelas!$F$14,M8=Tabelas!$F$15),M16*M22*(M19+Tabelas!$C$39)*Tabelas!$H$4,M16*M22*(M19+Tabelas!$C$39)*Tabelas!$G$4),IF(OR(M8=Tabelas!$F$14,M8=Tabelas!$F$15),M16*M22*M19*Tabelas!$H$4,M16*M22*M19*Tabelas!$H$8))</f>
        <v>0</v>
      </c>
      <c r="O22" s="58">
        <f>IF(O18&gt;=100000,70,IF(O18&lt;30001,0,O18/1000-SUM(O20:O21)))</f>
        <v>0</v>
      </c>
      <c r="P22" s="59">
        <f>IF(O10=Tabelas!$F$23,IF(OR(O8=Tabelas!$F$14,O8=Tabelas!$F$15),O16*O22*(O19+Tabelas!$C$39)*Tabelas!$H$4,O16*O22*(O19+Tabelas!$C$39)*Tabelas!$G$4),IF(OR(O8=Tabelas!$F$14,O8=Tabelas!$F$15),O16*O22*O19*Tabelas!$H$4,O16*O22*O19*Tabelas!$H$8))</f>
        <v>0</v>
      </c>
      <c r="Q22" s="58">
        <f>IF(Q18&gt;=100000,70,IF(Q18&lt;30001,0,Q18/1000-SUM(Q20:Q21)))</f>
        <v>0</v>
      </c>
      <c r="R22" s="59">
        <f>IF(Q10=Tabelas!$F$23,IF(OR(Q8=Tabelas!$F$14,Q8=Tabelas!$F$15),Q16*Q22*(Q19+Tabelas!$C$39)*Tabelas!$H$4,Q16*Q22*(Q19+Tabelas!$C$39)*Tabelas!$G$4),IF(OR(Q8=Tabelas!$F$14,Q8=Tabelas!$F$15),Q16*Q22*Q19*Tabelas!$H$4,Q16*Q22*Q19*Tabelas!$H$8))</f>
        <v>0</v>
      </c>
      <c r="S22" s="58">
        <f>IF(S18&gt;=100000,70,IF(S18&lt;30001,0,S18/1000-SUM(S20:S21)))</f>
        <v>0</v>
      </c>
      <c r="T22" s="59">
        <f>IF(S10=Tabelas!$F$23,IF(OR(S8=Tabelas!$F$14,S8=Tabelas!$F$15),S16*S22*(S19+Tabelas!$C$39)*Tabelas!$H$4,S16*S22*(S19+Tabelas!$C$39)*Tabelas!$G$4),IF(OR(S8=Tabelas!$F$14,S8=Tabelas!$F$15),S16*S22*S19*Tabelas!$H$4,S16*S22*S19*Tabelas!$H$8))</f>
        <v>0</v>
      </c>
      <c r="U22" s="58">
        <f>IF(U18&gt;=100000,70,IF(U18&lt;30001,0,U18/1000-SUM(U20:U21)))</f>
        <v>0</v>
      </c>
      <c r="V22" s="59">
        <f>IF(U10=Tabelas!$F$23,IF(OR(U8=Tabelas!$F$14,U8=Tabelas!$F$15),U16*U22*(U19+Tabelas!$C$39)*Tabelas!$H$4,U16*U22*(U19+Tabelas!$C$39)*Tabelas!$G$4),IF(OR(U8=Tabelas!$F$14,U8=Tabelas!$F$15),U16*U22*U19*Tabelas!$H$4,U16*U22*U19*Tabelas!$H$8))</f>
        <v>0</v>
      </c>
      <c r="W22" s="58">
        <f>IF(W18&gt;=100000,70,IF(W18&lt;30001,0,W18/1000-SUM(W20:W21)))</f>
        <v>0</v>
      </c>
      <c r="X22" s="59">
        <f>IF(W10=Tabelas!$F$23,IF(OR(W8=Tabelas!$F$14,W8=Tabelas!$F$15),W16*W22*(W19+Tabelas!$C$39)*Tabelas!$H$4,W16*W22*(W19+Tabelas!$C$39)*Tabelas!$G$4),IF(OR(W8=Tabelas!$F$14,W8=Tabelas!$F$15),W16*W22*W19*Tabelas!$H$4,W16*W22*W19*Tabelas!$H$8))</f>
        <v>0</v>
      </c>
      <c r="Y22" s="58">
        <f>IF(Y18&gt;=100000,70,IF(Y18&lt;30001,0,Y18/1000-SUM(Y20:Y21)))</f>
        <v>0</v>
      </c>
      <c r="Z22" s="59">
        <f>IF(Y10=Tabelas!$F$23,IF(OR(Y8=Tabelas!$F$14,Y8=Tabelas!$F$15),Y16*Y22*(Y19+Tabelas!$C$39)*Tabelas!$H$4,Y16*Y22*(Y19+Tabelas!$C$39)*Tabelas!$G$4),IF(OR(Y8=Tabelas!$F$14,Y8=Tabelas!$F$15),Y16*Y22*Y19*Tabelas!$H$4,Y16*Y22*Y19*Tabelas!$H$8))</f>
        <v>0</v>
      </c>
      <c r="AA22" s="58">
        <f>IF(AA18&gt;=100000,70,IF(AA18&lt;30001,0,AA18/1000-SUM(AA20:AA21)))</f>
        <v>0</v>
      </c>
      <c r="AB22" s="59">
        <f>IF(AA10=Tabelas!$F$23,IF(OR(AA8=Tabelas!$F$14,AA8=Tabelas!$F$15),AA16*AA22*(AA19+Tabelas!$C$39)*Tabelas!$H$4,AA16*AA22*(AA19+Tabelas!$C$39)*Tabelas!$G$4),IF(OR(AA8=Tabelas!$F$14,AA8=Tabelas!$F$15),AA16*AA22*AA19*Tabelas!$H$4,AA16*AA22*AA19*Tabelas!$H$8))</f>
        <v>0</v>
      </c>
      <c r="AC22" s="58">
        <f>IF(AC18&gt;=100000,70,IF(AC18&lt;30001,0,AC18/1000-SUM(AC20:AC21)))</f>
        <v>0</v>
      </c>
      <c r="AD22" s="59">
        <f>IF(AC10=Tabelas!$F$23,IF(OR(AC8=Tabelas!$F$14,AC8=Tabelas!$F$15),AC16*AC22*(AC19+Tabelas!$C$39)*Tabelas!$H$4,AC16*AC22*(AC19+Tabelas!$C$39)*Tabelas!$G$4),IF(OR(AC8=Tabelas!$F$14,AC8=Tabelas!$F$15),AC16*AC22*AC19*Tabelas!$H$4,AC16*AC22*AC19*Tabelas!$H$8))</f>
        <v>0</v>
      </c>
      <c r="AE22" s="58">
        <f>IF(AE18&gt;=100000,70,IF(AE18&lt;30001,0,AE18/1000-SUM(AE20:AE21)))</f>
        <v>0</v>
      </c>
      <c r="AF22" s="59">
        <f>IF(AE10=Tabelas!$F$23,IF(OR(AE8=Tabelas!$F$14,AE8=Tabelas!$F$15),AE16*AE22*(AE19+Tabelas!$C$39)*Tabelas!$H$4,AE16*AE22*(AE19+Tabelas!$C$39)*Tabelas!$G$4),IF(OR(AE8=Tabelas!$F$14,AE8=Tabelas!$F$15),AE16*AE22*AE19*Tabelas!$H$4,AE16*AE22*AE19*Tabelas!$H$8))</f>
        <v>0</v>
      </c>
      <c r="AG22" s="58">
        <f>IF(AG18&gt;=100000,70,IF(AG18&lt;30001,0,AG18/1000-SUM(AG20:AG21)))</f>
        <v>0</v>
      </c>
      <c r="AH22" s="59">
        <f>IF(AG10=Tabelas!$F$23,IF(OR(AG8=Tabelas!$F$14,AG8=Tabelas!$F$15),AG16*AG22*(AG19+Tabelas!$C$39)*Tabelas!$H$4,AG16*AG22*(AG19+Tabelas!$C$39)*Tabelas!$G$4),IF(OR(AG8=Tabelas!$F$14,AG8=Tabelas!$F$15),AG16*AG22*AG19*Tabelas!$H$4,AG16*AG22*AG19*Tabelas!$H$8))</f>
        <v>0</v>
      </c>
      <c r="AI22" s="58">
        <f>IF(AI18&gt;=100000,70,IF(AI18&lt;30001,0,AI18/1000-SUM(AI20:AI21)))</f>
        <v>0</v>
      </c>
      <c r="AJ22" s="59">
        <f>IF(AI10=Tabelas!$F$23,IF(OR(AI8=Tabelas!$F$14,AI8=Tabelas!$F$15),AI16*AI22*(AI19+Tabelas!$C$39)*Tabelas!$H$4,AI16*AI22*(AI19+Tabelas!$C$39)*Tabelas!$G$4),IF(OR(AI8=Tabelas!$F$14,AI8=Tabelas!$F$15),AI16*AI22*AI19*Tabelas!$H$4,AI16*AI22*AI19*Tabelas!$H$8))</f>
        <v>0</v>
      </c>
      <c r="AK22" s="58">
        <f>IF(AK18&gt;=100000,70,IF(AK18&lt;30001,0,AK18/1000-SUM(AK20:AK21)))</f>
        <v>0</v>
      </c>
      <c r="AL22" s="59">
        <f>IF(AK10=Tabelas!$F$23,IF(OR(AK8=Tabelas!$F$14,AK8=Tabelas!$F$15),AK16*AK22*(AK19+Tabelas!$C$39)*Tabelas!$H$4,AK16*AK22*(AK19+Tabelas!$C$39)*Tabelas!$G$4),IF(OR(AK8=Tabelas!$F$14,AK8=Tabelas!$F$15),AK16*AK22*AK19*Tabelas!$H$4,AK16*AK22*AK19*Tabelas!$H$8))</f>
        <v>0</v>
      </c>
      <c r="AM22" s="58">
        <f>IF(AM18&gt;=100000,70,IF(AM18&lt;30001,0,AM18/1000-SUM(AM20:AM21)))</f>
        <v>0</v>
      </c>
      <c r="AN22" s="59">
        <f>IF(AM10=Tabelas!$F$23,IF(OR(AM8=Tabelas!$F$14,AM8=Tabelas!$F$15),AM16*AM22*(AM19+Tabelas!$C$39)*Tabelas!$H$4,AM16*AM22*(AM19+Tabelas!$C$39)*Tabelas!$G$4),IF(OR(AM8=Tabelas!$F$14,AM8=Tabelas!$F$15),AM16*AM22*AM19*Tabelas!$H$4,AM16*AM22*AM19*Tabelas!$H$8))</f>
        <v>0</v>
      </c>
      <c r="AO22" s="58">
        <f>IF(AO18&gt;=100000,70,IF(AO18&lt;30001,0,AO18/1000-SUM(AO20:AO21)))</f>
        <v>0</v>
      </c>
      <c r="AP22" s="59">
        <f>IF(AO10=Tabelas!$F$23,IF(OR(AO8=Tabelas!$F$14,AO8=Tabelas!$F$15),AO16*AO22*(AO19+Tabelas!$C$39)*Tabelas!$H$4,AO16*AO22*(AO19+Tabelas!$C$39)*Tabelas!$G$4),IF(OR(AO8=Tabelas!$F$14,AO8=Tabelas!$F$15),AO16*AO22*AO19*Tabelas!$H$4,AO16*AO22*AO19*Tabelas!$H$8))</f>
        <v>0</v>
      </c>
      <c r="AQ22" s="58">
        <f>IF(AQ18&gt;=100000,70,IF(AQ18&lt;30001,0,AQ18/1000-SUM(AQ20:AQ21)))</f>
        <v>0</v>
      </c>
      <c r="AR22" s="59">
        <f>IF(AQ10=Tabelas!$F$23,IF(OR(AQ8=Tabelas!$F$14,AQ8=Tabelas!$F$15),AQ16*AQ22*(AQ19+Tabelas!$C$39)*Tabelas!$H$4,AQ16*AQ22*(AQ19+Tabelas!$C$39)*Tabelas!$G$4),IF(OR(AQ8=Tabelas!$F$14,AQ8=Tabelas!$F$15),AQ16*AQ22*AQ19*Tabelas!$H$4,AQ16*AQ22*AQ19*Tabelas!$H$8))</f>
        <v>0</v>
      </c>
      <c r="AS22" s="58">
        <f>IF(AS18&gt;=100000,70,IF(AS18&lt;30001,0,AS18/1000-SUM(AS20:AS21)))</f>
        <v>0</v>
      </c>
      <c r="AT22" s="59">
        <f>IF(AS10=Tabelas!$F$23,IF(OR(AS8=Tabelas!$F$14,AS8=Tabelas!$F$15),AS16*AS22*(AS19+Tabelas!$C$39)*Tabelas!$H$4,AS16*AS22*(AS19+Tabelas!$C$39)*Tabelas!$G$4),IF(OR(AS8=Tabelas!$F$14,AS8=Tabelas!$F$15),AS16*AS22*AS19*Tabelas!$H$4,AS16*AS22*AS19*Tabelas!$H$8))</f>
        <v>0</v>
      </c>
      <c r="AU22" s="58">
        <f>IF(AU18&gt;=100000,70,IF(AU18&lt;30001,0,AU18/1000-SUM(AU20:AU21)))</f>
        <v>0</v>
      </c>
      <c r="AV22" s="59">
        <f>IF(AU10=Tabelas!$F$23,IF(OR(AU8=Tabelas!$F$14,AU8=Tabelas!$F$15),AU16*AU22*(AU19+Tabelas!$C$39)*Tabelas!$H$4,AU16*AU22*(AU19+Tabelas!$C$39)*Tabelas!$G$4),IF(OR(AU8=Tabelas!$F$14,AU8=Tabelas!$F$15),AU16*AU22*AU19*Tabelas!$H$4,AU16*AU22*AU19*Tabelas!$H$8))</f>
        <v>0</v>
      </c>
      <c r="AW22" s="58">
        <f>IF(AW18&gt;=100000,70,IF(AW18&lt;30001,0,AW18/1000-SUM(AW20:AW21)))</f>
        <v>0</v>
      </c>
      <c r="AX22" s="59">
        <f>IF(AW10=Tabelas!$F$23,IF(OR(AW8=Tabelas!$F$14,AW8=Tabelas!$F$15),AW16*AW22*(AW19+Tabelas!$C$39)*Tabelas!$H$4,AW16*AW22*(AW19+Tabelas!$C$39)*Tabelas!$G$4),IF(OR(AW8=Tabelas!$F$14,AW8=Tabelas!$F$15),AW16*AW22*AW19*Tabelas!$H$4,AW16*AW22*AW19*Tabelas!$H$8))</f>
        <v>0</v>
      </c>
      <c r="AY22" s="58">
        <f>IF(AY18&gt;=100000,70,IF(AY18&lt;30001,0,AY18/1000-SUM(AY20:AY21)))</f>
        <v>0</v>
      </c>
      <c r="AZ22" s="59">
        <f>IF(AY10=Tabelas!$F$23,IF(OR(AY8=Tabelas!$F$14,AY8=Tabelas!$F$15),AY16*AY22*(AY19+Tabelas!$C$39)*Tabelas!$H$4,AY16*AY22*(AY19+Tabelas!$C$39)*Tabelas!$G$4),IF(OR(AY8=Tabelas!$F$14,AY8=Tabelas!$F$15),AY16*AY22*AY19*Tabelas!$H$4,AY16*AY22*AY19*Tabelas!$H$8))</f>
        <v>0</v>
      </c>
      <c r="BA22" s="58">
        <f>IF(BA18&gt;=100000,70,IF(BA18&lt;30001,0,BA18/1000-SUM(BA20:BA21)))</f>
        <v>0</v>
      </c>
      <c r="BB22" s="59">
        <f>IF(BA10=Tabelas!$F$23,IF(OR(BA8=Tabelas!$F$14,BA8=Tabelas!$F$15),BA16*BA22*(BA19+Tabelas!$C$39)*Tabelas!$H$4,BA16*BA22*(BA19+Tabelas!$C$39)*Tabelas!$G$4),IF(OR(BA8=Tabelas!$F$14,BA8=Tabelas!$F$15),BA16*BA22*BA19*Tabelas!$H$4,BA16*BA22*BA19*Tabelas!$H$8))</f>
        <v>0</v>
      </c>
      <c r="BC22" s="58">
        <f>IF(BC18&gt;=100000,70,IF(BC18&lt;30001,0,BC18/1000-SUM(BC20:BC21)))</f>
        <v>0</v>
      </c>
      <c r="BD22" s="59">
        <f>IF(BC10=Tabelas!$F$23,IF(OR(BC8=Tabelas!$F$14,BC8=Tabelas!$F$15),BC16*BC22*(BC19+Tabelas!$C$39)*Tabelas!$H$4,BC16*BC22*(BC19+Tabelas!$C$39)*Tabelas!$G$4),IF(OR(BC8=Tabelas!$F$14,BC8=Tabelas!$F$15),BC16*BC22*BC19*Tabelas!$H$4,BC16*BC22*BC19*Tabelas!$H$8))</f>
        <v>0</v>
      </c>
      <c r="BE22" s="58">
        <f>IF(BE18&gt;=100000,70,IF(BE18&lt;30001,0,BE18/1000-SUM(BE20:BE21)))</f>
        <v>0</v>
      </c>
      <c r="BF22" s="59">
        <f>IF(BE10=Tabelas!$F$23,IF(OR(BE8=Tabelas!$F$14,BE8=Tabelas!$F$15),BE16*BE22*(BE19+Tabelas!$C$39)*Tabelas!$H$4,BE16*BE22*(BE19+Tabelas!$C$39)*Tabelas!$G$4),IF(OR(BE8=Tabelas!$F$14,BE8=Tabelas!$F$15),BE16*BE22*BE19*Tabelas!$H$4,BE16*BE22*BE19*Tabelas!$H$8))</f>
        <v>0</v>
      </c>
    </row>
    <row r="23" spans="1:58" x14ac:dyDescent="0.25">
      <c r="A23" s="445"/>
      <c r="B23" s="7" t="s">
        <v>94</v>
      </c>
      <c r="C23" s="58">
        <f>IF(C18&gt;=500000,400,IF(C18&lt;100001,0,C18/1000-SUM(C20:C22)))</f>
        <v>0</v>
      </c>
      <c r="D23" s="59">
        <f>IF(C10=Tabelas!$F$23,IF(OR(C8=Tabelas!$F$14,C8=Tabelas!$F$15),C16*C23*(C19+Tabelas!$C$39)*Tabelas!$H$5,C16*C23*(C19+Tabelas!$C$39)*Tabelas!$H$9),IF(OR(C8=Tabelas!$F$14,C8=Tabelas!$F$15),C16*C23*C19*Tabelas!$H$5,C16*C23*C19*Tabelas!$H$9))</f>
        <v>0</v>
      </c>
      <c r="E23" s="58">
        <f>IF(E18&gt;=500000,400,IF(E18&lt;100001,0,E18/1000-SUM(E20:E22)))</f>
        <v>0</v>
      </c>
      <c r="F23" s="59">
        <f>IF(E10=Tabelas!$F$23,IF(OR(E8=Tabelas!$F$14,E8=Tabelas!$F$15),E16*E23*(E19+Tabelas!$C$39)*Tabelas!$H$5,E16*E23*(E19+Tabelas!$C$39)*Tabelas!$H$9),IF(OR(E8=Tabelas!$F$14,E8=Tabelas!$F$15),E16*E23*E19*Tabelas!$H$5,E16*E23*E19*Tabelas!$H$9))</f>
        <v>0</v>
      </c>
      <c r="G23" s="58">
        <f>IF(G18&gt;=500000,400,IF(G18&lt;100001,0,G18/1000-SUM(G20:G22)))</f>
        <v>0</v>
      </c>
      <c r="H23" s="59">
        <f>IF(G10=Tabelas!$F$23,IF(OR(G8=Tabelas!$F$14,G8=Tabelas!$F$15),G16*G23*(G19+Tabelas!$C$39)*Tabelas!$H$5,G16*G23*(G19+Tabelas!$C$39)*Tabelas!$H$9),IF(OR(G8=Tabelas!$F$14,G8=Tabelas!$F$15),G16*G23*G19*Tabelas!$H$5,G16*G23*G19*Tabelas!$H$9))</f>
        <v>0</v>
      </c>
      <c r="I23" s="58">
        <f>IF(I18&gt;=500000,400,IF(I18&lt;100001,0,I18/1000-SUM(I20:I22)))</f>
        <v>0</v>
      </c>
      <c r="J23" s="59">
        <f>IF(I10=Tabelas!$F$23,IF(OR(I8=Tabelas!$F$14,I8=Tabelas!$F$15),I16*I23*(I19+Tabelas!$C$39)*Tabelas!$H$5,I16*I23*(I19+Tabelas!$C$39)*Tabelas!$H$9),IF(OR(I8=Tabelas!$F$14,I8=Tabelas!$F$15),I16*I23*I19*Tabelas!$H$5,I16*I23*I19*Tabelas!$H$9))</f>
        <v>0</v>
      </c>
      <c r="K23" s="58">
        <f>IF(K18&gt;=500000,400,IF(K18&lt;100001,0,K18/1000-SUM(K20:K22)))</f>
        <v>0</v>
      </c>
      <c r="L23" s="59">
        <f>IF(K10=Tabelas!$F$23,IF(OR(K8=Tabelas!$F$14,K8=Tabelas!$F$15),K16*K23*(K19+Tabelas!$C$39)*Tabelas!$H$5,K16*K23*(K19+Tabelas!$C$39)*Tabelas!$H$9),IF(OR(K8=Tabelas!$F$14,K8=Tabelas!$F$15),K16*K23*K19*Tabelas!$H$5,K16*K23*K19*Tabelas!$H$9))</f>
        <v>0</v>
      </c>
      <c r="M23" s="58">
        <f>IF(M18&gt;=500000,400,IF(M18&lt;100001,0,M18/1000-SUM(M20:M22)))</f>
        <v>0</v>
      </c>
      <c r="N23" s="59">
        <f>IF(M10=Tabelas!$F$23,IF(OR(M8=Tabelas!$F$14,M8=Tabelas!$F$15),M16*M23*(M19+Tabelas!$C$39)*Tabelas!$H$5,M16*M23*(M19+Tabelas!$C$39)*Tabelas!$H$9),IF(OR(M8=Tabelas!$F$14,M8=Tabelas!$F$15),M16*M23*M19*Tabelas!$H$5,M16*M23*M19*Tabelas!$H$9))</f>
        <v>0</v>
      </c>
      <c r="O23" s="58">
        <f>IF(O18&gt;=500000,400,IF(O18&lt;100001,0,O18/1000-SUM(O20:O22)))</f>
        <v>0</v>
      </c>
      <c r="P23" s="59">
        <f>IF(O10=Tabelas!$F$23,IF(OR(O8=Tabelas!$F$14,O8=Tabelas!$F$15),O16*O23*(O19+Tabelas!$C$39)*Tabelas!$H$5,O16*O23*(O19+Tabelas!$C$39)*Tabelas!$H$9),IF(OR(O8=Tabelas!$F$14,O8=Tabelas!$F$15),O16*O23*O19*Tabelas!$H$5,O16*O23*O19*Tabelas!$H$9))</f>
        <v>0</v>
      </c>
      <c r="Q23" s="58">
        <f>IF(Q18&gt;=500000,400,IF(Q18&lt;100001,0,Q18/1000-SUM(Q20:Q22)))</f>
        <v>0</v>
      </c>
      <c r="R23" s="59">
        <f>IF(Q10=Tabelas!$F$23,IF(OR(Q8=Tabelas!$F$14,Q8=Tabelas!$F$15),Q16*Q23*(Q19+Tabelas!$C$39)*Tabelas!$H$5,Q16*Q23*(Q19+Tabelas!$C$39)*Tabelas!$H$9),IF(OR(Q8=Tabelas!$F$14,Q8=Tabelas!$F$15),Q16*Q23*Q19*Tabelas!$H$5,Q16*Q23*Q19*Tabelas!$H$9))</f>
        <v>0</v>
      </c>
      <c r="S23" s="58">
        <f>IF(S18&gt;=500000,400,IF(S18&lt;100001,0,S18/1000-SUM(S20:S22)))</f>
        <v>0</v>
      </c>
      <c r="T23" s="59">
        <f>IF(S10=Tabelas!$F$23,IF(OR(S8=Tabelas!$F$14,S8=Tabelas!$F$15),S16*S23*(S19+Tabelas!$C$39)*Tabelas!$H$5,S16*S23*(S19+Tabelas!$C$39)*Tabelas!$H$9),IF(OR(S8=Tabelas!$F$14,S8=Tabelas!$F$15),S16*S23*S19*Tabelas!$H$5,S16*S23*S19*Tabelas!$H$9))</f>
        <v>0</v>
      </c>
      <c r="U23" s="58">
        <f>IF(U18&gt;=500000,400,IF(U18&lt;100001,0,U18/1000-SUM(U20:U22)))</f>
        <v>0</v>
      </c>
      <c r="V23" s="59">
        <f>IF(U10=Tabelas!$F$23,IF(OR(U8=Tabelas!$F$14,U8=Tabelas!$F$15),U16*U23*(U19+Tabelas!$C$39)*Tabelas!$H$5,U16*U23*(U19+Tabelas!$C$39)*Tabelas!$H$9),IF(OR(U8=Tabelas!$F$14,U8=Tabelas!$F$15),U16*U23*U19*Tabelas!$H$5,U16*U23*U19*Tabelas!$H$9))</f>
        <v>0</v>
      </c>
      <c r="W23" s="58">
        <f>IF(W18&gt;=500000,400,IF(W18&lt;100001,0,W18/1000-SUM(W20:W22)))</f>
        <v>0</v>
      </c>
      <c r="X23" s="59">
        <f>IF(W10=Tabelas!$F$23,IF(OR(W8=Tabelas!$F$14,W8=Tabelas!$F$15),W16*W23*(W19+Tabelas!$C$39)*Tabelas!$H$5,W16*W23*(W19+Tabelas!$C$39)*Tabelas!$H$9),IF(OR(W8=Tabelas!$F$14,W8=Tabelas!$F$15),W16*W23*W19*Tabelas!$H$5,W16*W23*W19*Tabelas!$H$9))</f>
        <v>0</v>
      </c>
      <c r="Y23" s="58">
        <f>IF(Y18&gt;=500000,400,IF(Y18&lt;100001,0,Y18/1000-SUM(Y20:Y22)))</f>
        <v>0</v>
      </c>
      <c r="Z23" s="59">
        <f>IF(Y10=Tabelas!$F$23,IF(OR(Y8=Tabelas!$F$14,Y8=Tabelas!$F$15),Y16*Y23*(Y19+Tabelas!$C$39)*Tabelas!$H$5,Y16*Y23*(Y19+Tabelas!$C$39)*Tabelas!$H$9),IF(OR(Y8=Tabelas!$F$14,Y8=Tabelas!$F$15),Y16*Y23*Y19*Tabelas!$H$5,Y16*Y23*Y19*Tabelas!$H$9))</f>
        <v>0</v>
      </c>
      <c r="AA23" s="58">
        <f>IF(AA18&gt;=500000,400,IF(AA18&lt;100001,0,AA18/1000-SUM(AA20:AA22)))</f>
        <v>0</v>
      </c>
      <c r="AB23" s="59">
        <f>IF(AA10=Tabelas!$F$23,IF(OR(AA8=Tabelas!$F$14,AA8=Tabelas!$F$15),AA16*AA23*(AA19+Tabelas!$C$39)*Tabelas!$H$5,AA16*AA23*(AA19+Tabelas!$C$39)*Tabelas!$H$9),IF(OR(AA8=Tabelas!$F$14,AA8=Tabelas!$F$15),AA16*AA23*AA19*Tabelas!$H$5,AA16*AA23*AA19*Tabelas!$H$9))</f>
        <v>0</v>
      </c>
      <c r="AC23" s="58">
        <f>IF(AC18&gt;=500000,400,IF(AC18&lt;100001,0,AC18/1000-SUM(AC20:AC22)))</f>
        <v>0</v>
      </c>
      <c r="AD23" s="59">
        <f>IF(AC10=Tabelas!$F$23,IF(OR(AC8=Tabelas!$F$14,AC8=Tabelas!$F$15),AC16*AC23*(AC19+Tabelas!$C$39)*Tabelas!$H$5,AC16*AC23*(AC19+Tabelas!$C$39)*Tabelas!$H$9),IF(OR(AC8=Tabelas!$F$14,AC8=Tabelas!$F$15),AC16*AC23*AC19*Tabelas!$H$5,AC16*AC23*AC19*Tabelas!$H$9))</f>
        <v>0</v>
      </c>
      <c r="AE23" s="58">
        <f>IF(AE18&gt;=500000,400,IF(AE18&lt;100001,0,AE18/1000-SUM(AE20:AE22)))</f>
        <v>0</v>
      </c>
      <c r="AF23" s="59">
        <f>IF(AE10=Tabelas!$F$23,IF(OR(AE8=Tabelas!$F$14,AE8=Tabelas!$F$15),AE16*AE23*(AE19+Tabelas!$C$39)*Tabelas!$H$5,AE16*AE23*(AE19+Tabelas!$C$39)*Tabelas!$H$9),IF(OR(AE8=Tabelas!$F$14,AE8=Tabelas!$F$15),AE16*AE23*AE19*Tabelas!$H$5,AE16*AE23*AE19*Tabelas!$H$9))</f>
        <v>0</v>
      </c>
      <c r="AG23" s="58">
        <f>IF(AG18&gt;=500000,400,IF(AG18&lt;100001,0,AG18/1000-SUM(AG20:AG22)))</f>
        <v>0</v>
      </c>
      <c r="AH23" s="59">
        <f>IF(AG10=Tabelas!$F$23,IF(OR(AG8=Tabelas!$F$14,AG8=Tabelas!$F$15),AG16*AG23*(AG19+Tabelas!$C$39)*Tabelas!$H$5,AG16*AG23*(AG19+Tabelas!$C$39)*Tabelas!$H$9),IF(OR(AG8=Tabelas!$F$14,AG8=Tabelas!$F$15),AG16*AG23*AG19*Tabelas!$H$5,AG16*AG23*AG19*Tabelas!$H$9))</f>
        <v>0</v>
      </c>
      <c r="AI23" s="58">
        <f>IF(AI18&gt;=500000,400,IF(AI18&lt;100001,0,AI18/1000-SUM(AI20:AI22)))</f>
        <v>0</v>
      </c>
      <c r="AJ23" s="59">
        <f>IF(AI10=Tabelas!$F$23,IF(OR(AI8=Tabelas!$F$14,AI8=Tabelas!$F$15),AI16*AI23*(AI19+Tabelas!$C$39)*Tabelas!$H$5,AI16*AI23*(AI19+Tabelas!$C$39)*Tabelas!$H$9),IF(OR(AI8=Tabelas!$F$14,AI8=Tabelas!$F$15),AI16*AI23*AI19*Tabelas!$H$5,AI16*AI23*AI19*Tabelas!$H$9))</f>
        <v>0</v>
      </c>
      <c r="AK23" s="58">
        <f>IF(AK18&gt;=500000,400,IF(AK18&lt;100001,0,AK18/1000-SUM(AK20:AK22)))</f>
        <v>0</v>
      </c>
      <c r="AL23" s="59">
        <f>IF(AK10=Tabelas!$F$23,IF(OR(AK8=Tabelas!$F$14,AK8=Tabelas!$F$15),AK16*AK23*(AK19+Tabelas!$C$39)*Tabelas!$H$5,AK16*AK23*(AK19+Tabelas!$C$39)*Tabelas!$H$9),IF(OR(AK8=Tabelas!$F$14,AK8=Tabelas!$F$15),AK16*AK23*AK19*Tabelas!$H$5,AK16*AK23*AK19*Tabelas!$H$9))</f>
        <v>0</v>
      </c>
      <c r="AM23" s="58">
        <f>IF(AM18&gt;=500000,400,IF(AM18&lt;100001,0,AM18/1000-SUM(AM20:AM22)))</f>
        <v>0</v>
      </c>
      <c r="AN23" s="59">
        <f>IF(AM10=Tabelas!$F$23,IF(OR(AM8=Tabelas!$F$14,AM8=Tabelas!$F$15),AM16*AM23*(AM19+Tabelas!$C$39)*Tabelas!$H$5,AM16*AM23*(AM19+Tabelas!$C$39)*Tabelas!$H$9),IF(OR(AM8=Tabelas!$F$14,AM8=Tabelas!$F$15),AM16*AM23*AM19*Tabelas!$H$5,AM16*AM23*AM19*Tabelas!$H$9))</f>
        <v>0</v>
      </c>
      <c r="AO23" s="58">
        <f>IF(AO18&gt;=500000,400,IF(AO18&lt;100001,0,AO18/1000-SUM(AO20:AO22)))</f>
        <v>0</v>
      </c>
      <c r="AP23" s="59">
        <f>IF(AO10=Tabelas!$F$23,IF(OR(AO8=Tabelas!$F$14,AO8=Tabelas!$F$15),AO16*AO23*(AO19+Tabelas!$C$39)*Tabelas!$H$5,AO16*AO23*(AO19+Tabelas!$C$39)*Tabelas!$H$9),IF(OR(AO8=Tabelas!$F$14,AO8=Tabelas!$F$15),AO16*AO23*AO19*Tabelas!$H$5,AO16*AO23*AO19*Tabelas!$H$9))</f>
        <v>0</v>
      </c>
      <c r="AQ23" s="58">
        <f>IF(AQ18&gt;=500000,400,IF(AQ18&lt;100001,0,AQ18/1000-SUM(AQ20:AQ22)))</f>
        <v>0</v>
      </c>
      <c r="AR23" s="59">
        <f>IF(AQ10=Tabelas!$F$23,IF(OR(AQ8=Tabelas!$F$14,AQ8=Tabelas!$F$15),AQ16*AQ23*(AQ19+Tabelas!$C$39)*Tabelas!$H$5,AQ16*AQ23*(AQ19+Tabelas!$C$39)*Tabelas!$H$9),IF(OR(AQ8=Tabelas!$F$14,AQ8=Tabelas!$F$15),AQ16*AQ23*AQ19*Tabelas!$H$5,AQ16*AQ23*AQ19*Tabelas!$H$9))</f>
        <v>0</v>
      </c>
      <c r="AS23" s="58">
        <f>IF(AS18&gt;=500000,400,IF(AS18&lt;100001,0,AS18/1000-SUM(AS20:AS22)))</f>
        <v>0</v>
      </c>
      <c r="AT23" s="59">
        <f>IF(AS10=Tabelas!$F$23,IF(OR(AS8=Tabelas!$F$14,AS8=Tabelas!$F$15),AS16*AS23*(AS19+Tabelas!$C$39)*Tabelas!$H$5,AS16*AS23*(AS19+Tabelas!$C$39)*Tabelas!$H$9),IF(OR(AS8=Tabelas!$F$14,AS8=Tabelas!$F$15),AS16*AS23*AS19*Tabelas!$H$5,AS16*AS23*AS19*Tabelas!$H$9))</f>
        <v>0</v>
      </c>
      <c r="AU23" s="58">
        <f>IF(AU18&gt;=500000,400,IF(AU18&lt;100001,0,AU18/1000-SUM(AU20:AU22)))</f>
        <v>0</v>
      </c>
      <c r="AV23" s="59">
        <f>IF(AU10=Tabelas!$F$23,IF(OR(AU8=Tabelas!$F$14,AU8=Tabelas!$F$15),AU16*AU23*(AU19+Tabelas!$C$39)*Tabelas!$H$5,AU16*AU23*(AU19+Tabelas!$C$39)*Tabelas!$H$9),IF(OR(AU8=Tabelas!$F$14,AU8=Tabelas!$F$15),AU16*AU23*AU19*Tabelas!$H$5,AU16*AU23*AU19*Tabelas!$H$9))</f>
        <v>0</v>
      </c>
      <c r="AW23" s="58">
        <f>IF(AW18&gt;=500000,400,IF(AW18&lt;100001,0,AW18/1000-SUM(AW20:AW22)))</f>
        <v>0</v>
      </c>
      <c r="AX23" s="59">
        <f>IF(AW10=Tabelas!$F$23,IF(OR(AW8=Tabelas!$F$14,AW8=Tabelas!$F$15),AW16*AW23*(AW19+Tabelas!$C$39)*Tabelas!$H$5,AW16*AW23*(AW19+Tabelas!$C$39)*Tabelas!$H$9),IF(OR(AW8=Tabelas!$F$14,AW8=Tabelas!$F$15),AW16*AW23*AW19*Tabelas!$H$5,AW16*AW23*AW19*Tabelas!$H$9))</f>
        <v>0</v>
      </c>
      <c r="AY23" s="58">
        <f>IF(AY18&gt;=500000,400,IF(AY18&lt;100001,0,AY18/1000-SUM(AY20:AY22)))</f>
        <v>0</v>
      </c>
      <c r="AZ23" s="59">
        <f>IF(AY10=Tabelas!$F$23,IF(OR(AY8=Tabelas!$F$14,AY8=Tabelas!$F$15),AY16*AY23*(AY19+Tabelas!$C$39)*Tabelas!$H$5,AY16*AY23*(AY19+Tabelas!$C$39)*Tabelas!$H$9),IF(OR(AY8=Tabelas!$F$14,AY8=Tabelas!$F$15),AY16*AY23*AY19*Tabelas!$H$5,AY16*AY23*AY19*Tabelas!$H$9))</f>
        <v>0</v>
      </c>
      <c r="BA23" s="58">
        <f>IF(BA18&gt;=500000,400,IF(BA18&lt;100001,0,BA18/1000-SUM(BA20:BA22)))</f>
        <v>0</v>
      </c>
      <c r="BB23" s="59">
        <f>IF(BA10=Tabelas!$F$23,IF(OR(BA8=Tabelas!$F$14,BA8=Tabelas!$F$15),BA16*BA23*(BA19+Tabelas!$C$39)*Tabelas!$H$5,BA16*BA23*(BA19+Tabelas!$C$39)*Tabelas!$H$9),IF(OR(BA8=Tabelas!$F$14,BA8=Tabelas!$F$15),BA16*BA23*BA19*Tabelas!$H$5,BA16*BA23*BA19*Tabelas!$H$9))</f>
        <v>0</v>
      </c>
      <c r="BC23" s="58">
        <f>IF(BC18&gt;=500000,400,IF(BC18&lt;100001,0,BC18/1000-SUM(BC20:BC22)))</f>
        <v>0</v>
      </c>
      <c r="BD23" s="59">
        <f>IF(BC10=Tabelas!$F$23,IF(OR(BC8=Tabelas!$F$14,BC8=Tabelas!$F$15),BC16*BC23*(BC19+Tabelas!$C$39)*Tabelas!$H$5,BC16*BC23*(BC19+Tabelas!$C$39)*Tabelas!$H$9),IF(OR(BC8=Tabelas!$F$14,BC8=Tabelas!$F$15),BC16*BC23*BC19*Tabelas!$H$5,BC16*BC23*BC19*Tabelas!$H$9))</f>
        <v>0</v>
      </c>
      <c r="BE23" s="58">
        <f>IF(BE18&gt;=500000,400,IF(BE18&lt;100001,0,BE18/1000-SUM(BE20:BE22)))</f>
        <v>0</v>
      </c>
      <c r="BF23" s="59">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60">
        <f>IF(C18&gt;500000,C18/1000-SUM(C20:C23),0)</f>
        <v>0</v>
      </c>
      <c r="D24" s="61">
        <f>IF(C10=Tabelas!$F$23,IF(OR(C8=Tabelas!$F$14,C8=Tabelas!$F$15),C16*C24*(C19+Tabelas!$C$39)*Tabelas!$H$6,C16*C24*(C19+Tabelas!$C$39)*Tabelas!$H$10),IF(OR(C8=Tabelas!$F$14,C8=Tabelas!$F$15),C16*C24*C19*Tabelas!$H$6,C16*C24*C19*Tabelas!$H$10))</f>
        <v>0</v>
      </c>
      <c r="E24" s="60">
        <f>IF(E18&gt;500000,E18/1000-SUM(E20:E23),0)</f>
        <v>0</v>
      </c>
      <c r="F24" s="61">
        <f>IF(E10=Tabelas!$F$23,IF(OR(E8=Tabelas!$F$14,E8=Tabelas!$F$15),E16*E24*(E19+Tabelas!$C$39)*Tabelas!$H$6,E16*E24*(E19+Tabelas!$C$39)*Tabelas!$H$10),IF(OR(E8=Tabelas!$F$14,E8=Tabelas!$F$15),E16*E24*E19*Tabelas!$H$6,E16*E24*E19*Tabelas!$H$10))</f>
        <v>0</v>
      </c>
      <c r="G24" s="60">
        <f>IF(G18&gt;500000,G18/1000-SUM(G20:G23),0)</f>
        <v>0</v>
      </c>
      <c r="H24" s="61">
        <f>IF(G10=Tabelas!$F$23,IF(OR(G8=Tabelas!$F$14,G8=Tabelas!$F$15),G16*G24*(G19+Tabelas!$C$39)*Tabelas!$H$6,G16*G24*(G19+Tabelas!$C$39)*Tabelas!$H$10),IF(OR(G8=Tabelas!$F$14,G8=Tabelas!$F$15),G16*G24*G19*Tabelas!$H$6,G16*G24*G19*Tabelas!$H$10))</f>
        <v>0</v>
      </c>
      <c r="I24" s="60">
        <f>IF(I18&gt;500000,I18/1000-SUM(I20:I23),0)</f>
        <v>0</v>
      </c>
      <c r="J24" s="61">
        <f>IF(I10=Tabelas!$F$23,IF(OR(I8=Tabelas!$F$14,I8=Tabelas!$F$15),I16*I24*(I19+Tabelas!$C$39)*Tabelas!$H$6,I16*I24*(I19+Tabelas!$C$39)*Tabelas!$H$10),IF(OR(I8=Tabelas!$F$14,I8=Tabelas!$F$15),I16*I24*I19*Tabelas!$H$6,I16*I24*I19*Tabelas!$H$10))</f>
        <v>0</v>
      </c>
      <c r="K24" s="60">
        <f>IF(K18&gt;500000,K18/1000-SUM(K20:K23),0)</f>
        <v>0</v>
      </c>
      <c r="L24" s="61">
        <f>IF(K10=Tabelas!$F$23,IF(OR(K8=Tabelas!$F$14,K8=Tabelas!$F$15),K16*K24*(K19+Tabelas!$C$39)*Tabelas!$H$6,K16*K24*(K19+Tabelas!$C$39)*Tabelas!$H$10),IF(OR(K8=Tabelas!$F$14,K8=Tabelas!$F$15),K16*K24*K19*Tabelas!$H$6,K16*K24*K19*Tabelas!$H$10))</f>
        <v>0</v>
      </c>
      <c r="M24" s="60">
        <f>IF(M18&gt;500000,M18/1000-SUM(M20:M23),0)</f>
        <v>0</v>
      </c>
      <c r="N24" s="61">
        <f>IF(M10=Tabelas!$F$23,IF(OR(M8=Tabelas!$F$14,M8=Tabelas!$F$15),M16*M24*(M19+Tabelas!$C$39)*Tabelas!$H$6,M16*M24*(M19+Tabelas!$C$39)*Tabelas!$H$10),IF(OR(M8=Tabelas!$F$14,M8=Tabelas!$F$15),M16*M24*M19*Tabelas!$H$6,M16*M24*M19*Tabelas!$H$10))</f>
        <v>0</v>
      </c>
      <c r="O24" s="60">
        <f>IF(O18&gt;500000,O18/1000-SUM(O20:O23),0)</f>
        <v>0</v>
      </c>
      <c r="P24" s="61">
        <f>IF(O10=Tabelas!$F$23,IF(OR(O8=Tabelas!$F$14,O8=Tabelas!$F$15),O16*O24*(O19+Tabelas!$C$39)*Tabelas!$H$6,O16*O24*(O19+Tabelas!$C$39)*Tabelas!$H$10),IF(OR(O8=Tabelas!$F$14,O8=Tabelas!$F$15),O16*O24*O19*Tabelas!$H$6,O16*O24*O19*Tabelas!$H$10))</f>
        <v>0</v>
      </c>
      <c r="Q24" s="60">
        <f>IF(Q18&gt;500000,Q18/1000-SUM(Q20:Q23),0)</f>
        <v>0</v>
      </c>
      <c r="R24" s="61">
        <f>IF(Q10=Tabelas!$F$23,IF(OR(Q8=Tabelas!$F$14,Q8=Tabelas!$F$15),Q16*Q24*(Q19+Tabelas!$C$39)*Tabelas!$H$6,Q16*Q24*(Q19+Tabelas!$C$39)*Tabelas!$H$10),IF(OR(Q8=Tabelas!$F$14,Q8=Tabelas!$F$15),Q16*Q24*Q19*Tabelas!$H$6,Q16*Q24*Q19*Tabelas!$H$10))</f>
        <v>0</v>
      </c>
      <c r="S24" s="60">
        <f>IF(S18&gt;500000,S18/1000-SUM(S20:S23),0)</f>
        <v>0</v>
      </c>
      <c r="T24" s="61">
        <f>IF(S10=Tabelas!$F$23,IF(OR(S8=Tabelas!$F$14,S8=Tabelas!$F$15),S16*S24*(S19+Tabelas!$C$39)*Tabelas!$H$6,S16*S24*(S19+Tabelas!$C$39)*Tabelas!$H$10),IF(OR(S8=Tabelas!$F$14,S8=Tabelas!$F$15),S16*S24*S19*Tabelas!$H$6,S16*S24*S19*Tabelas!$H$10))</f>
        <v>0</v>
      </c>
      <c r="U24" s="60">
        <f>IF(U18&gt;500000,U18/1000-SUM(U20:U23),0)</f>
        <v>0</v>
      </c>
      <c r="V24" s="61">
        <f>IF(U10=Tabelas!$F$23,IF(OR(U8=Tabelas!$F$14,U8=Tabelas!$F$15),U16*U24*(U19+Tabelas!$C$39)*Tabelas!$H$6,U16*U24*(U19+Tabelas!$C$39)*Tabelas!$H$10),IF(OR(U8=Tabelas!$F$14,U8=Tabelas!$F$15),U16*U24*U19*Tabelas!$H$6,U16*U24*U19*Tabelas!$H$10))</f>
        <v>0</v>
      </c>
      <c r="W24" s="60">
        <f>IF(W18&gt;500000,W18/1000-SUM(W20:W23),0)</f>
        <v>0</v>
      </c>
      <c r="X24" s="61">
        <f>IF(W10=Tabelas!$F$23,IF(OR(W8=Tabelas!$F$14,W8=Tabelas!$F$15),W16*W24*(W19+Tabelas!$C$39)*Tabelas!$H$6,W16*W24*(W19+Tabelas!$C$39)*Tabelas!$H$10),IF(OR(W8=Tabelas!$F$14,W8=Tabelas!$F$15),W16*W24*W19*Tabelas!$H$6,W16*W24*W19*Tabelas!$H$10))</f>
        <v>0</v>
      </c>
      <c r="Y24" s="60">
        <f>IF(Y18&gt;500000,Y18/1000-SUM(Y20:Y23),0)</f>
        <v>0</v>
      </c>
      <c r="Z24" s="61">
        <f>IF(Y10=Tabelas!$F$23,IF(OR(Y8=Tabelas!$F$14,Y8=Tabelas!$F$15),Y16*Y24*(Y19+Tabelas!$C$39)*Tabelas!$H$6,Y16*Y24*(Y19+Tabelas!$C$39)*Tabelas!$H$10),IF(OR(Y8=Tabelas!$F$14,Y8=Tabelas!$F$15),Y16*Y24*Y19*Tabelas!$H$6,Y16*Y24*Y19*Tabelas!$H$10))</f>
        <v>0</v>
      </c>
      <c r="AA24" s="60">
        <f>IF(AA18&gt;500000,AA18/1000-SUM(AA20:AA23),0)</f>
        <v>0</v>
      </c>
      <c r="AB24" s="61">
        <f>IF(AA10=Tabelas!$F$23,IF(OR(AA8=Tabelas!$F$14,AA8=Tabelas!$F$15),AA16*AA24*(AA19+Tabelas!$C$39)*Tabelas!$H$6,AA16*AA24*(AA19+Tabelas!$C$39)*Tabelas!$H$10),IF(OR(AA8=Tabelas!$F$14,AA8=Tabelas!$F$15),AA16*AA24*AA19*Tabelas!$H$6,AA16*AA24*AA19*Tabelas!$H$10))</f>
        <v>0</v>
      </c>
      <c r="AC24" s="60">
        <f>IF(AC18&gt;500000,AC18/1000-SUM(AC20:AC23),0)</f>
        <v>0</v>
      </c>
      <c r="AD24" s="61">
        <f>IF(AC10=Tabelas!$F$23,IF(OR(AC8=Tabelas!$F$14,AC8=Tabelas!$F$15),AC16*AC24*(AC19+Tabelas!$C$39)*Tabelas!$H$6,AC16*AC24*(AC19+Tabelas!$C$39)*Tabelas!$H$10),IF(OR(AC8=Tabelas!$F$14,AC8=Tabelas!$F$15),AC16*AC24*AC19*Tabelas!$H$6,AC16*AC24*AC19*Tabelas!$H$10))</f>
        <v>0</v>
      </c>
      <c r="AE24" s="60">
        <f>IF(AE18&gt;500000,AE18/1000-SUM(AE20:AE23),0)</f>
        <v>0</v>
      </c>
      <c r="AF24" s="61">
        <f>IF(AE10=Tabelas!$F$23,IF(OR(AE8=Tabelas!$F$14,AE8=Tabelas!$F$15),AE16*AE24*(AE19+Tabelas!$C$39)*Tabelas!$H$6,AE16*AE24*(AE19+Tabelas!$C$39)*Tabelas!$H$10),IF(OR(AE8=Tabelas!$F$14,AE8=Tabelas!$F$15),AE16*AE24*AE19*Tabelas!$H$6,AE16*AE24*AE19*Tabelas!$H$10))</f>
        <v>0</v>
      </c>
      <c r="AG24" s="60">
        <f>IF(AG18&gt;500000,AG18/1000-SUM(AG20:AG23),0)</f>
        <v>0</v>
      </c>
      <c r="AH24" s="61">
        <f>IF(AG10=Tabelas!$F$23,IF(OR(AG8=Tabelas!$F$14,AG8=Tabelas!$F$15),AG16*AG24*(AG19+Tabelas!$C$39)*Tabelas!$H$6,AG16*AG24*(AG19+Tabelas!$C$39)*Tabelas!$H$10),IF(OR(AG8=Tabelas!$F$14,AG8=Tabelas!$F$15),AG16*AG24*AG19*Tabelas!$H$6,AG16*AG24*AG19*Tabelas!$H$10))</f>
        <v>0</v>
      </c>
      <c r="AI24" s="60">
        <f>IF(AI18&gt;500000,AI18/1000-SUM(AI20:AI23),0)</f>
        <v>0</v>
      </c>
      <c r="AJ24" s="61">
        <f>IF(AI10=Tabelas!$F$23,IF(OR(AI8=Tabelas!$F$14,AI8=Tabelas!$F$15),AI16*AI24*(AI19+Tabelas!$C$39)*Tabelas!$H$6,AI16*AI24*(AI19+Tabelas!$C$39)*Tabelas!$H$10),IF(OR(AI8=Tabelas!$F$14,AI8=Tabelas!$F$15),AI16*AI24*AI19*Tabelas!$H$6,AI16*AI24*AI19*Tabelas!$H$10))</f>
        <v>0</v>
      </c>
      <c r="AK24" s="60">
        <f>IF(AK18&gt;500000,AK18/1000-SUM(AK20:AK23),0)</f>
        <v>0</v>
      </c>
      <c r="AL24" s="61">
        <f>IF(AK10=Tabelas!$F$23,IF(OR(AK8=Tabelas!$F$14,AK8=Tabelas!$F$15),AK16*AK24*(AK19+Tabelas!$C$39)*Tabelas!$H$6,AK16*AK24*(AK19+Tabelas!$C$39)*Tabelas!$H$10),IF(OR(AK8=Tabelas!$F$14,AK8=Tabelas!$F$15),AK16*AK24*AK19*Tabelas!$H$6,AK16*AK24*AK19*Tabelas!$H$10))</f>
        <v>0</v>
      </c>
      <c r="AM24" s="60">
        <f>IF(AM18&gt;500000,AM18/1000-SUM(AM20:AM23),0)</f>
        <v>0</v>
      </c>
      <c r="AN24" s="61">
        <f>IF(AM10=Tabelas!$F$23,IF(OR(AM8=Tabelas!$F$14,AM8=Tabelas!$F$15),AM16*AM24*(AM19+Tabelas!$C$39)*Tabelas!$H$6,AM16*AM24*(AM19+Tabelas!$C$39)*Tabelas!$H$10),IF(OR(AM8=Tabelas!$F$14,AM8=Tabelas!$F$15),AM16*AM24*AM19*Tabelas!$H$6,AM16*AM24*AM19*Tabelas!$H$10))</f>
        <v>0</v>
      </c>
      <c r="AO24" s="60">
        <f>IF(AO18&gt;500000,AO18/1000-SUM(AO20:AO23),0)</f>
        <v>0</v>
      </c>
      <c r="AP24" s="61">
        <f>IF(AO10=Tabelas!$F$23,IF(OR(AO8=Tabelas!$F$14,AO8=Tabelas!$F$15),AO16*AO24*(AO19+Tabelas!$C$39)*Tabelas!$H$6,AO16*AO24*(AO19+Tabelas!$C$39)*Tabelas!$H$10),IF(OR(AO8=Tabelas!$F$14,AO8=Tabelas!$F$15),AO16*AO24*AO19*Tabelas!$H$6,AO16*AO24*AO19*Tabelas!$H$10))</f>
        <v>0</v>
      </c>
      <c r="AQ24" s="60">
        <f>IF(AQ18&gt;500000,AQ18/1000-SUM(AQ20:AQ23),0)</f>
        <v>0</v>
      </c>
      <c r="AR24" s="61">
        <f>IF(AQ10=Tabelas!$F$23,IF(OR(AQ8=Tabelas!$F$14,AQ8=Tabelas!$F$15),AQ16*AQ24*(AQ19+Tabelas!$C$39)*Tabelas!$H$6,AQ16*AQ24*(AQ19+Tabelas!$C$39)*Tabelas!$H$10),IF(OR(AQ8=Tabelas!$F$14,AQ8=Tabelas!$F$15),AQ16*AQ24*AQ19*Tabelas!$H$6,AQ16*AQ24*AQ19*Tabelas!$H$10))</f>
        <v>0</v>
      </c>
      <c r="AS24" s="60">
        <f>IF(AS18&gt;500000,AS18/1000-SUM(AS20:AS23),0)</f>
        <v>0</v>
      </c>
      <c r="AT24" s="61">
        <f>IF(AS10=Tabelas!$F$23,IF(OR(AS8=Tabelas!$F$14,AS8=Tabelas!$F$15),AS16*AS24*(AS19+Tabelas!$C$39)*Tabelas!$H$6,AS16*AS24*(AS19+Tabelas!$C$39)*Tabelas!$H$10),IF(OR(AS8=Tabelas!$F$14,AS8=Tabelas!$F$15),AS16*AS24*AS19*Tabelas!$H$6,AS16*AS24*AS19*Tabelas!$H$10))</f>
        <v>0</v>
      </c>
      <c r="AU24" s="60">
        <f>IF(AU18&gt;500000,AU18/1000-SUM(AU20:AU23),0)</f>
        <v>0</v>
      </c>
      <c r="AV24" s="61">
        <f>IF(AU10=Tabelas!$F$23,IF(OR(AU8=Tabelas!$F$14,AU8=Tabelas!$F$15),AU16*AU24*(AU19+Tabelas!$C$39)*Tabelas!$H$6,AU16*AU24*(AU19+Tabelas!$C$39)*Tabelas!$H$10),IF(OR(AU8=Tabelas!$F$14,AU8=Tabelas!$F$15),AU16*AU24*AU19*Tabelas!$H$6,AU16*AU24*AU19*Tabelas!$H$10))</f>
        <v>0</v>
      </c>
      <c r="AW24" s="60">
        <f>IF(AW18&gt;500000,AW18/1000-SUM(AW20:AW23),0)</f>
        <v>0</v>
      </c>
      <c r="AX24" s="61">
        <f>IF(AW10=Tabelas!$F$23,IF(OR(AW8=Tabelas!$F$14,AW8=Tabelas!$F$15),AW16*AW24*(AW19+Tabelas!$C$39)*Tabelas!$H$6,AW16*AW24*(AW19+Tabelas!$C$39)*Tabelas!$H$10),IF(OR(AW8=Tabelas!$F$14,AW8=Tabelas!$F$15),AW16*AW24*AW19*Tabelas!$H$6,AW16*AW24*AW19*Tabelas!$H$10))</f>
        <v>0</v>
      </c>
      <c r="AY24" s="60">
        <f>IF(AY18&gt;500000,AY18/1000-SUM(AY20:AY23),0)</f>
        <v>0</v>
      </c>
      <c r="AZ24" s="61">
        <f>IF(AY10=Tabelas!$F$23,IF(OR(AY8=Tabelas!$F$14,AY8=Tabelas!$F$15),AY16*AY24*(AY19+Tabelas!$C$39)*Tabelas!$H$6,AY16*AY24*(AY19+Tabelas!$C$39)*Tabelas!$H$10),IF(OR(AY8=Tabelas!$F$14,AY8=Tabelas!$F$15),AY16*AY24*AY19*Tabelas!$H$6,AY16*AY24*AY19*Tabelas!$H$10))</f>
        <v>0</v>
      </c>
      <c r="BA24" s="60">
        <f>IF(BA18&gt;500000,BA18/1000-SUM(BA20:BA23),0)</f>
        <v>0</v>
      </c>
      <c r="BB24" s="61">
        <f>IF(BA10=Tabelas!$F$23,IF(OR(BA8=Tabelas!$F$14,BA8=Tabelas!$F$15),BA16*BA24*(BA19+Tabelas!$C$39)*Tabelas!$H$6,BA16*BA24*(BA19+Tabelas!$C$39)*Tabelas!$H$10),IF(OR(BA8=Tabelas!$F$14,BA8=Tabelas!$F$15),BA16*BA24*BA19*Tabelas!$H$6,BA16*BA24*BA19*Tabelas!$H$10))</f>
        <v>0</v>
      </c>
      <c r="BC24" s="60">
        <f>IF(BC18&gt;500000,BC18/1000-SUM(BC20:BC23),0)</f>
        <v>0</v>
      </c>
      <c r="BD24" s="61">
        <f>IF(BC10=Tabelas!$F$23,IF(OR(BC8=Tabelas!$F$14,BC8=Tabelas!$F$15),BC16*BC24*(BC19+Tabelas!$C$39)*Tabelas!$H$6,BC16*BC24*(BC19+Tabelas!$C$39)*Tabelas!$H$10),IF(OR(BC8=Tabelas!$F$14,BC8=Tabelas!$F$15),BC16*BC24*BC19*Tabelas!$H$6,BC16*BC24*BC19*Tabelas!$H$10))</f>
        <v>0</v>
      </c>
      <c r="BE24" s="60">
        <f>IF(BE18&gt;500000,BE18/1000-SUM(BE20:BE23),0)</f>
        <v>0</v>
      </c>
      <c r="BF24" s="6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'!D25</f>
        <v>Refile e Pacote</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224"/>
      <c r="B26" s="120"/>
      <c r="C26" s="51" t="s">
        <v>96</v>
      </c>
      <c r="D26" s="63">
        <f>IF(OR(C8=Tabelas!$F$14,C8=Tabelas!$F$16),SUM(D20:D24),SUM(D20:D24)*87.5%)</f>
        <v>362.64605999999998</v>
      </c>
      <c r="E26" s="51" t="s">
        <v>96</v>
      </c>
      <c r="F26" s="63">
        <f>IF(OR(E8=Tabelas!$F$14,E8=Tabelas!$F$16),SUM(F20:F24),SUM(F20:F24)*87.5%)</f>
        <v>0</v>
      </c>
      <c r="G26" s="51" t="s">
        <v>96</v>
      </c>
      <c r="H26" s="63">
        <f>IF(OR(G8=Tabelas!$F$14,G8=Tabelas!$F$16),SUM(H20:H24),SUM(H20:H24)*87.5%)</f>
        <v>108.79381799999997</v>
      </c>
      <c r="I26" s="51" t="s">
        <v>96</v>
      </c>
      <c r="J26" s="63">
        <f>IF(OR(I8=Tabelas!$F$14,I8=Tabelas!$F$16),SUM(J20:J24),SUM(J20:J24)*87.5%)</f>
        <v>1813.2302999999997</v>
      </c>
      <c r="K26" s="51" t="s">
        <v>96</v>
      </c>
      <c r="L26" s="63">
        <f>IF(OR(K8=Tabelas!$F$14,K8=Tabelas!$F$16),SUM(L20:L24),SUM(L20:L24)*87.5%)</f>
        <v>0</v>
      </c>
      <c r="M26" s="51" t="s">
        <v>96</v>
      </c>
      <c r="N26" s="63">
        <f>IF(OR(M8=Tabelas!$F$14,M8=Tabelas!$F$16),SUM(N20:N24),SUM(N20:N24)*87.5%)</f>
        <v>108.79381799999997</v>
      </c>
      <c r="O26" s="51" t="s">
        <v>96</v>
      </c>
      <c r="P26" s="63">
        <f>IF(OR(O8=Tabelas!$F$14,O8=Tabelas!$F$16),SUM(P20:P24),SUM(P20:P24)*87.5%)</f>
        <v>0</v>
      </c>
      <c r="Q26" s="51" t="s">
        <v>96</v>
      </c>
      <c r="R26" s="63">
        <f>IF(OR(Q8=Tabelas!$F$14,Q8=Tabelas!$F$16),SUM(R20:R24),SUM(R20:R24)*87.5%)</f>
        <v>9301.8714389999986</v>
      </c>
      <c r="S26" s="51" t="s">
        <v>96</v>
      </c>
      <c r="T26" s="63">
        <f>IF(OR(S8=Tabelas!$F$14,S8=Tabelas!$F$16),SUM(T20:T24),SUM(T20:T24)*87.5%)</f>
        <v>815.95363499999996</v>
      </c>
      <c r="U26" s="51" t="s">
        <v>96</v>
      </c>
      <c r="V26" s="63">
        <f>IF(OR(U8=Tabelas!$F$14,U8=Tabelas!$F$16),SUM(V20:V24),SUM(V20:V24)*87.5%)</f>
        <v>181.32302999999999</v>
      </c>
      <c r="W26" s="51" t="s">
        <v>96</v>
      </c>
      <c r="X26" s="63">
        <f>IF(OR(W8=Tabelas!$F$14,W8=Tabelas!$F$16),SUM(X20:X24),SUM(X20:X24)*87.5%)</f>
        <v>181.32302999999999</v>
      </c>
      <c r="Y26" s="51" t="s">
        <v>96</v>
      </c>
      <c r="Z26" s="63">
        <f>IF(OR(Y8=Tabelas!$F$14,Y8=Tabelas!$F$16),SUM(Z20:Z24),SUM(Z20:Z24)*87.5%)</f>
        <v>90.661514999999994</v>
      </c>
      <c r="AA26" s="51" t="s">
        <v>96</v>
      </c>
      <c r="AB26" s="63">
        <f>IF(OR(AA8=Tabelas!$F$14,AA8=Tabelas!$F$16),SUM(AB20:AB24),SUM(AB20:AB24)*87.5%)</f>
        <v>0</v>
      </c>
      <c r="AC26" s="51" t="s">
        <v>96</v>
      </c>
      <c r="AD26" s="63">
        <f>IF(OR(AC8=Tabelas!$F$14,AC8=Tabelas!$F$16),SUM(AD20:AD24),SUM(AD20:AD24)*87.5%)</f>
        <v>906.61514999999986</v>
      </c>
      <c r="AE26" s="51" t="s">
        <v>96</v>
      </c>
      <c r="AF26" s="63">
        <f>IF(OR(AE8=Tabelas!$F$14,AE8=Tabelas!$F$16),SUM(AF20:AF24),SUM(AF20:AF24)*87.5%)</f>
        <v>0</v>
      </c>
      <c r="AG26" s="51" t="s">
        <v>96</v>
      </c>
      <c r="AH26" s="63">
        <f>IF(OR(AG8=Tabelas!$F$14,AG8=Tabelas!$F$16),SUM(AH20:AH24),SUM(AH20:AH24)*87.5%)</f>
        <v>181.32302999999999</v>
      </c>
      <c r="AI26" s="51" t="s">
        <v>96</v>
      </c>
      <c r="AJ26" s="63">
        <f>IF(OR(AI8=Tabelas!$F$14,AI8=Tabelas!$F$16),SUM(AJ20:AJ24),SUM(AJ20:AJ24)*87.5%)</f>
        <v>0</v>
      </c>
      <c r="AK26" s="51" t="s">
        <v>96</v>
      </c>
      <c r="AL26" s="63">
        <f>IF(OR(AK8=Tabelas!$F$14,AK8=Tabelas!$F$16),SUM(AL20:AL24),SUM(AL20:AL24)*87.5%)</f>
        <v>362.64605999999998</v>
      </c>
      <c r="AM26" s="51" t="s">
        <v>96</v>
      </c>
      <c r="AN26" s="63">
        <f>IF(OR(AM8=Tabelas!$F$14,AM8=Tabelas!$F$16),SUM(AN20:AN24),SUM(AN20:AN24)*87.5%)</f>
        <v>543.96908999999994</v>
      </c>
      <c r="AO26" s="51" t="s">
        <v>96</v>
      </c>
      <c r="AP26" s="63">
        <f>IF(OR(AO8=Tabelas!$F$14,AO8=Tabelas!$F$16),SUM(AP20:AP24),SUM(AP20:AP24)*87.5%)</f>
        <v>543.96908999999994</v>
      </c>
      <c r="AQ26" s="51" t="s">
        <v>96</v>
      </c>
      <c r="AR26" s="63">
        <f>IF(OR(AQ8=Tabelas!$F$14,AQ8=Tabelas!$F$16),SUM(AR20:AR24),SUM(AR20:AR24)*87.5%)</f>
        <v>543.96908999999994</v>
      </c>
      <c r="AS26" s="51" t="s">
        <v>96</v>
      </c>
      <c r="AT26" s="63">
        <f>IF(OR(AS8=Tabelas!$F$14,AS8=Tabelas!$F$16),SUM(AT20:AT24),SUM(AT20:AT24)*87.5%)</f>
        <v>0</v>
      </c>
      <c r="AU26" s="51" t="s">
        <v>96</v>
      </c>
      <c r="AV26" s="63">
        <f>IF(OR(AU8=Tabelas!$F$14,AU8=Tabelas!$F$16),SUM(AV20:AV24),SUM(AV20:AV24)*87.5%)</f>
        <v>0</v>
      </c>
      <c r="AW26" s="51" t="s">
        <v>96</v>
      </c>
      <c r="AX26" s="63">
        <f>IF(OR(AW8=Tabelas!$F$14,AW8=Tabelas!$F$16),SUM(AX20:AX24),SUM(AX20:AX24)*87.5%)</f>
        <v>0</v>
      </c>
      <c r="AY26" s="51" t="s">
        <v>96</v>
      </c>
      <c r="AZ26" s="63">
        <f>IF(OR(AY8=Tabelas!$F$14,AY8=Tabelas!$F$16),SUM(AZ20:AZ24),SUM(AZ20:AZ24)*87.5%)</f>
        <v>0</v>
      </c>
      <c r="BA26" s="51" t="s">
        <v>96</v>
      </c>
      <c r="BB26" s="63">
        <f>IF(OR(BA8=Tabelas!$F$14,BA8=Tabelas!$F$16),SUM(BB20:BB24),SUM(BB20:BB24)*87.5%)</f>
        <v>906.61514999999986</v>
      </c>
      <c r="BC26" s="51" t="s">
        <v>96</v>
      </c>
      <c r="BD26" s="63">
        <f>IF(OR(BC8=Tabelas!$F$14,BC8=Tabelas!$F$16),SUM(BD20:BD24),SUM(BD20:BD24)*87.5%)</f>
        <v>271.98454499999997</v>
      </c>
      <c r="BE26" s="51" t="s">
        <v>96</v>
      </c>
      <c r="BF26" s="63">
        <f>IF(OR(BE8=Tabelas!$F$14,BE8=Tabelas!$F$16),SUM(BF20:BF24),SUM(BF20:BF24)*87.5%)</f>
        <v>3952.8420539999993</v>
      </c>
    </row>
    <row r="27" spans="1:58" x14ac:dyDescent="0.25">
      <c r="A27" s="224"/>
      <c r="B27" s="120"/>
      <c r="C27" s="51" t="s">
        <v>97</v>
      </c>
      <c r="D27" s="64">
        <f>D26/C4</f>
        <v>1.8132302999999999</v>
      </c>
      <c r="E27" s="51" t="s">
        <v>97</v>
      </c>
      <c r="F27" s="64" t="e">
        <f>F26/E4</f>
        <v>#DIV/0!</v>
      </c>
      <c r="G27" s="51" t="s">
        <v>97</v>
      </c>
      <c r="H27" s="64">
        <f>H26/G4</f>
        <v>1.8132302999999996</v>
      </c>
      <c r="I27" s="51" t="s">
        <v>97</v>
      </c>
      <c r="J27" s="64">
        <f>J26/I4</f>
        <v>1.8132302999999996</v>
      </c>
      <c r="K27" s="51" t="s">
        <v>97</v>
      </c>
      <c r="L27" s="64" t="e">
        <f>L26/K4</f>
        <v>#DIV/0!</v>
      </c>
      <c r="M27" s="51" t="s">
        <v>97</v>
      </c>
      <c r="N27" s="64">
        <f>N26/M4</f>
        <v>1.8132302999999996</v>
      </c>
      <c r="O27" s="51" t="s">
        <v>97</v>
      </c>
      <c r="P27" s="64" t="e">
        <f>P26/O4</f>
        <v>#DIV/0!</v>
      </c>
      <c r="Q27" s="51" t="s">
        <v>97</v>
      </c>
      <c r="R27" s="64">
        <f>R26/Q4</f>
        <v>1.1627339298749999</v>
      </c>
      <c r="S27" s="51" t="s">
        <v>97</v>
      </c>
      <c r="T27" s="64">
        <f>T26/S4</f>
        <v>1.8132302999999999</v>
      </c>
      <c r="U27" s="51" t="s">
        <v>97</v>
      </c>
      <c r="V27" s="64">
        <f>V26/U4</f>
        <v>1.8132302999999999</v>
      </c>
      <c r="W27" s="51" t="s">
        <v>97</v>
      </c>
      <c r="X27" s="64">
        <f>X26/W4</f>
        <v>1.8132302999999999</v>
      </c>
      <c r="Y27" s="51" t="s">
        <v>97</v>
      </c>
      <c r="Z27" s="64">
        <f>Z26/Y4</f>
        <v>1.8132302999999999</v>
      </c>
      <c r="AA27" s="51" t="s">
        <v>97</v>
      </c>
      <c r="AB27" s="64" t="e">
        <f>AB26/AA4</f>
        <v>#DIV/0!</v>
      </c>
      <c r="AC27" s="51" t="s">
        <v>97</v>
      </c>
      <c r="AD27" s="64">
        <f>AD26/AC4</f>
        <v>1.8132302999999996</v>
      </c>
      <c r="AE27" s="51" t="s">
        <v>97</v>
      </c>
      <c r="AF27" s="64" t="e">
        <f>AF26/AE4</f>
        <v>#DIV/0!</v>
      </c>
      <c r="AG27" s="51" t="s">
        <v>97</v>
      </c>
      <c r="AH27" s="64">
        <f>AH26/AG4</f>
        <v>1.8132302999999999</v>
      </c>
      <c r="AI27" s="51" t="s">
        <v>97</v>
      </c>
      <c r="AJ27" s="64" t="e">
        <f>AJ26/AI4</f>
        <v>#DIV/0!</v>
      </c>
      <c r="AK27" s="51" t="s">
        <v>97</v>
      </c>
      <c r="AL27" s="64">
        <f>AL26/AK4</f>
        <v>1.8132302999999999</v>
      </c>
      <c r="AM27" s="51" t="s">
        <v>97</v>
      </c>
      <c r="AN27" s="64">
        <f>AN26/AM4</f>
        <v>1.8132302999999999</v>
      </c>
      <c r="AO27" s="51" t="s">
        <v>97</v>
      </c>
      <c r="AP27" s="64">
        <f>AP26/AO4</f>
        <v>1.8132302999999999</v>
      </c>
      <c r="AQ27" s="51" t="s">
        <v>97</v>
      </c>
      <c r="AR27" s="64">
        <f>AR26/AQ4</f>
        <v>1.8132302999999999</v>
      </c>
      <c r="AS27" s="51" t="s">
        <v>97</v>
      </c>
      <c r="AT27" s="64" t="e">
        <f>AT26/AS4</f>
        <v>#DIV/0!</v>
      </c>
      <c r="AU27" s="51" t="s">
        <v>97</v>
      </c>
      <c r="AV27" s="64" t="e">
        <f>AV26/AU4</f>
        <v>#DIV/0!</v>
      </c>
      <c r="AW27" s="51" t="s">
        <v>97</v>
      </c>
      <c r="AX27" s="64" t="e">
        <f>AX26/AW4</f>
        <v>#DIV/0!</v>
      </c>
      <c r="AY27" s="51" t="s">
        <v>97</v>
      </c>
      <c r="AZ27" s="64" t="e">
        <f>AZ26/AY4</f>
        <v>#DIV/0!</v>
      </c>
      <c r="BA27" s="51" t="s">
        <v>97</v>
      </c>
      <c r="BB27" s="64">
        <f>BB26/BA4</f>
        <v>1.8132302999999996</v>
      </c>
      <c r="BC27" s="51" t="s">
        <v>97</v>
      </c>
      <c r="BD27" s="64">
        <f>BD26/BC4</f>
        <v>1.8132302999999999</v>
      </c>
      <c r="BE27" s="51" t="s">
        <v>97</v>
      </c>
      <c r="BF27" s="64">
        <f>BF26/BE4</f>
        <v>1.3176140179999998</v>
      </c>
    </row>
    <row r="28" spans="1:58" ht="15.75" thickBot="1" x14ac:dyDescent="0.3">
      <c r="A28" s="224"/>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65">
        <f>D31*C4</f>
        <v>362</v>
      </c>
      <c r="E30" s="54" t="s">
        <v>99</v>
      </c>
      <c r="F30" s="65" t="e">
        <f>F31*E4</f>
        <v>#DIV/0!</v>
      </c>
      <c r="G30" s="54" t="s">
        <v>99</v>
      </c>
      <c r="H30" s="65">
        <f>H31*G4</f>
        <v>108.60000000000001</v>
      </c>
      <c r="I30" s="54" t="s">
        <v>99</v>
      </c>
      <c r="J30" s="65">
        <f>J31*I4</f>
        <v>1810</v>
      </c>
      <c r="K30" s="54" t="s">
        <v>99</v>
      </c>
      <c r="L30" s="65" t="e">
        <f>L31*K4</f>
        <v>#DIV/0!</v>
      </c>
      <c r="M30" s="54" t="s">
        <v>99</v>
      </c>
      <c r="N30" s="65">
        <f>N31*M4</f>
        <v>108.60000000000001</v>
      </c>
      <c r="O30" s="54" t="s">
        <v>99</v>
      </c>
      <c r="P30" s="65" t="e">
        <f>P31*O4</f>
        <v>#DIV/0!</v>
      </c>
      <c r="Q30" s="54" t="s">
        <v>99</v>
      </c>
      <c r="R30" s="65">
        <f>R31*Q4</f>
        <v>9280</v>
      </c>
      <c r="S30" s="54" t="s">
        <v>99</v>
      </c>
      <c r="T30" s="65">
        <f>T31*S4</f>
        <v>814.5</v>
      </c>
      <c r="U30" s="54" t="s">
        <v>99</v>
      </c>
      <c r="V30" s="65">
        <f>V31*U4</f>
        <v>181</v>
      </c>
      <c r="W30" s="54" t="s">
        <v>99</v>
      </c>
      <c r="X30" s="65">
        <f>X31*W4</f>
        <v>181</v>
      </c>
      <c r="Y30" s="54" t="s">
        <v>99</v>
      </c>
      <c r="Z30" s="65">
        <f>Z31*Y4</f>
        <v>90.5</v>
      </c>
      <c r="AA30" s="54" t="s">
        <v>99</v>
      </c>
      <c r="AB30" s="65" t="e">
        <f>AB31*AA4</f>
        <v>#DIV/0!</v>
      </c>
      <c r="AC30" s="54" t="s">
        <v>99</v>
      </c>
      <c r="AD30" s="65">
        <f>AD31*AC4</f>
        <v>905</v>
      </c>
      <c r="AE30" s="54" t="s">
        <v>99</v>
      </c>
      <c r="AF30" s="65" t="e">
        <f>AF31*AE4</f>
        <v>#DIV/0!</v>
      </c>
      <c r="AG30" s="54" t="s">
        <v>99</v>
      </c>
      <c r="AH30" s="65">
        <f>AH31*AG4</f>
        <v>181</v>
      </c>
      <c r="AI30" s="54" t="s">
        <v>99</v>
      </c>
      <c r="AJ30" s="65" t="e">
        <f>AJ31*AI4</f>
        <v>#DIV/0!</v>
      </c>
      <c r="AK30" s="54" t="s">
        <v>99</v>
      </c>
      <c r="AL30" s="65">
        <f>AL31*AK4</f>
        <v>362</v>
      </c>
      <c r="AM30" s="54" t="s">
        <v>99</v>
      </c>
      <c r="AN30" s="65">
        <f>AN31*AM4</f>
        <v>543</v>
      </c>
      <c r="AO30" s="54" t="s">
        <v>99</v>
      </c>
      <c r="AP30" s="65">
        <f>AP31*AO4</f>
        <v>543</v>
      </c>
      <c r="AQ30" s="54" t="s">
        <v>99</v>
      </c>
      <c r="AR30" s="65">
        <f>AR31*AQ4</f>
        <v>543</v>
      </c>
      <c r="AS30" s="54" t="s">
        <v>99</v>
      </c>
      <c r="AT30" s="65" t="e">
        <f>AT31*AS4</f>
        <v>#DIV/0!</v>
      </c>
      <c r="AU30" s="54" t="s">
        <v>99</v>
      </c>
      <c r="AV30" s="65" t="e">
        <f>AV31*AU4</f>
        <v>#DIV/0!</v>
      </c>
      <c r="AW30" s="54" t="s">
        <v>99</v>
      </c>
      <c r="AX30" s="65" t="e">
        <f>AX31*AW4</f>
        <v>#DIV/0!</v>
      </c>
      <c r="AY30" s="54" t="s">
        <v>99</v>
      </c>
      <c r="AZ30" s="65" t="e">
        <f>AZ31*AY4</f>
        <v>#DIV/0!</v>
      </c>
      <c r="BA30" s="54" t="s">
        <v>99</v>
      </c>
      <c r="BB30" s="65">
        <f>BB31*BA4</f>
        <v>905</v>
      </c>
      <c r="BC30" s="54" t="s">
        <v>99</v>
      </c>
      <c r="BD30" s="65">
        <f>BD31*BC4</f>
        <v>271.5</v>
      </c>
      <c r="BE30" s="54" t="s">
        <v>99</v>
      </c>
      <c r="BF30" s="65">
        <f>BF31*BE4</f>
        <v>3960</v>
      </c>
    </row>
    <row r="31" spans="1:58" ht="15.75" thickBot="1" x14ac:dyDescent="0.3">
      <c r="A31" s="224"/>
      <c r="B31" s="120"/>
      <c r="C31" s="56" t="s">
        <v>97</v>
      </c>
      <c r="D31" s="66">
        <f>ROUND(D27,2)</f>
        <v>1.81</v>
      </c>
      <c r="E31" s="56" t="s">
        <v>97</v>
      </c>
      <c r="F31" s="66" t="e">
        <f>ROUND(F27,2)</f>
        <v>#DIV/0!</v>
      </c>
      <c r="G31" s="56" t="s">
        <v>97</v>
      </c>
      <c r="H31" s="66">
        <f>ROUND(H27,2)</f>
        <v>1.81</v>
      </c>
      <c r="I31" s="56" t="s">
        <v>97</v>
      </c>
      <c r="J31" s="66">
        <f>ROUND(J27,2)</f>
        <v>1.81</v>
      </c>
      <c r="K31" s="56" t="s">
        <v>97</v>
      </c>
      <c r="L31" s="66" t="e">
        <f>ROUND(L27,2)</f>
        <v>#DIV/0!</v>
      </c>
      <c r="M31" s="56" t="s">
        <v>97</v>
      </c>
      <c r="N31" s="66">
        <f>ROUND(N27,2)</f>
        <v>1.81</v>
      </c>
      <c r="O31" s="56" t="s">
        <v>97</v>
      </c>
      <c r="P31" s="66" t="e">
        <f>ROUND(P27,2)</f>
        <v>#DIV/0!</v>
      </c>
      <c r="Q31" s="56" t="s">
        <v>97</v>
      </c>
      <c r="R31" s="66">
        <f>ROUND(R27,2)</f>
        <v>1.1599999999999999</v>
      </c>
      <c r="S31" s="56" t="s">
        <v>97</v>
      </c>
      <c r="T31" s="66">
        <f>ROUND(T27,2)</f>
        <v>1.81</v>
      </c>
      <c r="U31" s="56" t="s">
        <v>97</v>
      </c>
      <c r="V31" s="66">
        <f>ROUND(V27,2)</f>
        <v>1.81</v>
      </c>
      <c r="W31" s="56" t="s">
        <v>97</v>
      </c>
      <c r="X31" s="66">
        <f>ROUND(X27,2)</f>
        <v>1.81</v>
      </c>
      <c r="Y31" s="56" t="s">
        <v>97</v>
      </c>
      <c r="Z31" s="66">
        <f>ROUND(Z27,2)</f>
        <v>1.81</v>
      </c>
      <c r="AA31" s="56" t="s">
        <v>97</v>
      </c>
      <c r="AB31" s="66" t="e">
        <f>ROUND(AB27,2)</f>
        <v>#DIV/0!</v>
      </c>
      <c r="AC31" s="56" t="s">
        <v>97</v>
      </c>
      <c r="AD31" s="66">
        <f>ROUND(AD27,2)</f>
        <v>1.81</v>
      </c>
      <c r="AE31" s="56" t="s">
        <v>97</v>
      </c>
      <c r="AF31" s="66" t="e">
        <f>ROUND(AF27,2)</f>
        <v>#DIV/0!</v>
      </c>
      <c r="AG31" s="56" t="s">
        <v>97</v>
      </c>
      <c r="AH31" s="66">
        <f>ROUND(AH27,2)</f>
        <v>1.81</v>
      </c>
      <c r="AI31" s="56" t="s">
        <v>97</v>
      </c>
      <c r="AJ31" s="66" t="e">
        <f>ROUND(AJ27,2)</f>
        <v>#DIV/0!</v>
      </c>
      <c r="AK31" s="56" t="s">
        <v>97</v>
      </c>
      <c r="AL31" s="66">
        <f>ROUND(AL27,2)</f>
        <v>1.81</v>
      </c>
      <c r="AM31" s="56" t="s">
        <v>97</v>
      </c>
      <c r="AN31" s="66">
        <f>ROUND(AN27,2)</f>
        <v>1.81</v>
      </c>
      <c r="AO31" s="56" t="s">
        <v>97</v>
      </c>
      <c r="AP31" s="66">
        <f>ROUND(AP27,2)</f>
        <v>1.81</v>
      </c>
      <c r="AQ31" s="56" t="s">
        <v>97</v>
      </c>
      <c r="AR31" s="66">
        <f>ROUND(AR27,2)</f>
        <v>1.81</v>
      </c>
      <c r="AS31" s="56" t="s">
        <v>97</v>
      </c>
      <c r="AT31" s="66" t="e">
        <f>ROUND(AT27,2)</f>
        <v>#DIV/0!</v>
      </c>
      <c r="AU31" s="56" t="s">
        <v>97</v>
      </c>
      <c r="AV31" s="66" t="e">
        <f>ROUND(AV27,2)</f>
        <v>#DIV/0!</v>
      </c>
      <c r="AW31" s="56" t="s">
        <v>97</v>
      </c>
      <c r="AX31" s="66" t="e">
        <f>ROUND(AX27,2)</f>
        <v>#DIV/0!</v>
      </c>
      <c r="AY31" s="56" t="s">
        <v>97</v>
      </c>
      <c r="AZ31" s="66" t="e">
        <f>ROUND(AZ27,2)</f>
        <v>#DIV/0!</v>
      </c>
      <c r="BA31" s="56" t="s">
        <v>97</v>
      </c>
      <c r="BB31" s="66">
        <f>ROUND(BB27,2)</f>
        <v>1.81</v>
      </c>
      <c r="BC31" s="56" t="s">
        <v>97</v>
      </c>
      <c r="BD31" s="66">
        <f>ROUND(BD27,2)</f>
        <v>1.81</v>
      </c>
      <c r="BE31" s="56" t="s">
        <v>97</v>
      </c>
      <c r="BF31" s="66">
        <f>ROUND(BF27,2)</f>
        <v>1.32</v>
      </c>
    </row>
  </sheetData>
  <sheetProtection password="D886" sheet="1" objects="1" scenarios="1"/>
  <mergeCells count="369">
    <mergeCell ref="AI29:AJ29"/>
    <mergeCell ref="AK29:AL29"/>
    <mergeCell ref="AM29:AN29"/>
    <mergeCell ref="AO29:AP29"/>
    <mergeCell ref="AQ29:AR29"/>
    <mergeCell ref="AS29:AT29"/>
    <mergeCell ref="AU29:AV29"/>
    <mergeCell ref="AW29:AX29"/>
    <mergeCell ref="AI18:AJ18"/>
    <mergeCell ref="AK18:AL18"/>
    <mergeCell ref="AM18:AN18"/>
    <mergeCell ref="AO18:AP18"/>
    <mergeCell ref="AQ18:AR18"/>
    <mergeCell ref="AS18:AT18"/>
    <mergeCell ref="AU18:AV18"/>
    <mergeCell ref="AW18:AX18"/>
    <mergeCell ref="AI19:AJ19"/>
    <mergeCell ref="AK19:AL19"/>
    <mergeCell ref="AM19:AN19"/>
    <mergeCell ref="AO19:AP19"/>
    <mergeCell ref="AQ19:AR19"/>
    <mergeCell ref="AS19:AT19"/>
    <mergeCell ref="AU19:AV19"/>
    <mergeCell ref="AW19:AX19"/>
    <mergeCell ref="AI15:AJ15"/>
    <mergeCell ref="AK15:AL15"/>
    <mergeCell ref="AM15:AN15"/>
    <mergeCell ref="AO15:AP15"/>
    <mergeCell ref="AQ15:AR15"/>
    <mergeCell ref="AS15:AT15"/>
    <mergeCell ref="AU15:AV15"/>
    <mergeCell ref="AW15:AX15"/>
    <mergeCell ref="AI16:AJ16"/>
    <mergeCell ref="AK16:AL16"/>
    <mergeCell ref="AM16:AN16"/>
    <mergeCell ref="AO16:AP16"/>
    <mergeCell ref="AQ16:AR16"/>
    <mergeCell ref="AS16:AT16"/>
    <mergeCell ref="AU16:AV16"/>
    <mergeCell ref="AW16:AX16"/>
    <mergeCell ref="AI12:AJ12"/>
    <mergeCell ref="AK12:AL12"/>
    <mergeCell ref="AM12:AN12"/>
    <mergeCell ref="AO12:AP12"/>
    <mergeCell ref="AQ12:AR12"/>
    <mergeCell ref="AS12:AT12"/>
    <mergeCell ref="AU12:AV12"/>
    <mergeCell ref="AW12:AX12"/>
    <mergeCell ref="AI13:AJ13"/>
    <mergeCell ref="AK13:AL13"/>
    <mergeCell ref="AM13:AN13"/>
    <mergeCell ref="AO13:AP13"/>
    <mergeCell ref="AQ13:AR13"/>
    <mergeCell ref="AS13:AT13"/>
    <mergeCell ref="AU13:AV13"/>
    <mergeCell ref="AW13:AX13"/>
    <mergeCell ref="AI8:AJ8"/>
    <mergeCell ref="AK8:AL8"/>
    <mergeCell ref="AM8:AN8"/>
    <mergeCell ref="AO8:AP8"/>
    <mergeCell ref="AQ8:AR8"/>
    <mergeCell ref="AS8:AT8"/>
    <mergeCell ref="AU8:AV8"/>
    <mergeCell ref="AW8:AX8"/>
    <mergeCell ref="AI9:AJ9"/>
    <mergeCell ref="AK9:AL9"/>
    <mergeCell ref="AM9:AN9"/>
    <mergeCell ref="AO9:AP9"/>
    <mergeCell ref="AQ9:AR9"/>
    <mergeCell ref="AS9:AT9"/>
    <mergeCell ref="AU9:AV9"/>
    <mergeCell ref="AW9:AX9"/>
    <mergeCell ref="AQ6:AR6"/>
    <mergeCell ref="AS6:AT6"/>
    <mergeCell ref="AU6:AV6"/>
    <mergeCell ref="AW6:AX6"/>
    <mergeCell ref="AI7:AJ7"/>
    <mergeCell ref="AK7:AL7"/>
    <mergeCell ref="AM7:AN7"/>
    <mergeCell ref="AO7:AP7"/>
    <mergeCell ref="AQ7:AR7"/>
    <mergeCell ref="AS7:AT7"/>
    <mergeCell ref="AU7:AV7"/>
    <mergeCell ref="AW7:AX7"/>
    <mergeCell ref="AI6:AJ6"/>
    <mergeCell ref="AK6:AL6"/>
    <mergeCell ref="AM6:AN6"/>
    <mergeCell ref="AO6:AP6"/>
    <mergeCell ref="AQ4:AR4"/>
    <mergeCell ref="AS4:AT4"/>
    <mergeCell ref="AU4:AV4"/>
    <mergeCell ref="AW4:AX4"/>
    <mergeCell ref="AI5:AJ5"/>
    <mergeCell ref="AK5:AL5"/>
    <mergeCell ref="AM5:AN5"/>
    <mergeCell ref="AO5:AP5"/>
    <mergeCell ref="AQ5:AR5"/>
    <mergeCell ref="AS5:AT5"/>
    <mergeCell ref="AU5:AV5"/>
    <mergeCell ref="AW5:AX5"/>
    <mergeCell ref="AI4:AJ4"/>
    <mergeCell ref="AK4:AL4"/>
    <mergeCell ref="AM4:AN4"/>
    <mergeCell ref="AO4:AP4"/>
    <mergeCell ref="G4:H4"/>
    <mergeCell ref="I4:J4"/>
    <mergeCell ref="G5:H5"/>
    <mergeCell ref="I5:J5"/>
    <mergeCell ref="G6:H6"/>
    <mergeCell ref="I6:J6"/>
    <mergeCell ref="K4:L4"/>
    <mergeCell ref="M4:N4"/>
    <mergeCell ref="O4:P4"/>
    <mergeCell ref="Q4:R4"/>
    <mergeCell ref="E18:F18"/>
    <mergeCell ref="E19:F19"/>
    <mergeCell ref="E29:F29"/>
    <mergeCell ref="E13:F13"/>
    <mergeCell ref="E15:F15"/>
    <mergeCell ref="E16:F16"/>
    <mergeCell ref="E5:F5"/>
    <mergeCell ref="E6:F6"/>
    <mergeCell ref="G7:H7"/>
    <mergeCell ref="I7:J7"/>
    <mergeCell ref="G8:H8"/>
    <mergeCell ref="I8:J8"/>
    <mergeCell ref="G9:H9"/>
    <mergeCell ref="I9:J9"/>
    <mergeCell ref="G12:H12"/>
    <mergeCell ref="K5:L5"/>
    <mergeCell ref="M5:N5"/>
    <mergeCell ref="O5:P5"/>
    <mergeCell ref="Q5:R5"/>
    <mergeCell ref="G29:H29"/>
    <mergeCell ref="I29:J29"/>
    <mergeCell ref="G16:H16"/>
    <mergeCell ref="I16:J16"/>
    <mergeCell ref="B1:C1"/>
    <mergeCell ref="B2:D2"/>
    <mergeCell ref="C4:D4"/>
    <mergeCell ref="C5:D5"/>
    <mergeCell ref="C6:D6"/>
    <mergeCell ref="E4:F4"/>
    <mergeCell ref="C16:D16"/>
    <mergeCell ref="A18:A24"/>
    <mergeCell ref="C18:D18"/>
    <mergeCell ref="C19:D19"/>
    <mergeCell ref="E9:F9"/>
    <mergeCell ref="E12:F12"/>
    <mergeCell ref="E7:F7"/>
    <mergeCell ref="E8:F8"/>
    <mergeCell ref="C29:D29"/>
    <mergeCell ref="A8:A10"/>
    <mergeCell ref="C8:D8"/>
    <mergeCell ref="C9:D9"/>
    <mergeCell ref="A5:A7"/>
    <mergeCell ref="C7:D7"/>
    <mergeCell ref="C15:D15"/>
    <mergeCell ref="C12:D12"/>
    <mergeCell ref="C13:D13"/>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4:AF4"/>
    <mergeCell ref="AG4:AH4"/>
    <mergeCell ref="S5:T5"/>
    <mergeCell ref="U5:V5"/>
    <mergeCell ref="W5:X5"/>
    <mergeCell ref="Y5:Z5"/>
    <mergeCell ref="AA5:AB5"/>
    <mergeCell ref="AC5:AD5"/>
    <mergeCell ref="AE5:AF5"/>
    <mergeCell ref="AG5:AH5"/>
    <mergeCell ref="U4:V4"/>
    <mergeCell ref="W4:X4"/>
    <mergeCell ref="Y4:Z4"/>
    <mergeCell ref="AA4:AB4"/>
    <mergeCell ref="AC4:AD4"/>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AY4:AZ4"/>
    <mergeCell ref="BA4:BB4"/>
    <mergeCell ref="BC4:BD4"/>
    <mergeCell ref="AY5:AZ5"/>
    <mergeCell ref="BA5:BB5"/>
    <mergeCell ref="BC5:BD5"/>
    <mergeCell ref="AY6:AZ6"/>
    <mergeCell ref="BA6:BB6"/>
    <mergeCell ref="BC6:BD6"/>
    <mergeCell ref="AY7:AZ7"/>
    <mergeCell ref="BA7:BB7"/>
    <mergeCell ref="BC7:BD7"/>
    <mergeCell ref="AY8:AZ8"/>
    <mergeCell ref="BA8:BB8"/>
    <mergeCell ref="BC8:BD8"/>
    <mergeCell ref="AY9:AZ9"/>
    <mergeCell ref="BA9:BB9"/>
    <mergeCell ref="BC9:BD9"/>
    <mergeCell ref="AY12:AZ12"/>
    <mergeCell ref="BA12:BB12"/>
    <mergeCell ref="BC12:BD12"/>
    <mergeCell ref="AY13:AZ13"/>
    <mergeCell ref="BA13:BB13"/>
    <mergeCell ref="BC13:BD13"/>
    <mergeCell ref="AY15:AZ15"/>
    <mergeCell ref="BA15:BB15"/>
    <mergeCell ref="BC15:BD15"/>
    <mergeCell ref="AY29:AZ29"/>
    <mergeCell ref="BA29:BB29"/>
    <mergeCell ref="BC29:BD29"/>
    <mergeCell ref="AY16:AZ16"/>
    <mergeCell ref="BA16:BB16"/>
    <mergeCell ref="BC16:BD16"/>
    <mergeCell ref="AY18:AZ18"/>
    <mergeCell ref="BA18:BB18"/>
    <mergeCell ref="BC18:BD18"/>
    <mergeCell ref="AY19:AZ19"/>
    <mergeCell ref="BA19:BB19"/>
    <mergeCell ref="BC19:BD19"/>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BF31"/>
  <sheetViews>
    <sheetView showGridLines="0" workbookViewId="0">
      <selection sqref="A1:D2"/>
    </sheetView>
  </sheetViews>
  <sheetFormatPr defaultRowHeight="15" x14ac:dyDescent="0.25"/>
  <cols>
    <col min="1" max="1" width="12.7109375" style="217" customWidth="1"/>
    <col min="2" max="2" width="34.140625" style="217" bestFit="1" customWidth="1"/>
    <col min="3" max="3" width="15.7109375" style="217" customWidth="1"/>
    <col min="4" max="40" width="20" style="217" customWidth="1"/>
    <col min="41" max="56" width="19.7109375" style="217" customWidth="1"/>
    <col min="57" max="58" width="20"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'!B26</f>
        <v>Flyer A5</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F3" s="220"/>
      <c r="AG3" s="217" t="s">
        <v>218</v>
      </c>
      <c r="AI3" s="217" t="s">
        <v>219</v>
      </c>
      <c r="AK3" s="220" t="s">
        <v>220</v>
      </c>
      <c r="AM3" s="217" t="s">
        <v>221</v>
      </c>
      <c r="AO3" s="220" t="s">
        <v>222</v>
      </c>
      <c r="AP3" s="220"/>
      <c r="AQ3" s="217" t="s">
        <v>223</v>
      </c>
      <c r="AR3" s="220"/>
      <c r="AS3" s="220" t="s">
        <v>224</v>
      </c>
      <c r="AT3" s="220"/>
      <c r="AU3" s="217" t="s">
        <v>225</v>
      </c>
      <c r="AW3" s="220" t="s">
        <v>226</v>
      </c>
      <c r="AY3" s="217" t="s">
        <v>227</v>
      </c>
      <c r="BA3" s="220" t="s">
        <v>228</v>
      </c>
      <c r="BB3" s="220"/>
      <c r="BC3" s="217" t="s">
        <v>229</v>
      </c>
      <c r="BE3" s="217" t="s">
        <v>229</v>
      </c>
    </row>
    <row r="4" spans="1:58" ht="15.75" thickBot="1" x14ac:dyDescent="0.3">
      <c r="A4" s="221"/>
      <c r="B4" s="46" t="s">
        <v>76</v>
      </c>
      <c r="C4" s="430">
        <v>2000</v>
      </c>
      <c r="D4" s="430"/>
      <c r="E4" s="430">
        <v>3000</v>
      </c>
      <c r="F4" s="430"/>
      <c r="G4" s="430">
        <v>200</v>
      </c>
      <c r="H4" s="430"/>
      <c r="I4" s="430">
        <v>2000</v>
      </c>
      <c r="J4" s="430"/>
      <c r="K4" s="430">
        <v>0</v>
      </c>
      <c r="L4" s="430"/>
      <c r="M4" s="430">
        <v>200</v>
      </c>
      <c r="N4" s="430"/>
      <c r="O4" s="430">
        <v>0</v>
      </c>
      <c r="P4" s="430"/>
      <c r="Q4" s="430">
        <v>35000</v>
      </c>
      <c r="R4" s="430"/>
      <c r="S4" s="430">
        <v>0</v>
      </c>
      <c r="T4" s="430"/>
      <c r="U4" s="430">
        <v>0</v>
      </c>
      <c r="V4" s="430"/>
      <c r="W4" s="430">
        <v>0</v>
      </c>
      <c r="X4" s="430"/>
      <c r="Y4" s="430">
        <v>5000</v>
      </c>
      <c r="Z4" s="430"/>
      <c r="AA4" s="430">
        <v>0</v>
      </c>
      <c r="AB4" s="430"/>
      <c r="AC4" s="430">
        <v>4000</v>
      </c>
      <c r="AD4" s="430"/>
      <c r="AE4" s="430">
        <v>0</v>
      </c>
      <c r="AF4" s="430"/>
      <c r="AG4" s="430">
        <v>300</v>
      </c>
      <c r="AH4" s="430"/>
      <c r="AI4" s="430">
        <v>2000</v>
      </c>
      <c r="AJ4" s="430"/>
      <c r="AK4" s="430">
        <v>0</v>
      </c>
      <c r="AL4" s="430"/>
      <c r="AM4" s="430">
        <v>0</v>
      </c>
      <c r="AN4" s="430"/>
      <c r="AO4" s="430">
        <v>6000</v>
      </c>
      <c r="AP4" s="430"/>
      <c r="AQ4" s="430">
        <v>1500</v>
      </c>
      <c r="AR4" s="430"/>
      <c r="AS4" s="430">
        <v>2000</v>
      </c>
      <c r="AT4" s="430"/>
      <c r="AU4" s="430">
        <v>0</v>
      </c>
      <c r="AV4" s="430"/>
      <c r="AW4" s="430">
        <v>0</v>
      </c>
      <c r="AX4" s="430"/>
      <c r="AY4" s="430">
        <v>0</v>
      </c>
      <c r="AZ4" s="430"/>
      <c r="BA4" s="430">
        <v>0</v>
      </c>
      <c r="BB4" s="430"/>
      <c r="BC4" s="430">
        <v>0</v>
      </c>
      <c r="BD4" s="430"/>
      <c r="BE4" s="430">
        <v>3000</v>
      </c>
      <c r="BF4" s="430"/>
    </row>
    <row r="5" spans="1:58" x14ac:dyDescent="0.25">
      <c r="A5" s="444" t="s">
        <v>77</v>
      </c>
      <c r="B5" s="47" t="s">
        <v>78</v>
      </c>
      <c r="C5" s="431">
        <v>21</v>
      </c>
      <c r="D5" s="432"/>
      <c r="E5" s="431">
        <v>21</v>
      </c>
      <c r="F5" s="432"/>
      <c r="G5" s="431">
        <v>21</v>
      </c>
      <c r="H5" s="432"/>
      <c r="I5" s="431">
        <v>21</v>
      </c>
      <c r="J5" s="432"/>
      <c r="K5" s="431">
        <v>21</v>
      </c>
      <c r="L5" s="432"/>
      <c r="M5" s="431">
        <v>21</v>
      </c>
      <c r="N5" s="432"/>
      <c r="O5" s="431">
        <v>21</v>
      </c>
      <c r="P5" s="432"/>
      <c r="Q5" s="431">
        <v>21</v>
      </c>
      <c r="R5" s="432"/>
      <c r="S5" s="431">
        <v>21</v>
      </c>
      <c r="T5" s="432"/>
      <c r="U5" s="431">
        <v>21</v>
      </c>
      <c r="V5" s="432"/>
      <c r="W5" s="431">
        <v>21</v>
      </c>
      <c r="X5" s="432"/>
      <c r="Y5" s="431">
        <v>21</v>
      </c>
      <c r="Z5" s="432"/>
      <c r="AA5" s="431">
        <v>21</v>
      </c>
      <c r="AB5" s="432"/>
      <c r="AC5" s="431">
        <v>21</v>
      </c>
      <c r="AD5" s="432"/>
      <c r="AE5" s="431">
        <v>21</v>
      </c>
      <c r="AF5" s="432"/>
      <c r="AG5" s="431">
        <v>21</v>
      </c>
      <c r="AH5" s="432"/>
      <c r="AI5" s="431">
        <v>21</v>
      </c>
      <c r="AJ5" s="432"/>
      <c r="AK5" s="431">
        <v>42</v>
      </c>
      <c r="AL5" s="432"/>
      <c r="AM5" s="431">
        <v>42</v>
      </c>
      <c r="AN5" s="432"/>
      <c r="AO5" s="431">
        <v>21</v>
      </c>
      <c r="AP5" s="432"/>
      <c r="AQ5" s="431">
        <v>21</v>
      </c>
      <c r="AR5" s="432"/>
      <c r="AS5" s="431">
        <v>21</v>
      </c>
      <c r="AT5" s="432"/>
      <c r="AU5" s="431">
        <v>42</v>
      </c>
      <c r="AV5" s="432"/>
      <c r="AW5" s="431">
        <v>42</v>
      </c>
      <c r="AX5" s="432"/>
      <c r="AY5" s="431">
        <v>42</v>
      </c>
      <c r="AZ5" s="432"/>
      <c r="BA5" s="431">
        <v>42</v>
      </c>
      <c r="BB5" s="432"/>
      <c r="BC5" s="431">
        <v>42</v>
      </c>
      <c r="BD5" s="432"/>
      <c r="BE5" s="431">
        <v>21</v>
      </c>
      <c r="BF5" s="432"/>
    </row>
    <row r="6" spans="1:58" x14ac:dyDescent="0.25">
      <c r="A6" s="447"/>
      <c r="B6" s="48" t="s">
        <v>79</v>
      </c>
      <c r="C6" s="433">
        <v>14.8</v>
      </c>
      <c r="D6" s="434"/>
      <c r="E6" s="433">
        <v>14.8</v>
      </c>
      <c r="F6" s="434"/>
      <c r="G6" s="433">
        <v>14.8</v>
      </c>
      <c r="H6" s="434"/>
      <c r="I6" s="433">
        <v>14.8</v>
      </c>
      <c r="J6" s="434"/>
      <c r="K6" s="433">
        <v>14.8</v>
      </c>
      <c r="L6" s="434"/>
      <c r="M6" s="433">
        <v>14.8</v>
      </c>
      <c r="N6" s="434"/>
      <c r="O6" s="433">
        <v>14.8</v>
      </c>
      <c r="P6" s="434"/>
      <c r="Q6" s="433">
        <v>14.8</v>
      </c>
      <c r="R6" s="434"/>
      <c r="S6" s="433">
        <v>14.8</v>
      </c>
      <c r="T6" s="434"/>
      <c r="U6" s="433">
        <v>14.8</v>
      </c>
      <c r="V6" s="434"/>
      <c r="W6" s="433">
        <v>14.8</v>
      </c>
      <c r="X6" s="434"/>
      <c r="Y6" s="433">
        <v>14.8</v>
      </c>
      <c r="Z6" s="434"/>
      <c r="AA6" s="433">
        <v>14.8</v>
      </c>
      <c r="AB6" s="434"/>
      <c r="AC6" s="433">
        <v>14.8</v>
      </c>
      <c r="AD6" s="434"/>
      <c r="AE6" s="433">
        <v>14.8</v>
      </c>
      <c r="AF6" s="434"/>
      <c r="AG6" s="433">
        <v>14.8</v>
      </c>
      <c r="AH6" s="434"/>
      <c r="AI6" s="433">
        <v>14.8</v>
      </c>
      <c r="AJ6" s="434"/>
      <c r="AK6" s="433">
        <v>29.7</v>
      </c>
      <c r="AL6" s="434"/>
      <c r="AM6" s="433">
        <v>29.7</v>
      </c>
      <c r="AN6" s="434"/>
      <c r="AO6" s="433">
        <v>14.8</v>
      </c>
      <c r="AP6" s="434"/>
      <c r="AQ6" s="433">
        <v>14.8</v>
      </c>
      <c r="AR6" s="434"/>
      <c r="AS6" s="433">
        <v>14.8</v>
      </c>
      <c r="AT6" s="434"/>
      <c r="AU6" s="433">
        <v>29.7</v>
      </c>
      <c r="AV6" s="434"/>
      <c r="AW6" s="433">
        <v>29.7</v>
      </c>
      <c r="AX6" s="434"/>
      <c r="AY6" s="433">
        <v>29.7</v>
      </c>
      <c r="AZ6" s="434"/>
      <c r="BA6" s="433">
        <v>29.7</v>
      </c>
      <c r="BB6" s="434"/>
      <c r="BC6" s="433">
        <v>29.7</v>
      </c>
      <c r="BD6" s="434"/>
      <c r="BE6" s="433">
        <v>14.8</v>
      </c>
      <c r="BF6" s="434"/>
    </row>
    <row r="7" spans="1:58" ht="15.75" thickBot="1" x14ac:dyDescent="0.3">
      <c r="A7" s="448"/>
      <c r="B7" s="49" t="s">
        <v>80</v>
      </c>
      <c r="C7" s="435">
        <v>1</v>
      </c>
      <c r="D7" s="436"/>
      <c r="E7" s="435">
        <v>1</v>
      </c>
      <c r="F7" s="436"/>
      <c r="G7" s="435">
        <v>1</v>
      </c>
      <c r="H7" s="436"/>
      <c r="I7" s="435">
        <v>1</v>
      </c>
      <c r="J7" s="436"/>
      <c r="K7" s="435">
        <v>1</v>
      </c>
      <c r="L7" s="436"/>
      <c r="M7" s="435">
        <v>1</v>
      </c>
      <c r="N7" s="436"/>
      <c r="O7" s="435">
        <v>1</v>
      </c>
      <c r="P7" s="436"/>
      <c r="Q7" s="435">
        <v>1</v>
      </c>
      <c r="R7" s="436"/>
      <c r="S7" s="435">
        <v>1</v>
      </c>
      <c r="T7" s="436"/>
      <c r="U7" s="435">
        <v>1</v>
      </c>
      <c r="V7" s="436"/>
      <c r="W7" s="435">
        <v>1</v>
      </c>
      <c r="X7" s="436"/>
      <c r="Y7" s="435">
        <v>1</v>
      </c>
      <c r="Z7" s="436"/>
      <c r="AA7" s="435">
        <v>1</v>
      </c>
      <c r="AB7" s="436"/>
      <c r="AC7" s="435">
        <v>1</v>
      </c>
      <c r="AD7" s="436"/>
      <c r="AE7" s="435">
        <v>1</v>
      </c>
      <c r="AF7" s="436"/>
      <c r="AG7" s="435">
        <v>1</v>
      </c>
      <c r="AH7" s="436"/>
      <c r="AI7" s="435">
        <v>1</v>
      </c>
      <c r="AJ7" s="436"/>
      <c r="AK7" s="435">
        <v>1</v>
      </c>
      <c r="AL7" s="436"/>
      <c r="AM7" s="435">
        <v>1</v>
      </c>
      <c r="AN7" s="436"/>
      <c r="AO7" s="435">
        <v>1</v>
      </c>
      <c r="AP7" s="436"/>
      <c r="AQ7" s="435">
        <v>1</v>
      </c>
      <c r="AR7" s="436"/>
      <c r="AS7" s="435">
        <v>1</v>
      </c>
      <c r="AT7" s="436"/>
      <c r="AU7" s="435">
        <v>1</v>
      </c>
      <c r="AV7" s="436"/>
      <c r="AW7" s="435">
        <v>1</v>
      </c>
      <c r="AX7" s="436"/>
      <c r="AY7" s="435">
        <v>1</v>
      </c>
      <c r="AZ7" s="436"/>
      <c r="BA7" s="435">
        <v>1</v>
      </c>
      <c r="BB7" s="436"/>
      <c r="BC7" s="435">
        <v>1</v>
      </c>
      <c r="BD7" s="436"/>
      <c r="BE7" s="435">
        <v>1</v>
      </c>
      <c r="BF7" s="436"/>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32</v>
      </c>
      <c r="AL8" s="438"/>
      <c r="AM8" s="437" t="s">
        <v>32</v>
      </c>
      <c r="AN8" s="438"/>
      <c r="AO8" s="437" t="s">
        <v>36</v>
      </c>
      <c r="AP8" s="438"/>
      <c r="AQ8" s="437" t="s">
        <v>36</v>
      </c>
      <c r="AR8" s="438"/>
      <c r="AS8" s="437" t="s">
        <v>36</v>
      </c>
      <c r="AT8" s="438"/>
      <c r="AU8" s="437" t="s">
        <v>32</v>
      </c>
      <c r="AV8" s="438"/>
      <c r="AW8" s="437" t="s">
        <v>32</v>
      </c>
      <c r="AX8" s="438"/>
      <c r="AY8" s="437" t="s">
        <v>32</v>
      </c>
      <c r="AZ8" s="438"/>
      <c r="BA8" s="437" t="s">
        <v>32</v>
      </c>
      <c r="BB8" s="438"/>
      <c r="BC8" s="437" t="s">
        <v>32</v>
      </c>
      <c r="BD8" s="438"/>
      <c r="BE8" s="437" t="s">
        <v>36</v>
      </c>
      <c r="BF8" s="438"/>
    </row>
    <row r="9" spans="1:58" x14ac:dyDescent="0.25">
      <c r="A9" s="447"/>
      <c r="B9" s="48" t="s">
        <v>83</v>
      </c>
      <c r="C9" s="439" t="s">
        <v>33</v>
      </c>
      <c r="D9" s="440"/>
      <c r="E9" s="439" t="s">
        <v>33</v>
      </c>
      <c r="F9" s="440"/>
      <c r="G9" s="439" t="s">
        <v>33</v>
      </c>
      <c r="H9" s="440"/>
      <c r="I9" s="439" t="s">
        <v>33</v>
      </c>
      <c r="J9" s="440"/>
      <c r="K9" s="439" t="s">
        <v>33</v>
      </c>
      <c r="L9" s="440"/>
      <c r="M9" s="439" t="s">
        <v>33</v>
      </c>
      <c r="N9" s="440"/>
      <c r="O9" s="439" t="s">
        <v>33</v>
      </c>
      <c r="P9" s="440"/>
      <c r="Q9" s="439" t="s">
        <v>33</v>
      </c>
      <c r="R9" s="440"/>
      <c r="S9" s="439" t="s">
        <v>33</v>
      </c>
      <c r="T9" s="440"/>
      <c r="U9" s="439" t="s">
        <v>33</v>
      </c>
      <c r="V9" s="440"/>
      <c r="W9" s="439" t="s">
        <v>33</v>
      </c>
      <c r="X9" s="440"/>
      <c r="Y9" s="439" t="s">
        <v>33</v>
      </c>
      <c r="Z9" s="440"/>
      <c r="AA9" s="439" t="s">
        <v>33</v>
      </c>
      <c r="AB9" s="440"/>
      <c r="AC9" s="439" t="s">
        <v>33</v>
      </c>
      <c r="AD9" s="440"/>
      <c r="AE9" s="439" t="s">
        <v>33</v>
      </c>
      <c r="AF9" s="440"/>
      <c r="AG9" s="439" t="s">
        <v>33</v>
      </c>
      <c r="AH9" s="440"/>
      <c r="AI9" s="439" t="s">
        <v>33</v>
      </c>
      <c r="AJ9" s="440"/>
      <c r="AK9" s="439" t="s">
        <v>37</v>
      </c>
      <c r="AL9" s="440"/>
      <c r="AM9" s="439" t="s">
        <v>37</v>
      </c>
      <c r="AN9" s="440"/>
      <c r="AO9" s="439" t="s">
        <v>45</v>
      </c>
      <c r="AP9" s="440"/>
      <c r="AQ9" s="439" t="s">
        <v>33</v>
      </c>
      <c r="AR9" s="440"/>
      <c r="AS9" s="457" t="s">
        <v>33</v>
      </c>
      <c r="AT9" s="440"/>
      <c r="AU9" s="439" t="s">
        <v>37</v>
      </c>
      <c r="AV9" s="440"/>
      <c r="AW9" s="439" t="s">
        <v>37</v>
      </c>
      <c r="AX9" s="440"/>
      <c r="AY9" s="439" t="s">
        <v>37</v>
      </c>
      <c r="AZ9" s="440"/>
      <c r="BA9" s="439" t="s">
        <v>37</v>
      </c>
      <c r="BB9" s="440"/>
      <c r="BC9" s="439" t="s">
        <v>37</v>
      </c>
      <c r="BD9" s="440"/>
      <c r="BE9" s="439" t="s">
        <v>33</v>
      </c>
      <c r="BF9" s="440"/>
    </row>
    <row r="10" spans="1:58" ht="15.75" thickBot="1" x14ac:dyDescent="0.3">
      <c r="A10" s="448"/>
      <c r="B10" s="49" t="s">
        <v>84</v>
      </c>
      <c r="C10" s="4" t="s">
        <v>42</v>
      </c>
      <c r="D10" s="5">
        <f>IF(C10=Tabelas!$F$23,Tabelas!$C$39,0%)</f>
        <v>0</v>
      </c>
      <c r="E10" s="4" t="s">
        <v>42</v>
      </c>
      <c r="F10" s="5">
        <f>IF(E10=Tabelas!$F$23,Tabelas!$C$39,0%)</f>
        <v>0</v>
      </c>
      <c r="G10" s="4" t="s">
        <v>42</v>
      </c>
      <c r="H10" s="5">
        <f>IF(G10=Tabelas!$F$23,Tabelas!$C$39,0%)</f>
        <v>0</v>
      </c>
      <c r="I10" s="4" t="s">
        <v>42</v>
      </c>
      <c r="J10" s="5">
        <f>IF(I10=Tabelas!$F$23,Tabelas!$C$39,0%)</f>
        <v>0</v>
      </c>
      <c r="K10" s="4" t="s">
        <v>42</v>
      </c>
      <c r="L10" s="5">
        <f>IF(K10=Tabelas!$F$23,Tabelas!$C$39,0%)</f>
        <v>0</v>
      </c>
      <c r="M10" s="4" t="s">
        <v>42</v>
      </c>
      <c r="N10" s="5">
        <f>IF(M10=Tabelas!$F$23,Tabelas!$C$39,0%)</f>
        <v>0</v>
      </c>
      <c r="O10" s="4" t="s">
        <v>42</v>
      </c>
      <c r="P10" s="5">
        <f>IF(O10=Tabelas!$F$23,Tabelas!$C$39,0%)</f>
        <v>0</v>
      </c>
      <c r="Q10" s="4" t="s">
        <v>42</v>
      </c>
      <c r="R10" s="5">
        <f>IF(Q10=Tabelas!$F$23,Tabelas!$C$39,0%)</f>
        <v>0</v>
      </c>
      <c r="S10" s="4" t="s">
        <v>42</v>
      </c>
      <c r="T10" s="5">
        <f>IF(S10=Tabelas!$F$23,Tabelas!$C$39,0%)</f>
        <v>0</v>
      </c>
      <c r="U10" s="4" t="s">
        <v>42</v>
      </c>
      <c r="V10" s="5">
        <f>IF(U10=Tabelas!$F$23,Tabelas!$C$39,0%)</f>
        <v>0</v>
      </c>
      <c r="W10" s="4" t="s">
        <v>42</v>
      </c>
      <c r="X10" s="5">
        <f>IF(W10=Tabelas!$F$23,Tabelas!$C$39,0%)</f>
        <v>0</v>
      </c>
      <c r="Y10" s="4" t="s">
        <v>42</v>
      </c>
      <c r="Z10" s="5">
        <f>IF(Y10=Tabelas!$F$23,Tabelas!$C$39,0%)</f>
        <v>0</v>
      </c>
      <c r="AA10" s="4" t="s">
        <v>42</v>
      </c>
      <c r="AB10" s="5">
        <f>IF(AA10=Tabelas!$F$23,Tabelas!$C$39,0%)</f>
        <v>0</v>
      </c>
      <c r="AC10" s="4" t="s">
        <v>42</v>
      </c>
      <c r="AD10" s="5">
        <f>IF(AC10=Tabelas!$F$23,Tabelas!$C$39,0%)</f>
        <v>0</v>
      </c>
      <c r="AE10" s="4" t="s">
        <v>42</v>
      </c>
      <c r="AF10" s="5">
        <f>IF(AE10=Tabelas!$F$23,Tabelas!$C$39,0%)</f>
        <v>0</v>
      </c>
      <c r="AG10" s="4" t="s">
        <v>42</v>
      </c>
      <c r="AH10" s="5">
        <f>IF(AG10=Tabelas!$F$23,Tabelas!$C$39,0%)</f>
        <v>0</v>
      </c>
      <c r="AI10" s="4" t="s">
        <v>42</v>
      </c>
      <c r="AJ10" s="5">
        <f>IF(AI10=Tabelas!$F$23,Tabelas!$C$39,0%)</f>
        <v>0</v>
      </c>
      <c r="AK10" s="4" t="s">
        <v>42</v>
      </c>
      <c r="AL10" s="5">
        <f>IF(AK10=Tabelas!$F$23,Tabelas!$C$39,0%)</f>
        <v>0</v>
      </c>
      <c r="AM10" s="4" t="s">
        <v>42</v>
      </c>
      <c r="AN10" s="5">
        <f>IF(AM10=Tabelas!$F$23,Tabelas!$C$39,0%)</f>
        <v>0</v>
      </c>
      <c r="AO10" s="4" t="s">
        <v>42</v>
      </c>
      <c r="AP10" s="5">
        <f>IF(AO10=Tabelas!$F$23,Tabelas!$C$39,0%)</f>
        <v>0</v>
      </c>
      <c r="AQ10" s="4" t="s">
        <v>42</v>
      </c>
      <c r="AR10" s="5">
        <f>IF(AQ10=Tabelas!$F$23,Tabelas!$C$39,0%)</f>
        <v>0</v>
      </c>
      <c r="AS10" s="4" t="s">
        <v>42</v>
      </c>
      <c r="AT10" s="5">
        <f>IF(AS10=Tabelas!$F$23,Tabelas!$C$39,0%)</f>
        <v>0</v>
      </c>
      <c r="AU10" s="4" t="s">
        <v>42</v>
      </c>
      <c r="AV10" s="5">
        <f>IF(AU10=Tabelas!$F$23,Tabelas!$C$39,0%)</f>
        <v>0</v>
      </c>
      <c r="AW10" s="4" t="s">
        <v>42</v>
      </c>
      <c r="AX10" s="5">
        <f>IF(AW10=Tabelas!$F$23,Tabelas!$C$39,0%)</f>
        <v>0</v>
      </c>
      <c r="AY10" s="4" t="s">
        <v>42</v>
      </c>
      <c r="AZ10" s="5">
        <f>IF(AY10=Tabelas!$F$23,Tabelas!$C$39,0%)</f>
        <v>0</v>
      </c>
      <c r="BA10" s="4" t="s">
        <v>42</v>
      </c>
      <c r="BB10" s="5">
        <f>IF(BA10=Tabelas!$F$23,Tabelas!$C$39,0%)</f>
        <v>0</v>
      </c>
      <c r="BC10" s="4" t="s">
        <v>42</v>
      </c>
      <c r="BD10" s="5">
        <f>IF(BC10=Tabelas!$F$23,Tabelas!$C$39,0%)</f>
        <v>0</v>
      </c>
      <c r="BE10" s="4" t="s">
        <v>42</v>
      </c>
      <c r="BF10" s="5">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42">
        <f>C12/792</f>
        <v>0.33493265993265992</v>
      </c>
      <c r="D13" s="442"/>
      <c r="E13" s="442">
        <f>E12/792</f>
        <v>0.33493265993265992</v>
      </c>
      <c r="F13" s="442"/>
      <c r="G13" s="442">
        <f>G12/792</f>
        <v>0.33493265993265992</v>
      </c>
      <c r="H13" s="442"/>
      <c r="I13" s="442">
        <f>I12/792</f>
        <v>0.33493265993265992</v>
      </c>
      <c r="J13" s="442"/>
      <c r="K13" s="442">
        <f>K12/792</f>
        <v>0.33493265993265992</v>
      </c>
      <c r="L13" s="442"/>
      <c r="M13" s="442">
        <f>M12/792</f>
        <v>0.33493265993265992</v>
      </c>
      <c r="N13" s="442"/>
      <c r="O13" s="442">
        <f>O12/792</f>
        <v>0.33493265993265992</v>
      </c>
      <c r="P13" s="442"/>
      <c r="Q13" s="442">
        <f>Q12/792</f>
        <v>0.33493265993265992</v>
      </c>
      <c r="R13" s="442"/>
      <c r="S13" s="442">
        <f>S12/792</f>
        <v>0.33493265993265992</v>
      </c>
      <c r="T13" s="442"/>
      <c r="U13" s="442">
        <f>U12/792</f>
        <v>0.33493265993265992</v>
      </c>
      <c r="V13" s="442"/>
      <c r="W13" s="442">
        <f>W12/792</f>
        <v>0.33493265993265992</v>
      </c>
      <c r="X13" s="442"/>
      <c r="Y13" s="442">
        <f>Y12/792</f>
        <v>0.33493265993265992</v>
      </c>
      <c r="Z13" s="442"/>
      <c r="AA13" s="442">
        <f>AA12/792</f>
        <v>0.33493265993265992</v>
      </c>
      <c r="AB13" s="442"/>
      <c r="AC13" s="442">
        <f>AC12/792</f>
        <v>0.33493265993265992</v>
      </c>
      <c r="AD13" s="442"/>
      <c r="AE13" s="442">
        <f>AE12/792</f>
        <v>0.33493265993265992</v>
      </c>
      <c r="AF13" s="442"/>
      <c r="AG13" s="442">
        <f>AG12/792</f>
        <v>0.33493265993265992</v>
      </c>
      <c r="AH13" s="442"/>
      <c r="AI13" s="442">
        <f>AI12/792</f>
        <v>0.33493265993265992</v>
      </c>
      <c r="AJ13" s="442"/>
      <c r="AK13" s="442">
        <f>AK12/792</f>
        <v>0.33493265993265992</v>
      </c>
      <c r="AL13" s="442"/>
      <c r="AM13" s="442">
        <f>AM12/792</f>
        <v>0.33493265993265992</v>
      </c>
      <c r="AN13" s="442"/>
      <c r="AO13" s="442">
        <f>AO12/792</f>
        <v>0.33493265993265992</v>
      </c>
      <c r="AP13" s="442"/>
      <c r="AQ13" s="442">
        <f>AQ12/792</f>
        <v>0.33493265993265992</v>
      </c>
      <c r="AR13" s="442"/>
      <c r="AS13" s="442">
        <f>AS12/792</f>
        <v>0.33493265993265992</v>
      </c>
      <c r="AT13" s="442"/>
      <c r="AU13" s="442">
        <f>AU12/792</f>
        <v>0.33493265993265992</v>
      </c>
      <c r="AV13" s="442"/>
      <c r="AW13" s="442">
        <f>AW12/792</f>
        <v>0.33493265993265992</v>
      </c>
      <c r="AX13" s="442"/>
      <c r="AY13" s="442">
        <f>AY12/792</f>
        <v>0.33493265993265992</v>
      </c>
      <c r="AZ13" s="442"/>
      <c r="BA13" s="442">
        <f>BA12/792</f>
        <v>0.33493265993265992</v>
      </c>
      <c r="BB13" s="442"/>
      <c r="BC13" s="442">
        <f>BC12/792</f>
        <v>0.33493265993265992</v>
      </c>
      <c r="BD13" s="442"/>
      <c r="BE13" s="442">
        <f>BE12/792</f>
        <v>0.33493265993265992</v>
      </c>
      <c r="BF13" s="442"/>
    </row>
    <row r="14" spans="1:58" x14ac:dyDescent="0.25">
      <c r="A14" s="221"/>
      <c r="B14" s="8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22"/>
      <c r="B15" s="48" t="s">
        <v>86</v>
      </c>
      <c r="C15" s="443">
        <f>C5*C6</f>
        <v>310.8</v>
      </c>
      <c r="D15" s="443"/>
      <c r="E15" s="443">
        <f>E5*E6</f>
        <v>310.8</v>
      </c>
      <c r="F15" s="443"/>
      <c r="G15" s="443">
        <f>G5*G6</f>
        <v>310.8</v>
      </c>
      <c r="H15" s="443"/>
      <c r="I15" s="443">
        <f>I5*I6</f>
        <v>310.8</v>
      </c>
      <c r="J15" s="443"/>
      <c r="K15" s="443">
        <f>K5*K6</f>
        <v>310.8</v>
      </c>
      <c r="L15" s="443"/>
      <c r="M15" s="443">
        <f>M5*M6</f>
        <v>310.8</v>
      </c>
      <c r="N15" s="443"/>
      <c r="O15" s="443">
        <f>O5*O6</f>
        <v>310.8</v>
      </c>
      <c r="P15" s="443"/>
      <c r="Q15" s="443">
        <f>Q5*Q6</f>
        <v>310.8</v>
      </c>
      <c r="R15" s="443"/>
      <c r="S15" s="443">
        <f>S5*S6</f>
        <v>310.8</v>
      </c>
      <c r="T15" s="443"/>
      <c r="U15" s="443">
        <f>U5*U6</f>
        <v>310.8</v>
      </c>
      <c r="V15" s="443"/>
      <c r="W15" s="443">
        <f>W5*W6</f>
        <v>310.8</v>
      </c>
      <c r="X15" s="443"/>
      <c r="Y15" s="443">
        <f>Y5*Y6</f>
        <v>310.8</v>
      </c>
      <c r="Z15" s="443"/>
      <c r="AA15" s="443">
        <f>AA5*AA6</f>
        <v>310.8</v>
      </c>
      <c r="AB15" s="443"/>
      <c r="AC15" s="443">
        <f>AC5*AC6</f>
        <v>310.8</v>
      </c>
      <c r="AD15" s="443"/>
      <c r="AE15" s="443">
        <f>AE5*AE6</f>
        <v>310.8</v>
      </c>
      <c r="AF15" s="443"/>
      <c r="AG15" s="443">
        <f>AG5*AG6</f>
        <v>310.8</v>
      </c>
      <c r="AH15" s="443"/>
      <c r="AI15" s="443">
        <f>AI5*AI6</f>
        <v>310.8</v>
      </c>
      <c r="AJ15" s="443"/>
      <c r="AK15" s="443">
        <f>AK5*AK6</f>
        <v>1247.3999999999999</v>
      </c>
      <c r="AL15" s="443"/>
      <c r="AM15" s="443">
        <f>AM5*AM6</f>
        <v>1247.3999999999999</v>
      </c>
      <c r="AN15" s="443"/>
      <c r="AO15" s="443">
        <f>AO5*AO6</f>
        <v>310.8</v>
      </c>
      <c r="AP15" s="443"/>
      <c r="AQ15" s="443">
        <f>AQ5*AQ6</f>
        <v>310.8</v>
      </c>
      <c r="AR15" s="443"/>
      <c r="AS15" s="443">
        <f>AS5*AS6</f>
        <v>310.8</v>
      </c>
      <c r="AT15" s="443"/>
      <c r="AU15" s="443">
        <f>AU5*AU6</f>
        <v>1247.3999999999999</v>
      </c>
      <c r="AV15" s="443"/>
      <c r="AW15" s="443">
        <f>AW5*AW6</f>
        <v>1247.3999999999999</v>
      </c>
      <c r="AX15" s="443"/>
      <c r="AY15" s="443">
        <f>AY5*AY6</f>
        <v>1247.3999999999999</v>
      </c>
      <c r="AZ15" s="443"/>
      <c r="BA15" s="443">
        <f>BA5*BA6</f>
        <v>1247.3999999999999</v>
      </c>
      <c r="BB15" s="443"/>
      <c r="BC15" s="443">
        <f>BC5*BC6</f>
        <v>1247.3999999999999</v>
      </c>
      <c r="BD15" s="443"/>
      <c r="BE15" s="443">
        <f>BE5*BE6</f>
        <v>310.8</v>
      </c>
      <c r="BF15" s="443"/>
    </row>
    <row r="16" spans="1:58" x14ac:dyDescent="0.25">
      <c r="A16" s="222"/>
      <c r="B16" s="48" t="s">
        <v>87</v>
      </c>
      <c r="C16" s="423">
        <f>C13*C15</f>
        <v>104.0970707070707</v>
      </c>
      <c r="D16" s="423"/>
      <c r="E16" s="423">
        <f>E13*E15</f>
        <v>104.0970707070707</v>
      </c>
      <c r="F16" s="423"/>
      <c r="G16" s="423">
        <f>G13*G15</f>
        <v>104.0970707070707</v>
      </c>
      <c r="H16" s="423"/>
      <c r="I16" s="423">
        <f>I13*I15</f>
        <v>104.0970707070707</v>
      </c>
      <c r="J16" s="423"/>
      <c r="K16" s="423">
        <f>K13*K15</f>
        <v>104.0970707070707</v>
      </c>
      <c r="L16" s="423"/>
      <c r="M16" s="423">
        <f>M13*M15</f>
        <v>104.0970707070707</v>
      </c>
      <c r="N16" s="423"/>
      <c r="O16" s="423">
        <f>O13*O15</f>
        <v>104.0970707070707</v>
      </c>
      <c r="P16" s="423"/>
      <c r="Q16" s="423">
        <f>Q13*Q15</f>
        <v>104.0970707070707</v>
      </c>
      <c r="R16" s="423"/>
      <c r="S16" s="423">
        <f>S13*S15</f>
        <v>104.0970707070707</v>
      </c>
      <c r="T16" s="423"/>
      <c r="U16" s="423">
        <f>U13*U15</f>
        <v>104.0970707070707</v>
      </c>
      <c r="V16" s="423"/>
      <c r="W16" s="423">
        <f>W13*W15</f>
        <v>104.0970707070707</v>
      </c>
      <c r="X16" s="423"/>
      <c r="Y16" s="423">
        <f>Y13*Y15</f>
        <v>104.0970707070707</v>
      </c>
      <c r="Z16" s="423"/>
      <c r="AA16" s="423">
        <f>AA13*AA15</f>
        <v>104.0970707070707</v>
      </c>
      <c r="AB16" s="423"/>
      <c r="AC16" s="423">
        <f>AC13*AC15</f>
        <v>104.0970707070707</v>
      </c>
      <c r="AD16" s="423"/>
      <c r="AE16" s="423">
        <f>AE13*AE15</f>
        <v>104.0970707070707</v>
      </c>
      <c r="AF16" s="423"/>
      <c r="AG16" s="423">
        <f>AG13*AG15</f>
        <v>104.0970707070707</v>
      </c>
      <c r="AH16" s="423"/>
      <c r="AI16" s="423">
        <f>AI13*AI15</f>
        <v>104.0970707070707</v>
      </c>
      <c r="AJ16" s="423"/>
      <c r="AK16" s="423">
        <f>AK13*AK15</f>
        <v>417.79499999999996</v>
      </c>
      <c r="AL16" s="423"/>
      <c r="AM16" s="423">
        <f>AM13*AM15</f>
        <v>417.79499999999996</v>
      </c>
      <c r="AN16" s="423"/>
      <c r="AO16" s="423">
        <f>AO13*AO15</f>
        <v>104.0970707070707</v>
      </c>
      <c r="AP16" s="423"/>
      <c r="AQ16" s="423">
        <f>AQ13*AQ15</f>
        <v>104.0970707070707</v>
      </c>
      <c r="AR16" s="423"/>
      <c r="AS16" s="423">
        <f>AS13*AS15</f>
        <v>104.0970707070707</v>
      </c>
      <c r="AT16" s="423"/>
      <c r="AU16" s="423">
        <f>AU13*AU15</f>
        <v>417.79499999999996</v>
      </c>
      <c r="AV16" s="423"/>
      <c r="AW16" s="423">
        <f>AW13*AW15</f>
        <v>417.79499999999996</v>
      </c>
      <c r="AX16" s="423"/>
      <c r="AY16" s="423">
        <f>AY13*AY15</f>
        <v>417.79499999999996</v>
      </c>
      <c r="AZ16" s="423"/>
      <c r="BA16" s="423">
        <f>BA13*BA15</f>
        <v>417.79499999999996</v>
      </c>
      <c r="BB16" s="423"/>
      <c r="BC16" s="423">
        <f>BC13*BC15</f>
        <v>417.79499999999996</v>
      </c>
      <c r="BD16" s="423"/>
      <c r="BE16" s="423">
        <f>BE13*BE15</f>
        <v>104.0970707070707</v>
      </c>
      <c r="BF16" s="423"/>
    </row>
    <row r="17" spans="1:58" ht="15.75" thickBot="1" x14ac:dyDescent="0.3">
      <c r="A17" s="222"/>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44" t="s">
        <v>88</v>
      </c>
      <c r="B18" s="47" t="s">
        <v>89</v>
      </c>
      <c r="C18" s="424">
        <f>IF(OR(C8=Tabelas!$F$14,C8=Tabelas!$F$16),C4*C7,2*C4*C7)</f>
        <v>4000</v>
      </c>
      <c r="D18" s="425"/>
      <c r="E18" s="424">
        <f>IF(OR(E8=Tabelas!$F$14,E8=Tabelas!$F$16),E4*E7,2*E4*E7)</f>
        <v>6000</v>
      </c>
      <c r="F18" s="425"/>
      <c r="G18" s="424">
        <f>IF(OR(G8=Tabelas!$F$14,G8=Tabelas!$F$16),G4*G7,2*G4*G7)</f>
        <v>400</v>
      </c>
      <c r="H18" s="425"/>
      <c r="I18" s="424">
        <f>IF(OR(I8=Tabelas!$F$14,I8=Tabelas!$F$16),I4*I7,2*I4*I7)</f>
        <v>4000</v>
      </c>
      <c r="J18" s="425"/>
      <c r="K18" s="424">
        <f>IF(OR(K8=Tabelas!$F$14,K8=Tabelas!$F$16),K4*K7,2*K4*K7)</f>
        <v>0</v>
      </c>
      <c r="L18" s="425"/>
      <c r="M18" s="424">
        <f>IF(OR(M8=Tabelas!$F$14,M8=Tabelas!$F$16),M4*M7,2*M4*M7)</f>
        <v>400</v>
      </c>
      <c r="N18" s="425"/>
      <c r="O18" s="424">
        <f>IF(OR(O8=Tabelas!$F$14,O8=Tabelas!$F$16),O4*O7,2*O4*O7)</f>
        <v>0</v>
      </c>
      <c r="P18" s="425"/>
      <c r="Q18" s="424">
        <f>IF(OR(Q8=Tabelas!$F$14,Q8=Tabelas!$F$16),Q4*Q7,2*Q4*Q7)</f>
        <v>70000</v>
      </c>
      <c r="R18" s="425"/>
      <c r="S18" s="424">
        <f>IF(OR(S8=Tabelas!$F$14,S8=Tabelas!$F$16),S4*S7,2*S4*S7)</f>
        <v>0</v>
      </c>
      <c r="T18" s="425"/>
      <c r="U18" s="424">
        <f>IF(OR(U8=Tabelas!$F$14,U8=Tabelas!$F$16),U4*U7,2*U4*U7)</f>
        <v>0</v>
      </c>
      <c r="V18" s="425"/>
      <c r="W18" s="424">
        <f>IF(OR(W8=Tabelas!$F$14,W8=Tabelas!$F$16),W4*W7,2*W4*W7)</f>
        <v>0</v>
      </c>
      <c r="X18" s="425"/>
      <c r="Y18" s="424">
        <f>IF(OR(Y8=Tabelas!$F$14,Y8=Tabelas!$F$16),Y4*Y7,2*Y4*Y7)</f>
        <v>10000</v>
      </c>
      <c r="Z18" s="425"/>
      <c r="AA18" s="424">
        <f>IF(OR(AA8=Tabelas!$F$14,AA8=Tabelas!$F$16),AA4*AA7,2*AA4*AA7)</f>
        <v>0</v>
      </c>
      <c r="AB18" s="425"/>
      <c r="AC18" s="424">
        <f>IF(OR(AC8=Tabelas!$F$14,AC8=Tabelas!$F$16),AC4*AC7,2*AC4*AC7)</f>
        <v>8000</v>
      </c>
      <c r="AD18" s="425"/>
      <c r="AE18" s="424">
        <f>IF(OR(AE8=Tabelas!$F$14,AE8=Tabelas!$F$16),AE4*AE7,2*AE4*AE7)</f>
        <v>0</v>
      </c>
      <c r="AF18" s="425"/>
      <c r="AG18" s="424">
        <f>IF(OR(AG8=Tabelas!$F$14,AG8=Tabelas!$F$16),AG4*AG7,2*AG4*AG7)</f>
        <v>600</v>
      </c>
      <c r="AH18" s="425"/>
      <c r="AI18" s="424">
        <f>IF(OR(AI8=Tabelas!$F$14,AI8=Tabelas!$F$16),AI4*AI7,2*AI4*AI7)</f>
        <v>4000</v>
      </c>
      <c r="AJ18" s="425"/>
      <c r="AK18" s="424">
        <f>IF(OR(AK8=Tabelas!$F$14,AK8=Tabelas!$F$16),AK4*AK7,2*AK4*AK7)</f>
        <v>0</v>
      </c>
      <c r="AL18" s="425"/>
      <c r="AM18" s="424">
        <f>IF(OR(AM8=Tabelas!$F$14,AM8=Tabelas!$F$16),AM4*AM7,2*AM4*AM7)</f>
        <v>0</v>
      </c>
      <c r="AN18" s="425"/>
      <c r="AO18" s="424">
        <f>IF(OR(AO8=Tabelas!$F$14,AO8=Tabelas!$F$16),AO4*AO7,2*AO4*AO7)</f>
        <v>12000</v>
      </c>
      <c r="AP18" s="425"/>
      <c r="AQ18" s="424">
        <f>IF(OR(AQ8=Tabelas!$F$14,AQ8=Tabelas!$F$16),AQ4*AQ7,2*AQ4*AQ7)</f>
        <v>3000</v>
      </c>
      <c r="AR18" s="425"/>
      <c r="AS18" s="424">
        <f>IF(OR(AS8=Tabelas!$F$14,AS8=Tabelas!$F$16),AS4*AS7,2*AS4*AS7)</f>
        <v>4000</v>
      </c>
      <c r="AT18" s="425"/>
      <c r="AU18" s="424">
        <f>IF(OR(AU8=Tabelas!$F$14,AU8=Tabelas!$F$16),AU4*AU7,2*AU4*AU7)</f>
        <v>0</v>
      </c>
      <c r="AV18" s="425"/>
      <c r="AW18" s="424">
        <f>IF(OR(AW8=Tabelas!$F$14,AW8=Tabelas!$F$16),AW4*AW7,2*AW4*AW7)</f>
        <v>0</v>
      </c>
      <c r="AX18" s="425"/>
      <c r="AY18" s="424">
        <f>IF(OR(AY8=Tabelas!$F$14,AY8=Tabelas!$F$16),AY4*AY7,2*AY4*AY7)</f>
        <v>0</v>
      </c>
      <c r="AZ18" s="425"/>
      <c r="BA18" s="424">
        <f>IF(OR(BA8=Tabelas!$F$14,BA8=Tabelas!$F$16),BA4*BA7,2*BA4*BA7)</f>
        <v>0</v>
      </c>
      <c r="BB18" s="425"/>
      <c r="BC18" s="424">
        <f>IF(OR(BC8=Tabelas!$F$14,BC8=Tabelas!$F$16),BC4*BC7,2*BC4*BC7)</f>
        <v>0</v>
      </c>
      <c r="BD18" s="425"/>
      <c r="BE18" s="424">
        <f>IF(OR(BE8=Tabelas!$F$14,BE8=Tabelas!$F$16),BE4*BE7,2*BE4*BE7)</f>
        <v>6000</v>
      </c>
      <c r="BF18" s="425"/>
    </row>
    <row r="19" spans="1:58" x14ac:dyDescent="0.25">
      <c r="A19" s="445"/>
      <c r="B19" s="48" t="s">
        <v>90</v>
      </c>
      <c r="C19" s="426">
        <f>IF(C8=Tabelas!$B$4,0,IF(OR(C8=Tabelas!$F$14,C8=Tabelas!$F$15),VLOOKUP(C9,matrizpapel,2,0),VLOOKUP(C9,matrizpapel,3,0)))</f>
        <v>3.2</v>
      </c>
      <c r="D19" s="427"/>
      <c r="E19" s="426">
        <f>IF(E8=Tabelas!$B$4,0,IF(OR(E8=Tabelas!$F$14,E8=Tabelas!$F$15),VLOOKUP(E9,matrizpapel,2,0),VLOOKUP(E9,matrizpapel,3,0)))</f>
        <v>3.2</v>
      </c>
      <c r="F19" s="427"/>
      <c r="G19" s="426">
        <f>IF(G8=Tabelas!$B$4,0,IF(OR(G8=Tabelas!$F$14,G8=Tabelas!$F$15),VLOOKUP(G9,matrizpapel,2,0),VLOOKUP(G9,matrizpapel,3,0)))</f>
        <v>3.2</v>
      </c>
      <c r="H19" s="427"/>
      <c r="I19" s="426">
        <f>IF(I8=Tabelas!$B$4,0,IF(OR(I8=Tabelas!$F$14,I8=Tabelas!$F$15),VLOOKUP(I9,matrizpapel,2,0),VLOOKUP(I9,matrizpapel,3,0)))</f>
        <v>3.2</v>
      </c>
      <c r="J19" s="427"/>
      <c r="K19" s="426">
        <f>IF(K8=Tabelas!$B$4,0,IF(OR(K8=Tabelas!$F$14,K8=Tabelas!$F$15),VLOOKUP(K9,matrizpapel,2,0),VLOOKUP(K9,matrizpapel,3,0)))</f>
        <v>3.2</v>
      </c>
      <c r="L19" s="427"/>
      <c r="M19" s="426">
        <f>IF(M8=Tabelas!$B$4,0,IF(OR(M8=Tabelas!$F$14,M8=Tabelas!$F$15),VLOOKUP(M9,matrizpapel,2,0),VLOOKUP(M9,matrizpapel,3,0)))</f>
        <v>3.2</v>
      </c>
      <c r="N19" s="427"/>
      <c r="O19" s="426">
        <f>IF(O8=Tabelas!$B$4,0,IF(OR(O8=Tabelas!$F$14,O8=Tabelas!$F$15),VLOOKUP(O9,matrizpapel,2,0),VLOOKUP(O9,matrizpapel,3,0)))</f>
        <v>3.2</v>
      </c>
      <c r="P19" s="427"/>
      <c r="Q19" s="426">
        <f>IF(Q8=Tabelas!$B$4,0,IF(OR(Q8=Tabelas!$F$14,Q8=Tabelas!$F$15),VLOOKUP(Q9,matrizpapel,2,0),VLOOKUP(Q9,matrizpapel,3,0)))</f>
        <v>3.2</v>
      </c>
      <c r="R19" s="427"/>
      <c r="S19" s="426">
        <f>IF(S8=Tabelas!$B$4,0,IF(OR(S8=Tabelas!$F$14,S8=Tabelas!$F$15),VLOOKUP(S9,matrizpapel,2,0),VLOOKUP(S9,matrizpapel,3,0)))</f>
        <v>3.2</v>
      </c>
      <c r="T19" s="427"/>
      <c r="U19" s="426">
        <f>IF(U8=Tabelas!$B$4,0,IF(OR(U8=Tabelas!$F$14,U8=Tabelas!$F$15),VLOOKUP(U9,matrizpapel,2,0),VLOOKUP(U9,matrizpapel,3,0)))</f>
        <v>3.2</v>
      </c>
      <c r="V19" s="427"/>
      <c r="W19" s="426">
        <f>IF(W8=Tabelas!$B$4,0,IF(OR(W8=Tabelas!$F$14,W8=Tabelas!$F$15),VLOOKUP(W9,matrizpapel,2,0),VLOOKUP(W9,matrizpapel,3,0)))</f>
        <v>3.2</v>
      </c>
      <c r="X19" s="427"/>
      <c r="Y19" s="426">
        <f>IF(Y8=Tabelas!$B$4,0,IF(OR(Y8=Tabelas!$F$14,Y8=Tabelas!$F$15),VLOOKUP(Y9,matrizpapel,2,0),VLOOKUP(Y9,matrizpapel,3,0)))</f>
        <v>3.2</v>
      </c>
      <c r="Z19" s="427"/>
      <c r="AA19" s="426">
        <f>IF(AA8=Tabelas!$B$4,0,IF(OR(AA8=Tabelas!$F$14,AA8=Tabelas!$F$15),VLOOKUP(AA9,matrizpapel,2,0),VLOOKUP(AA9,matrizpapel,3,0)))</f>
        <v>3.2</v>
      </c>
      <c r="AB19" s="427"/>
      <c r="AC19" s="426">
        <f>IF(AC8=Tabelas!$B$4,0,IF(OR(AC8=Tabelas!$F$14,AC8=Tabelas!$F$15),VLOOKUP(AC9,matrizpapel,2,0),VLOOKUP(AC9,matrizpapel,3,0)))</f>
        <v>3.2</v>
      </c>
      <c r="AD19" s="427"/>
      <c r="AE19" s="426">
        <f>IF(AE8=Tabelas!$B$4,0,IF(OR(AE8=Tabelas!$F$14,AE8=Tabelas!$F$15),VLOOKUP(AE9,matrizpapel,2,0),VLOOKUP(AE9,matrizpapel,3,0)))</f>
        <v>3.2</v>
      </c>
      <c r="AF19" s="427"/>
      <c r="AG19" s="426">
        <f>IF(AG8=Tabelas!$B$4,0,IF(OR(AG8=Tabelas!$F$14,AG8=Tabelas!$F$15),VLOOKUP(AG9,matrizpapel,2,0),VLOOKUP(AG9,matrizpapel,3,0)))</f>
        <v>3.2</v>
      </c>
      <c r="AH19" s="427"/>
      <c r="AI19" s="426">
        <f>IF(AI8=Tabelas!$B$4,0,IF(OR(AI8=Tabelas!$F$14,AI8=Tabelas!$F$15),VLOOKUP(AI9,matrizpapel,2,0),VLOOKUP(AI9,matrizpapel,3,0)))</f>
        <v>3.2</v>
      </c>
      <c r="AJ19" s="427"/>
      <c r="AK19" s="426">
        <f>IF(AK8=Tabelas!$B$4,0,IF(OR(AK8=Tabelas!$F$14,AK8=Tabelas!$F$15),VLOOKUP(AK9,matrizpapel,2,0),VLOOKUP(AK9,matrizpapel,3,0)))</f>
        <v>4.34</v>
      </c>
      <c r="AL19" s="427"/>
      <c r="AM19" s="426">
        <f>IF(AM8=Tabelas!$B$4,0,IF(OR(AM8=Tabelas!$F$14,AM8=Tabelas!$F$15),VLOOKUP(AM9,matrizpapel,2,0),VLOOKUP(AM9,matrizpapel,3,0)))</f>
        <v>4.34</v>
      </c>
      <c r="AN19" s="427"/>
      <c r="AO19" s="426">
        <f>IF(AO8=Tabelas!$B$4,0,IF(OR(AO8=Tabelas!$F$14,AO8=Tabelas!$F$15),VLOOKUP(AO9,matrizpapel,2,0),VLOOKUP(AO9,matrizpapel,3,0)))</f>
        <v>3.18</v>
      </c>
      <c r="AP19" s="427"/>
      <c r="AQ19" s="426">
        <f>IF(AQ8=Tabelas!$B$4,0,IF(OR(AQ8=Tabelas!$F$14,AQ8=Tabelas!$F$15),VLOOKUP(AQ9,matrizpapel,2,0),VLOOKUP(AQ9,matrizpapel,3,0)))</f>
        <v>3.2</v>
      </c>
      <c r="AR19" s="427"/>
      <c r="AS19" s="426">
        <f>IF(AS8=Tabelas!$B$4,0,IF(OR(AS8=Tabelas!$F$14,AS8=Tabelas!$F$15),VLOOKUP(AS9,matrizpapel,2,0),VLOOKUP(AS9,matrizpapel,3,0)))</f>
        <v>3.2</v>
      </c>
      <c r="AT19" s="427"/>
      <c r="AU19" s="426">
        <f>IF(AU8=Tabelas!$B$4,0,IF(OR(AU8=Tabelas!$F$14,AU8=Tabelas!$F$15),VLOOKUP(AU9,matrizpapel,2,0),VLOOKUP(AU9,matrizpapel,3,0)))</f>
        <v>4.34</v>
      </c>
      <c r="AV19" s="427"/>
      <c r="AW19" s="426">
        <f>IF(AW8=Tabelas!$B$4,0,IF(OR(AW8=Tabelas!$F$14,AW8=Tabelas!$F$15),VLOOKUP(AW9,matrizpapel,2,0),VLOOKUP(AW9,matrizpapel,3,0)))</f>
        <v>4.34</v>
      </c>
      <c r="AX19" s="427"/>
      <c r="AY19" s="426">
        <f>IF(AY8=Tabelas!$B$4,0,IF(OR(AY8=Tabelas!$F$14,AY8=Tabelas!$F$15),VLOOKUP(AY9,matrizpapel,2,0),VLOOKUP(AY9,matrizpapel,3,0)))</f>
        <v>4.34</v>
      </c>
      <c r="AZ19" s="427"/>
      <c r="BA19" s="426">
        <f>IF(BA8=Tabelas!$B$4,0,IF(OR(BA8=Tabelas!$F$14,BA8=Tabelas!$F$15),VLOOKUP(BA9,matrizpapel,2,0),VLOOKUP(BA9,matrizpapel,3,0)))</f>
        <v>4.34</v>
      </c>
      <c r="BB19" s="427"/>
      <c r="BC19" s="426">
        <f>IF(BC8=Tabelas!$B$4,0,IF(OR(BC8=Tabelas!$F$14,BC8=Tabelas!$F$15),VLOOKUP(BC9,matrizpapel,2,0),VLOOKUP(BC9,matrizpapel,3,0)))</f>
        <v>4.34</v>
      </c>
      <c r="BD19" s="427"/>
      <c r="BE19" s="426">
        <f>IF(BE8=Tabelas!$B$4,0,IF(OR(BE8=Tabelas!$F$14,BE8=Tabelas!$F$15),VLOOKUP(BE9,matrizpapel,2,0),VLOOKUP(BE9,matrizpapel,3,0)))</f>
        <v>3.2</v>
      </c>
      <c r="BF19" s="427"/>
    </row>
    <row r="20" spans="1:58" x14ac:dyDescent="0.25">
      <c r="A20" s="445"/>
      <c r="B20" s="6" t="s">
        <v>91</v>
      </c>
      <c r="C20" s="58">
        <f>IF(C18&gt;1000,1,C18/1000)</f>
        <v>1</v>
      </c>
      <c r="D20" s="59">
        <f>IF(C10=Tabelas!$F$23,C16*C20*(C19+Tabelas!$C$39),C16*C20*C19)</f>
        <v>333.11062626262628</v>
      </c>
      <c r="E20" s="58">
        <f>IF(E18&gt;1000,1,E18/1000)</f>
        <v>1</v>
      </c>
      <c r="F20" s="59">
        <f>IF(E10=Tabelas!$F$23,E16*E20*(E19+Tabelas!$C$39),E16*E20*E19)</f>
        <v>333.11062626262628</v>
      </c>
      <c r="G20" s="58">
        <f>IF(G18&gt;1000,1,G18/1000)</f>
        <v>0.4</v>
      </c>
      <c r="H20" s="59">
        <f>IF(G10=Tabelas!$F$23,G16*G20*(G19+Tabelas!$C$39),G16*G20*G19)</f>
        <v>133.24425050505053</v>
      </c>
      <c r="I20" s="58">
        <f>IF(I18&gt;1000,1,I18/1000)</f>
        <v>1</v>
      </c>
      <c r="J20" s="59">
        <f>IF(I10=Tabelas!$F$23,I16*I20*(I19+Tabelas!$C$39),I16*I20*I19)</f>
        <v>333.11062626262628</v>
      </c>
      <c r="K20" s="58">
        <f>IF(K18&gt;1000,1,K18/1000)</f>
        <v>0</v>
      </c>
      <c r="L20" s="59">
        <f>IF(K10=Tabelas!$F$23,K16*K20*(K19+Tabelas!$C$39),K16*K20*K19)</f>
        <v>0</v>
      </c>
      <c r="M20" s="58">
        <f>IF(M18&gt;1000,1,M18/1000)</f>
        <v>0.4</v>
      </c>
      <c r="N20" s="59">
        <f>IF(M10=Tabelas!$F$23,M16*M20*(M19+Tabelas!$C$39),M16*M20*M19)</f>
        <v>133.24425050505053</v>
      </c>
      <c r="O20" s="58">
        <f>IF(O18&gt;1000,1,O18/1000)</f>
        <v>0</v>
      </c>
      <c r="P20" s="59">
        <f>IF(O10=Tabelas!$F$23,O16*O20*(O19+Tabelas!$C$39),O16*O20*O19)</f>
        <v>0</v>
      </c>
      <c r="Q20" s="58">
        <f>IF(Q18&gt;1000,1,Q18/1000)</f>
        <v>1</v>
      </c>
      <c r="R20" s="59">
        <f>IF(Q10=Tabelas!$F$23,Q16*Q20*(Q19+Tabelas!$C$39),Q16*Q20*Q19)</f>
        <v>333.11062626262628</v>
      </c>
      <c r="S20" s="58">
        <f>IF(S18&gt;1000,1,S18/1000)</f>
        <v>0</v>
      </c>
      <c r="T20" s="59">
        <f>IF(S10=Tabelas!$F$23,S16*S20*(S19+Tabelas!$C$39),S16*S20*S19)</f>
        <v>0</v>
      </c>
      <c r="U20" s="58">
        <f>IF(U18&gt;1000,1,U18/1000)</f>
        <v>0</v>
      </c>
      <c r="V20" s="59">
        <f>IF(U10=Tabelas!$F$23,U16*U20*(U19+Tabelas!$C$39),U16*U20*U19)</f>
        <v>0</v>
      </c>
      <c r="W20" s="58">
        <f>IF(W18&gt;1000,1,W18/1000)</f>
        <v>0</v>
      </c>
      <c r="X20" s="59">
        <f>IF(W10=Tabelas!$F$23,W16*W20*(W19+Tabelas!$C$39),W16*W20*W19)</f>
        <v>0</v>
      </c>
      <c r="Y20" s="58">
        <f>IF(Y18&gt;1000,1,Y18/1000)</f>
        <v>1</v>
      </c>
      <c r="Z20" s="59">
        <f>IF(Y10=Tabelas!$F$23,Y16*Y20*(Y19+Tabelas!$C$39),Y16*Y20*Y19)</f>
        <v>333.11062626262628</v>
      </c>
      <c r="AA20" s="58">
        <f>IF(AA18&gt;1000,1,AA18/1000)</f>
        <v>0</v>
      </c>
      <c r="AB20" s="59">
        <f>IF(AA10=Tabelas!$F$23,AA16*AA20*(AA19+Tabelas!$C$39),AA16*AA20*AA19)</f>
        <v>0</v>
      </c>
      <c r="AC20" s="58">
        <f>IF(AC18&gt;1000,1,AC18/1000)</f>
        <v>1</v>
      </c>
      <c r="AD20" s="59">
        <f>IF(AC10=Tabelas!$F$23,AC16*AC20*(AC19+Tabelas!$C$39),AC16*AC20*AC19)</f>
        <v>333.11062626262628</v>
      </c>
      <c r="AE20" s="58">
        <f>IF(AE18&gt;1000,1,AE18/1000)</f>
        <v>0</v>
      </c>
      <c r="AF20" s="59">
        <f>IF(AE10=Tabelas!$F$23,AE16*AE20*(AE19+Tabelas!$C$39),AE16*AE20*AE19)</f>
        <v>0</v>
      </c>
      <c r="AG20" s="58">
        <f>IF(AG18&gt;1000,1,AG18/1000)</f>
        <v>0.6</v>
      </c>
      <c r="AH20" s="59">
        <f>IF(AG10=Tabelas!$F$23,AG16*AG20*(AG19+Tabelas!$C$39),AG16*AG20*AG19)</f>
        <v>199.86637575757572</v>
      </c>
      <c r="AI20" s="58">
        <f>IF(AI18&gt;1000,1,AI18/1000)</f>
        <v>1</v>
      </c>
      <c r="AJ20" s="59">
        <f>IF(AI10=Tabelas!$F$23,AI16*AI20*(AI19+Tabelas!$C$39),AI16*AI20*AI19)</f>
        <v>333.11062626262628</v>
      </c>
      <c r="AK20" s="58">
        <f>IF(AK18&gt;1000,1,AK18/1000)</f>
        <v>0</v>
      </c>
      <c r="AL20" s="59">
        <f>IF(AK10=Tabelas!$F$23,AK16*AK20*(AK19+Tabelas!$C$39),AK16*AK20*AK19)</f>
        <v>0</v>
      </c>
      <c r="AM20" s="58">
        <f>IF(AM18&gt;1000,1,AM18/1000)</f>
        <v>0</v>
      </c>
      <c r="AN20" s="59">
        <f>IF(AM10=Tabelas!$F$23,AM16*AM20*(AM19+Tabelas!$C$39),AM16*AM20*AM19)</f>
        <v>0</v>
      </c>
      <c r="AO20" s="58">
        <f>IF(AO18&gt;1000,1,AO18/1000)</f>
        <v>1</v>
      </c>
      <c r="AP20" s="59">
        <f>IF(AO10=Tabelas!$F$23,AO16*AO20*(AO19+Tabelas!$C$39),AO16*AO20*AO19)</f>
        <v>331.02868484848483</v>
      </c>
      <c r="AQ20" s="58">
        <f>IF(AQ18&gt;1000,1,AQ18/1000)</f>
        <v>1</v>
      </c>
      <c r="AR20" s="59">
        <f>IF(AQ10=Tabelas!$F$23,AQ16*AQ20*(AQ19+Tabelas!$C$39),AQ16*AQ20*AQ19)</f>
        <v>333.11062626262628</v>
      </c>
      <c r="AS20" s="58">
        <f>IF(AS18&gt;1000,1,AS18/1000)</f>
        <v>1</v>
      </c>
      <c r="AT20" s="59">
        <f>IF(AS10=Tabelas!$F$23,AS16*AS20*(AS19+Tabelas!$C$39),AS16*AS20*AS19)</f>
        <v>333.11062626262628</v>
      </c>
      <c r="AU20" s="58">
        <f>IF(AU18&gt;1000,1,AU18/1000)</f>
        <v>0</v>
      </c>
      <c r="AV20" s="59">
        <f>IF(AU10=Tabelas!$F$23,AU16*AU20*(AU19+Tabelas!$C$39),AU16*AU20*AU19)</f>
        <v>0</v>
      </c>
      <c r="AW20" s="58">
        <f>IF(AW18&gt;1000,1,AW18/1000)</f>
        <v>0</v>
      </c>
      <c r="AX20" s="59">
        <f>IF(AW10=Tabelas!$F$23,AW16*AW20*(AW19+Tabelas!$C$39),AW16*AW20*AW19)</f>
        <v>0</v>
      </c>
      <c r="AY20" s="58">
        <f>IF(AY18&gt;1000,1,AY18/1000)</f>
        <v>0</v>
      </c>
      <c r="AZ20" s="59">
        <f>IF(AY10=Tabelas!$F$23,AY16*AY20*(AY19+Tabelas!$C$39),AY16*AY20*AY19)</f>
        <v>0</v>
      </c>
      <c r="BA20" s="58">
        <f>IF(BA18&gt;1000,1,BA18/1000)</f>
        <v>0</v>
      </c>
      <c r="BB20" s="59">
        <f>IF(BA10=Tabelas!$F$23,BA16*BA20*(BA19+Tabelas!$C$39),BA16*BA20*BA19)</f>
        <v>0</v>
      </c>
      <c r="BC20" s="58">
        <f>IF(BC18&gt;1000,1,BC18/1000)</f>
        <v>0</v>
      </c>
      <c r="BD20" s="59">
        <f>IF(BC10=Tabelas!$F$23,BC16*BC20*(BC19+Tabelas!$C$39),BC16*BC20*BC19)</f>
        <v>0</v>
      </c>
      <c r="BE20" s="58">
        <f>IF(BE18&gt;1000,1,BE18/1000)</f>
        <v>1</v>
      </c>
      <c r="BF20" s="59">
        <f>IF(BE10=Tabelas!$F$23,BE16*BE20*(BE19+Tabelas!$C$39),BE16*BE20*BE19)</f>
        <v>333.11062626262628</v>
      </c>
    </row>
    <row r="21" spans="1:58" x14ac:dyDescent="0.25">
      <c r="A21" s="445"/>
      <c r="B21" s="6" t="s">
        <v>92</v>
      </c>
      <c r="C21" s="58">
        <f>IF(C18&gt;=30000,29,IF(C18&lt;1001,0,C18/1000-C20))</f>
        <v>3</v>
      </c>
      <c r="D21" s="59">
        <f>IF(C10=Tabelas!$F$23,IF(OR(C8=Tabelas!$F$14,C8=Tabelas!$F$15),C16*C21*(C19+Tabelas!$C$39)*Tabelas!$H$3,C16*C21*(C19+Tabelas!$C$39)*Tabelas!$H$7),IF(OR(C8=Tabelas!$F$14,C8=Tabelas!$F$15),C16*C21*C19*Tabelas!$H$3,C16*C21*C19*Tabelas!$H$7))</f>
        <v>589.60580848484847</v>
      </c>
      <c r="E21" s="58">
        <f>IF(E18&gt;=30000,29,IF(E18&lt;1001,0,E18/1000-E20))</f>
        <v>5</v>
      </c>
      <c r="F21" s="59">
        <f>IF(E10=Tabelas!$F$23,IF(OR(E8=Tabelas!$F$14,E8=Tabelas!$F$15),E16*E21*(E19+Tabelas!$C$39)*Tabelas!$H$3,E16*E21*(E19+Tabelas!$C$39)*Tabelas!$H$7),IF(OR(E8=Tabelas!$F$14,E8=Tabelas!$F$15),E16*E21*E19*Tabelas!$H$3,E16*E21*E19*Tabelas!$H$7))</f>
        <v>982.67634747474744</v>
      </c>
      <c r="G21" s="58">
        <f>IF(G18&gt;=30000,29,IF(G18&lt;1001,0,G18/1000-G20))</f>
        <v>0</v>
      </c>
      <c r="H21" s="59">
        <f>IF(G10=Tabelas!$F$23,IF(OR(G8=Tabelas!$F$14,G8=Tabelas!$F$15),G16*G21*(G19+Tabelas!$C$39)*Tabelas!$H$3,G16*G21*(G19+Tabelas!$C$39)*Tabelas!$H$7),IF(OR(G8=Tabelas!$F$14,G8=Tabelas!$F$15),G16*G21*G19*Tabelas!$H$3,G16*G21*G19*Tabelas!$H$7))</f>
        <v>0</v>
      </c>
      <c r="I21" s="58">
        <f>IF(I18&gt;=30000,29,IF(I18&lt;1001,0,I18/1000-I20))</f>
        <v>3</v>
      </c>
      <c r="J21" s="59">
        <f>IF(I10=Tabelas!$F$23,IF(OR(I8=Tabelas!$F$14,I8=Tabelas!$F$15),I16*I21*(I19+Tabelas!$C$39)*Tabelas!$H$3,I16*I21*(I19+Tabelas!$C$39)*Tabelas!$H$7),IF(OR(I8=Tabelas!$F$14,I8=Tabelas!$F$15),I16*I21*I19*Tabelas!$H$3,I16*I21*I19*Tabelas!$H$7))</f>
        <v>589.60580848484847</v>
      </c>
      <c r="K21" s="58">
        <f>IF(K18&gt;=30000,29,IF(K18&lt;1001,0,K18/1000-K20))</f>
        <v>0</v>
      </c>
      <c r="L21" s="59">
        <f>IF(K10=Tabelas!$F$23,IF(OR(K8=Tabelas!$F$14,K8=Tabelas!$F$15),K16*K21*(K19+Tabelas!$C$39)*Tabelas!$H$3,K16*K21*(K19+Tabelas!$C$39)*Tabelas!$H$7),IF(OR(K8=Tabelas!$F$14,K8=Tabelas!$F$15),K16*K21*K19*Tabelas!$H$3,K16*K21*K19*Tabelas!$H$7))</f>
        <v>0</v>
      </c>
      <c r="M21" s="58">
        <f>IF(M18&gt;=30000,29,IF(M18&lt;1001,0,M18/1000-M20))</f>
        <v>0</v>
      </c>
      <c r="N21" s="59">
        <f>IF(M10=Tabelas!$F$23,IF(OR(M8=Tabelas!$F$14,M8=Tabelas!$F$15),M16*M21*(M19+Tabelas!$C$39)*Tabelas!$H$3,M16*M21*(M19+Tabelas!$C$39)*Tabelas!$H$7),IF(OR(M8=Tabelas!$F$14,M8=Tabelas!$F$15),M16*M21*M19*Tabelas!$H$3,M16*M21*M19*Tabelas!$H$7))</f>
        <v>0</v>
      </c>
      <c r="O21" s="58">
        <f>IF(O18&gt;=30000,29,IF(O18&lt;1001,0,O18/1000-O20))</f>
        <v>0</v>
      </c>
      <c r="P21" s="59">
        <f>IF(O10=Tabelas!$F$23,IF(OR(O8=Tabelas!$F$14,O8=Tabelas!$F$15),O16*O21*(O19+Tabelas!$C$39)*Tabelas!$H$3,O16*O21*(O19+Tabelas!$C$39)*Tabelas!$H$7),IF(OR(O8=Tabelas!$F$14,O8=Tabelas!$F$15),O16*O21*O19*Tabelas!$H$3,O16*O21*O19*Tabelas!$H$7))</f>
        <v>0</v>
      </c>
      <c r="Q21" s="58">
        <f>IF(Q18&gt;=30000,29,IF(Q18&lt;1001,0,Q18/1000-Q20))</f>
        <v>29</v>
      </c>
      <c r="R21" s="59">
        <f>IF(Q10=Tabelas!$F$23,IF(OR(Q8=Tabelas!$F$14,Q8=Tabelas!$F$15),Q16*Q21*(Q19+Tabelas!$C$39)*Tabelas!$H$3,Q16*Q21*(Q19+Tabelas!$C$39)*Tabelas!$H$7),IF(OR(Q8=Tabelas!$F$14,Q8=Tabelas!$F$15),Q16*Q21*Q19*Tabelas!$H$3,Q16*Q21*Q19*Tabelas!$H$7))</f>
        <v>5699.5228153535345</v>
      </c>
      <c r="S21" s="58">
        <f>IF(S18&gt;=30000,29,IF(S18&lt;1001,0,S18/1000-S20))</f>
        <v>0</v>
      </c>
      <c r="T21" s="59">
        <f>IF(S10=Tabelas!$F$23,IF(OR(S8=Tabelas!$F$14,S8=Tabelas!$F$15),S16*S21*(S19+Tabelas!$C$39)*Tabelas!$H$3,S16*S21*(S19+Tabelas!$C$39)*Tabelas!$H$7),IF(OR(S8=Tabelas!$F$14,S8=Tabelas!$F$15),S16*S21*S19*Tabelas!$H$3,S16*S21*S19*Tabelas!$H$7))</f>
        <v>0</v>
      </c>
      <c r="U21" s="58">
        <f>IF(U18&gt;=30000,29,IF(U18&lt;1001,0,U18/1000-U20))</f>
        <v>0</v>
      </c>
      <c r="V21" s="59">
        <f>IF(U10=Tabelas!$F$23,IF(OR(U8=Tabelas!$F$14,U8=Tabelas!$F$15),U16*U21*(U19+Tabelas!$C$39)*Tabelas!$H$3,U16*U21*(U19+Tabelas!$C$39)*Tabelas!$H$7),IF(OR(U8=Tabelas!$F$14,U8=Tabelas!$F$15),U16*U21*U19*Tabelas!$H$3,U16*U21*U19*Tabelas!$H$7))</f>
        <v>0</v>
      </c>
      <c r="W21" s="58">
        <f>IF(W18&gt;=30000,29,IF(W18&lt;1001,0,W18/1000-W20))</f>
        <v>0</v>
      </c>
      <c r="X21" s="59">
        <f>IF(W10=Tabelas!$F$23,IF(OR(W8=Tabelas!$F$14,W8=Tabelas!$F$15),W16*W21*(W19+Tabelas!$C$39)*Tabelas!$H$3,W16*W21*(W19+Tabelas!$C$39)*Tabelas!$H$7),IF(OR(W8=Tabelas!$F$14,W8=Tabelas!$F$15),W16*W21*W19*Tabelas!$H$3,W16*W21*W19*Tabelas!$H$7))</f>
        <v>0</v>
      </c>
      <c r="Y21" s="58">
        <f>IF(Y18&gt;=30000,29,IF(Y18&lt;1001,0,Y18/1000-Y20))</f>
        <v>9</v>
      </c>
      <c r="Z21" s="59">
        <f>IF(Y10=Tabelas!$F$23,IF(OR(Y8=Tabelas!$F$14,Y8=Tabelas!$F$15),Y16*Y21*(Y19+Tabelas!$C$39)*Tabelas!$H$3,Y16*Y21*(Y19+Tabelas!$C$39)*Tabelas!$H$7),IF(OR(Y8=Tabelas!$F$14,Y8=Tabelas!$F$15),Y16*Y21*Y19*Tabelas!$H$3,Y16*Y21*Y19*Tabelas!$H$7))</f>
        <v>1768.8174254545452</v>
      </c>
      <c r="AA21" s="58">
        <f>IF(AA18&gt;=30000,29,IF(AA18&lt;1001,0,AA18/1000-AA20))</f>
        <v>0</v>
      </c>
      <c r="AB21" s="59">
        <f>IF(AA10=Tabelas!$F$23,IF(OR(AA8=Tabelas!$F$14,AA8=Tabelas!$F$15),AA16*AA21*(AA19+Tabelas!$C$39)*Tabelas!$H$3,AA16*AA21*(AA19+Tabelas!$C$39)*Tabelas!$H$7),IF(OR(AA8=Tabelas!$F$14,AA8=Tabelas!$F$15),AA16*AA21*AA19*Tabelas!$H$3,AA16*AA21*AA19*Tabelas!$H$7))</f>
        <v>0</v>
      </c>
      <c r="AC21" s="58">
        <f>IF(AC18&gt;=30000,29,IF(AC18&lt;1001,0,AC18/1000-AC20))</f>
        <v>7</v>
      </c>
      <c r="AD21" s="59">
        <f>IF(AC10=Tabelas!$F$23,IF(OR(AC8=Tabelas!$F$14,AC8=Tabelas!$F$15),AC16*AC21*(AC19+Tabelas!$C$39)*Tabelas!$H$3,AC16*AC21*(AC19+Tabelas!$C$39)*Tabelas!$H$7),IF(OR(AC8=Tabelas!$F$14,AC8=Tabelas!$F$15),AC16*AC21*AC19*Tabelas!$H$3,AC16*AC21*AC19*Tabelas!$H$7))</f>
        <v>1375.7468864646464</v>
      </c>
      <c r="AE21" s="58">
        <f>IF(AE18&gt;=30000,29,IF(AE18&lt;1001,0,AE18/1000-AE20))</f>
        <v>0</v>
      </c>
      <c r="AF21" s="59">
        <f>IF(AE10=Tabelas!$F$23,IF(OR(AE8=Tabelas!$F$14,AE8=Tabelas!$F$15),AE16*AE21*(AE19+Tabelas!$C$39)*Tabelas!$H$3,AE16*AE21*(AE19+Tabelas!$C$39)*Tabelas!$H$7),IF(OR(AE8=Tabelas!$F$14,AE8=Tabelas!$F$15),AE16*AE21*AE19*Tabelas!$H$3,AE16*AE21*AE19*Tabelas!$H$7))</f>
        <v>0</v>
      </c>
      <c r="AG21" s="58">
        <f>IF(AG18&gt;=30000,29,IF(AG18&lt;1001,0,AG18/1000-AG20))</f>
        <v>0</v>
      </c>
      <c r="AH21" s="59">
        <f>IF(AG10=Tabelas!$F$23,IF(OR(AG8=Tabelas!$F$14,AG8=Tabelas!$F$15),AG16*AG21*(AG19+Tabelas!$C$39)*Tabelas!$H$3,AG16*AG21*(AG19+Tabelas!$C$39)*Tabelas!$H$7),IF(OR(AG8=Tabelas!$F$14,AG8=Tabelas!$F$15),AG16*AG21*AG19*Tabelas!$H$3,AG16*AG21*AG19*Tabelas!$H$7))</f>
        <v>0</v>
      </c>
      <c r="AI21" s="58">
        <f>IF(AI18&gt;=30000,29,IF(AI18&lt;1001,0,AI18/1000-AI20))</f>
        <v>3</v>
      </c>
      <c r="AJ21" s="59">
        <f>IF(AI10=Tabelas!$F$23,IF(OR(AI8=Tabelas!$F$14,AI8=Tabelas!$F$15),AI16*AI21*(AI19+Tabelas!$C$39)*Tabelas!$H$3,AI16*AI21*(AI19+Tabelas!$C$39)*Tabelas!$H$7),IF(OR(AI8=Tabelas!$F$14,AI8=Tabelas!$F$15),AI16*AI21*AI19*Tabelas!$H$3,AI16*AI21*AI19*Tabelas!$H$7))</f>
        <v>589.60580848484847</v>
      </c>
      <c r="AK21" s="58">
        <f>IF(AK18&gt;=30000,29,IF(AK18&lt;1001,0,AK18/1000-AK20))</f>
        <v>0</v>
      </c>
      <c r="AL21" s="59">
        <f>IF(AK10=Tabelas!$F$23,IF(OR(AK8=Tabelas!$F$14,AK8=Tabelas!$F$15),AK16*AK21*(AK19+Tabelas!$C$39)*Tabelas!$H$3,AK16*AK21*(AK19+Tabelas!$C$39)*Tabelas!$H$7),IF(OR(AK8=Tabelas!$F$14,AK8=Tabelas!$F$15),AK16*AK21*AK19*Tabelas!$H$3,AK16*AK21*AK19*Tabelas!$H$7))</f>
        <v>0</v>
      </c>
      <c r="AM21" s="58">
        <f>IF(AM18&gt;=30000,29,IF(AM18&lt;1001,0,AM18/1000-AM20))</f>
        <v>0</v>
      </c>
      <c r="AN21" s="59">
        <f>IF(AM10=Tabelas!$F$23,IF(OR(AM8=Tabelas!$F$14,AM8=Tabelas!$F$15),AM16*AM21*(AM19+Tabelas!$C$39)*Tabelas!$H$3,AM16*AM21*(AM19+Tabelas!$C$39)*Tabelas!$H$7),IF(OR(AM8=Tabelas!$F$14,AM8=Tabelas!$F$15),AM16*AM21*AM19*Tabelas!$H$3,AM16*AM21*AM19*Tabelas!$H$7))</f>
        <v>0</v>
      </c>
      <c r="AO21" s="58">
        <f>IF(AO18&gt;=30000,29,IF(AO18&lt;1001,0,AO18/1000-AO20))</f>
        <v>11</v>
      </c>
      <c r="AP21" s="59">
        <f>IF(AO10=Tabelas!$F$23,IF(OR(AO8=Tabelas!$F$14,AO8=Tabelas!$F$15),AO16*AO21*(AO19+Tabelas!$C$39)*Tabelas!$H$3,AO16*AO21*(AO19+Tabelas!$C$39)*Tabelas!$H$7),IF(OR(AO8=Tabelas!$F$14,AO8=Tabelas!$F$15),AO16*AO21*AO19*Tabelas!$H$3,AO16*AO21*AO19*Tabelas!$H$7))</f>
        <v>2148.3761646666667</v>
      </c>
      <c r="AQ21" s="58">
        <f>IF(AQ18&gt;=30000,29,IF(AQ18&lt;1001,0,AQ18/1000-AQ20))</f>
        <v>2</v>
      </c>
      <c r="AR21" s="59">
        <f>IF(AQ10=Tabelas!$F$23,IF(OR(AQ8=Tabelas!$F$14,AQ8=Tabelas!$F$15),AQ16*AQ21*(AQ19+Tabelas!$C$39)*Tabelas!$H$3,AQ16*AQ21*(AQ19+Tabelas!$C$39)*Tabelas!$H$7),IF(OR(AQ8=Tabelas!$F$14,AQ8=Tabelas!$F$15),AQ16*AQ21*AQ19*Tabelas!$H$3,AQ16*AQ21*AQ19*Tabelas!$H$7))</f>
        <v>393.07053898989898</v>
      </c>
      <c r="AS21" s="58">
        <f>IF(AS18&gt;=30000,29,IF(AS18&lt;1001,0,AS18/1000-AS20))</f>
        <v>3</v>
      </c>
      <c r="AT21" s="59">
        <f>IF(AS10=Tabelas!$F$23,IF(OR(AS8=Tabelas!$F$14,AS8=Tabelas!$F$15),AS16*AS21*(AS19+Tabelas!$C$39)*Tabelas!$H$3,AS16*AS21*(AS19+Tabelas!$C$39)*Tabelas!$H$7),IF(OR(AS8=Tabelas!$F$14,AS8=Tabelas!$F$15),AS16*AS21*AS19*Tabelas!$H$3,AS16*AS21*AS19*Tabelas!$H$7))</f>
        <v>589.60580848484847</v>
      </c>
      <c r="AU21" s="58">
        <f>IF(AU18&gt;=30000,29,IF(AU18&lt;1001,0,AU18/1000-AU20))</f>
        <v>0</v>
      </c>
      <c r="AV21" s="59">
        <f>IF(AU10=Tabelas!$F$23,IF(OR(AU8=Tabelas!$F$14,AU8=Tabelas!$F$15),AU16*AU21*(AU19+Tabelas!$C$39)*Tabelas!$H$3,AU16*AU21*(AU19+Tabelas!$C$39)*Tabelas!$H$7),IF(OR(AU8=Tabelas!$F$14,AU8=Tabelas!$F$15),AU16*AU21*AU19*Tabelas!$H$3,AU16*AU21*AU19*Tabelas!$H$7))</f>
        <v>0</v>
      </c>
      <c r="AW21" s="58">
        <f>IF(AW18&gt;=30000,29,IF(AW18&lt;1001,0,AW18/1000-AW20))</f>
        <v>0</v>
      </c>
      <c r="AX21" s="59">
        <f>IF(AW10=Tabelas!$F$23,IF(OR(AW8=Tabelas!$F$14,AW8=Tabelas!$F$15),AW16*AW21*(AW19+Tabelas!$C$39)*Tabelas!$H$3,AW16*AW21*(AW19+Tabelas!$C$39)*Tabelas!$H$7),IF(OR(AW8=Tabelas!$F$14,AW8=Tabelas!$F$15),AW16*AW21*AW19*Tabelas!$H$3,AW16*AW21*AW19*Tabelas!$H$7))</f>
        <v>0</v>
      </c>
      <c r="AY21" s="58">
        <f>IF(AY18&gt;=30000,29,IF(AY18&lt;1001,0,AY18/1000-AY20))</f>
        <v>0</v>
      </c>
      <c r="AZ21" s="59">
        <f>IF(AY10=Tabelas!$F$23,IF(OR(AY8=Tabelas!$F$14,AY8=Tabelas!$F$15),AY16*AY21*(AY19+Tabelas!$C$39)*Tabelas!$H$3,AY16*AY21*(AY19+Tabelas!$C$39)*Tabelas!$H$7),IF(OR(AY8=Tabelas!$F$14,AY8=Tabelas!$F$15),AY16*AY21*AY19*Tabelas!$H$3,AY16*AY21*AY19*Tabelas!$H$7))</f>
        <v>0</v>
      </c>
      <c r="BA21" s="58">
        <f>IF(BA18&gt;=30000,29,IF(BA18&lt;1001,0,BA18/1000-BA20))</f>
        <v>0</v>
      </c>
      <c r="BB21" s="59">
        <f>IF(BA10=Tabelas!$F$23,IF(OR(BA8=Tabelas!$F$14,BA8=Tabelas!$F$15),BA16*BA21*(BA19+Tabelas!$C$39)*Tabelas!$H$3,BA16*BA21*(BA19+Tabelas!$C$39)*Tabelas!$H$7),IF(OR(BA8=Tabelas!$F$14,BA8=Tabelas!$F$15),BA16*BA21*BA19*Tabelas!$H$3,BA16*BA21*BA19*Tabelas!$H$7))</f>
        <v>0</v>
      </c>
      <c r="BC21" s="58">
        <f>IF(BC18&gt;=30000,29,IF(BC18&lt;1001,0,BC18/1000-BC20))</f>
        <v>0</v>
      </c>
      <c r="BD21" s="59">
        <f>IF(BC10=Tabelas!$F$23,IF(OR(BC8=Tabelas!$F$14,BC8=Tabelas!$F$15),BC16*BC21*(BC19+Tabelas!$C$39)*Tabelas!$H$3,BC16*BC21*(BC19+Tabelas!$C$39)*Tabelas!$H$7),IF(OR(BC8=Tabelas!$F$14,BC8=Tabelas!$F$15),BC16*BC21*BC19*Tabelas!$H$3,BC16*BC21*BC19*Tabelas!$H$7))</f>
        <v>0</v>
      </c>
      <c r="BE21" s="58">
        <f>IF(BE18&gt;=30000,29,IF(BE18&lt;1001,0,BE18/1000-BE20))</f>
        <v>5</v>
      </c>
      <c r="BF21" s="59">
        <f>IF(BE10=Tabelas!$F$23,IF(OR(BE8=Tabelas!$F$14,BE8=Tabelas!$F$15),BE16*BE21*(BE19+Tabelas!$C$39)*Tabelas!$H$3,BE16*BE21*(BE19+Tabelas!$C$39)*Tabelas!$H$7),IF(OR(BE8=Tabelas!$F$14,BE8=Tabelas!$F$15),BE16*BE21*BE19*Tabelas!$H$3,BE16*BE21*BE19*Tabelas!$H$7))</f>
        <v>982.67634747474744</v>
      </c>
    </row>
    <row r="22" spans="1:58" x14ac:dyDescent="0.25">
      <c r="A22" s="445"/>
      <c r="B22" s="7" t="s">
        <v>93</v>
      </c>
      <c r="C22" s="58">
        <f>IF(C18&gt;=100000,70,IF(C18&lt;30001,0,C18/1000-SUM(C20:C21)))</f>
        <v>0</v>
      </c>
      <c r="D22" s="59">
        <f>IF(C10=Tabelas!$F$23,IF(OR(C8=Tabelas!$F$14,C8=Tabelas!$F$15),C16*C22*(C19+Tabelas!$C$39)*Tabelas!$H$4,C16*C22*(C19+Tabelas!$C$39)*Tabelas!$G$4),IF(OR(C8=Tabelas!$F$14,C8=Tabelas!$F$15),C16*C22*C19*Tabelas!$H$4,C16*C22*C19*Tabelas!$H$8))</f>
        <v>0</v>
      </c>
      <c r="E22" s="58">
        <f>IF(E18&gt;=100000,70,IF(E18&lt;30001,0,E18/1000-SUM(E20:E21)))</f>
        <v>0</v>
      </c>
      <c r="F22" s="59">
        <f>IF(E10=Tabelas!$F$23,IF(OR(E8=Tabelas!$F$14,E8=Tabelas!$F$15),E16*E22*(E19+Tabelas!$C$39)*Tabelas!$H$4,E16*E22*(E19+Tabelas!$C$39)*Tabelas!$G$4),IF(OR(E8=Tabelas!$F$14,E8=Tabelas!$F$15),E16*E22*E19*Tabelas!$H$4,E16*E22*E19*Tabelas!$H$8))</f>
        <v>0</v>
      </c>
      <c r="G22" s="58">
        <f>IF(G18&gt;=100000,70,IF(G18&lt;30001,0,G18/1000-SUM(G20:G21)))</f>
        <v>0</v>
      </c>
      <c r="H22" s="59">
        <f>IF(G10=Tabelas!$F$23,IF(OR(G8=Tabelas!$F$14,G8=Tabelas!$F$15),G16*G22*(G19+Tabelas!$C$39)*Tabelas!$H$4,G16*G22*(G19+Tabelas!$C$39)*Tabelas!$G$4),IF(OR(G8=Tabelas!$F$14,G8=Tabelas!$F$15),G16*G22*G19*Tabelas!$H$4,G16*G22*G19*Tabelas!$H$8))</f>
        <v>0</v>
      </c>
      <c r="I22" s="58">
        <f>IF(I18&gt;=100000,70,IF(I18&lt;30001,0,I18/1000-SUM(I20:I21)))</f>
        <v>0</v>
      </c>
      <c r="J22" s="59">
        <f>IF(I10=Tabelas!$F$23,IF(OR(I8=Tabelas!$F$14,I8=Tabelas!$F$15),I16*I22*(I19+Tabelas!$C$39)*Tabelas!$H$4,I16*I22*(I19+Tabelas!$C$39)*Tabelas!$G$4),IF(OR(I8=Tabelas!$F$14,I8=Tabelas!$F$15),I16*I22*I19*Tabelas!$H$4,I16*I22*I19*Tabelas!$H$8))</f>
        <v>0</v>
      </c>
      <c r="K22" s="58">
        <f>IF(K18&gt;=100000,70,IF(K18&lt;30001,0,K18/1000-SUM(K20:K21)))</f>
        <v>0</v>
      </c>
      <c r="L22" s="59">
        <f>IF(K10=Tabelas!$F$23,IF(OR(K8=Tabelas!$F$14,K8=Tabelas!$F$15),K16*K22*(K19+Tabelas!$C$39)*Tabelas!$H$4,K16*K22*(K19+Tabelas!$C$39)*Tabelas!$G$4),IF(OR(K8=Tabelas!$F$14,K8=Tabelas!$F$15),K16*K22*K19*Tabelas!$H$4,K16*K22*K19*Tabelas!$H$8))</f>
        <v>0</v>
      </c>
      <c r="M22" s="58">
        <f>IF(M18&gt;=100000,70,IF(M18&lt;30001,0,M18/1000-SUM(M20:M21)))</f>
        <v>0</v>
      </c>
      <c r="N22" s="59">
        <f>IF(M10=Tabelas!$F$23,IF(OR(M8=Tabelas!$F$14,M8=Tabelas!$F$15),M16*M22*(M19+Tabelas!$C$39)*Tabelas!$H$4,M16*M22*(M19+Tabelas!$C$39)*Tabelas!$G$4),IF(OR(M8=Tabelas!$F$14,M8=Tabelas!$F$15),M16*M22*M19*Tabelas!$H$4,M16*M22*M19*Tabelas!$H$8))</f>
        <v>0</v>
      </c>
      <c r="O22" s="58">
        <f>IF(O18&gt;=100000,70,IF(O18&lt;30001,0,O18/1000-SUM(O20:O21)))</f>
        <v>0</v>
      </c>
      <c r="P22" s="59">
        <f>IF(O10=Tabelas!$F$23,IF(OR(O8=Tabelas!$F$14,O8=Tabelas!$F$15),O16*O22*(O19+Tabelas!$C$39)*Tabelas!$H$4,O16*O22*(O19+Tabelas!$C$39)*Tabelas!$G$4),IF(OR(O8=Tabelas!$F$14,O8=Tabelas!$F$15),O16*O22*O19*Tabelas!$H$4,O16*O22*O19*Tabelas!$H$8))</f>
        <v>0</v>
      </c>
      <c r="Q22" s="58">
        <f>IF(Q18&gt;=100000,70,IF(Q18&lt;30001,0,Q18/1000-SUM(Q20:Q21)))</f>
        <v>40</v>
      </c>
      <c r="R22" s="59">
        <f>IF(Q10=Tabelas!$F$23,IF(OR(Q8=Tabelas!$F$14,Q8=Tabelas!$F$15),Q16*Q22*(Q19+Tabelas!$C$39)*Tabelas!$H$4,Q16*Q22*(Q19+Tabelas!$C$39)*Tabelas!$G$4),IF(OR(Q8=Tabelas!$F$14,Q8=Tabelas!$F$15),Q16*Q22*Q19*Tabelas!$H$4,Q16*Q22*Q19*Tabelas!$H$8))</f>
        <v>5862.7470222222228</v>
      </c>
      <c r="S22" s="58">
        <f>IF(S18&gt;=100000,70,IF(S18&lt;30001,0,S18/1000-SUM(S20:S21)))</f>
        <v>0</v>
      </c>
      <c r="T22" s="59">
        <f>IF(S10=Tabelas!$F$23,IF(OR(S8=Tabelas!$F$14,S8=Tabelas!$F$15),S16*S22*(S19+Tabelas!$C$39)*Tabelas!$H$4,S16*S22*(S19+Tabelas!$C$39)*Tabelas!$G$4),IF(OR(S8=Tabelas!$F$14,S8=Tabelas!$F$15),S16*S22*S19*Tabelas!$H$4,S16*S22*S19*Tabelas!$H$8))</f>
        <v>0</v>
      </c>
      <c r="U22" s="58">
        <f>IF(U18&gt;=100000,70,IF(U18&lt;30001,0,U18/1000-SUM(U20:U21)))</f>
        <v>0</v>
      </c>
      <c r="V22" s="59">
        <f>IF(U10=Tabelas!$F$23,IF(OR(U8=Tabelas!$F$14,U8=Tabelas!$F$15),U16*U22*(U19+Tabelas!$C$39)*Tabelas!$H$4,U16*U22*(U19+Tabelas!$C$39)*Tabelas!$G$4),IF(OR(U8=Tabelas!$F$14,U8=Tabelas!$F$15),U16*U22*U19*Tabelas!$H$4,U16*U22*U19*Tabelas!$H$8))</f>
        <v>0</v>
      </c>
      <c r="W22" s="58">
        <f>IF(W18&gt;=100000,70,IF(W18&lt;30001,0,W18/1000-SUM(W20:W21)))</f>
        <v>0</v>
      </c>
      <c r="X22" s="59">
        <f>IF(W10=Tabelas!$F$23,IF(OR(W8=Tabelas!$F$14,W8=Tabelas!$F$15),W16*W22*(W19+Tabelas!$C$39)*Tabelas!$H$4,W16*W22*(W19+Tabelas!$C$39)*Tabelas!$G$4),IF(OR(W8=Tabelas!$F$14,W8=Tabelas!$F$15),W16*W22*W19*Tabelas!$H$4,W16*W22*W19*Tabelas!$H$8))</f>
        <v>0</v>
      </c>
      <c r="Y22" s="58">
        <f>IF(Y18&gt;=100000,70,IF(Y18&lt;30001,0,Y18/1000-SUM(Y20:Y21)))</f>
        <v>0</v>
      </c>
      <c r="Z22" s="59">
        <f>IF(Y10=Tabelas!$F$23,IF(OR(Y8=Tabelas!$F$14,Y8=Tabelas!$F$15),Y16*Y22*(Y19+Tabelas!$C$39)*Tabelas!$H$4,Y16*Y22*(Y19+Tabelas!$C$39)*Tabelas!$G$4),IF(OR(Y8=Tabelas!$F$14,Y8=Tabelas!$F$15),Y16*Y22*Y19*Tabelas!$H$4,Y16*Y22*Y19*Tabelas!$H$8))</f>
        <v>0</v>
      </c>
      <c r="AA22" s="58">
        <f>IF(AA18&gt;=100000,70,IF(AA18&lt;30001,0,AA18/1000-SUM(AA20:AA21)))</f>
        <v>0</v>
      </c>
      <c r="AB22" s="59">
        <f>IF(AA10=Tabelas!$F$23,IF(OR(AA8=Tabelas!$F$14,AA8=Tabelas!$F$15),AA16*AA22*(AA19+Tabelas!$C$39)*Tabelas!$H$4,AA16*AA22*(AA19+Tabelas!$C$39)*Tabelas!$G$4),IF(OR(AA8=Tabelas!$F$14,AA8=Tabelas!$F$15),AA16*AA22*AA19*Tabelas!$H$4,AA16*AA22*AA19*Tabelas!$H$8))</f>
        <v>0</v>
      </c>
      <c r="AC22" s="58">
        <f>IF(AC18&gt;=100000,70,IF(AC18&lt;30001,0,AC18/1000-SUM(AC20:AC21)))</f>
        <v>0</v>
      </c>
      <c r="AD22" s="59">
        <f>IF(AC10=Tabelas!$F$23,IF(OR(AC8=Tabelas!$F$14,AC8=Tabelas!$F$15),AC16*AC22*(AC19+Tabelas!$C$39)*Tabelas!$H$4,AC16*AC22*(AC19+Tabelas!$C$39)*Tabelas!$G$4),IF(OR(AC8=Tabelas!$F$14,AC8=Tabelas!$F$15),AC16*AC22*AC19*Tabelas!$H$4,AC16*AC22*AC19*Tabelas!$H$8))</f>
        <v>0</v>
      </c>
      <c r="AE22" s="58">
        <f>IF(AE18&gt;=100000,70,IF(AE18&lt;30001,0,AE18/1000-SUM(AE20:AE21)))</f>
        <v>0</v>
      </c>
      <c r="AF22" s="59">
        <f>IF(AE10=Tabelas!$F$23,IF(OR(AE8=Tabelas!$F$14,AE8=Tabelas!$F$15),AE16*AE22*(AE19+Tabelas!$C$39)*Tabelas!$H$4,AE16*AE22*(AE19+Tabelas!$C$39)*Tabelas!$G$4),IF(OR(AE8=Tabelas!$F$14,AE8=Tabelas!$F$15),AE16*AE22*AE19*Tabelas!$H$4,AE16*AE22*AE19*Tabelas!$H$8))</f>
        <v>0</v>
      </c>
      <c r="AG22" s="58">
        <f>IF(AG18&gt;=100000,70,IF(AG18&lt;30001,0,AG18/1000-SUM(AG20:AG21)))</f>
        <v>0</v>
      </c>
      <c r="AH22" s="59">
        <f>IF(AG10=Tabelas!$F$23,IF(OR(AG8=Tabelas!$F$14,AG8=Tabelas!$F$15),AG16*AG22*(AG19+Tabelas!$C$39)*Tabelas!$H$4,AG16*AG22*(AG19+Tabelas!$C$39)*Tabelas!$G$4),IF(OR(AG8=Tabelas!$F$14,AG8=Tabelas!$F$15),AG16*AG22*AG19*Tabelas!$H$4,AG16*AG22*AG19*Tabelas!$H$8))</f>
        <v>0</v>
      </c>
      <c r="AI22" s="58">
        <f>IF(AI18&gt;=100000,70,IF(AI18&lt;30001,0,AI18/1000-SUM(AI20:AI21)))</f>
        <v>0</v>
      </c>
      <c r="AJ22" s="59">
        <f>IF(AI10=Tabelas!$F$23,IF(OR(AI8=Tabelas!$F$14,AI8=Tabelas!$F$15),AI16*AI22*(AI19+Tabelas!$C$39)*Tabelas!$H$4,AI16*AI22*(AI19+Tabelas!$C$39)*Tabelas!$G$4),IF(OR(AI8=Tabelas!$F$14,AI8=Tabelas!$F$15),AI16*AI22*AI19*Tabelas!$H$4,AI16*AI22*AI19*Tabelas!$H$8))</f>
        <v>0</v>
      </c>
      <c r="AK22" s="58">
        <f>IF(AK18&gt;=100000,70,IF(AK18&lt;30001,0,AK18/1000-SUM(AK20:AK21)))</f>
        <v>0</v>
      </c>
      <c r="AL22" s="59">
        <f>IF(AK10=Tabelas!$F$23,IF(OR(AK8=Tabelas!$F$14,AK8=Tabelas!$F$15),AK16*AK22*(AK19+Tabelas!$C$39)*Tabelas!$H$4,AK16*AK22*(AK19+Tabelas!$C$39)*Tabelas!$G$4),IF(OR(AK8=Tabelas!$F$14,AK8=Tabelas!$F$15),AK16*AK22*AK19*Tabelas!$H$4,AK16*AK22*AK19*Tabelas!$H$8))</f>
        <v>0</v>
      </c>
      <c r="AM22" s="58">
        <f>IF(AM18&gt;=100000,70,IF(AM18&lt;30001,0,AM18/1000-SUM(AM20:AM21)))</f>
        <v>0</v>
      </c>
      <c r="AN22" s="59">
        <f>IF(AM10=Tabelas!$F$23,IF(OR(AM8=Tabelas!$F$14,AM8=Tabelas!$F$15),AM16*AM22*(AM19+Tabelas!$C$39)*Tabelas!$H$4,AM16*AM22*(AM19+Tabelas!$C$39)*Tabelas!$G$4),IF(OR(AM8=Tabelas!$F$14,AM8=Tabelas!$F$15),AM16*AM22*AM19*Tabelas!$H$4,AM16*AM22*AM19*Tabelas!$H$8))</f>
        <v>0</v>
      </c>
      <c r="AO22" s="58">
        <f>IF(AO18&gt;=100000,70,IF(AO18&lt;30001,0,AO18/1000-SUM(AO20:AO21)))</f>
        <v>0</v>
      </c>
      <c r="AP22" s="59">
        <f>IF(AO10=Tabelas!$F$23,IF(OR(AO8=Tabelas!$F$14,AO8=Tabelas!$F$15),AO16*AO22*(AO19+Tabelas!$C$39)*Tabelas!$H$4,AO16*AO22*(AO19+Tabelas!$C$39)*Tabelas!$G$4),IF(OR(AO8=Tabelas!$F$14,AO8=Tabelas!$F$15),AO16*AO22*AO19*Tabelas!$H$4,AO16*AO22*AO19*Tabelas!$H$8))</f>
        <v>0</v>
      </c>
      <c r="AQ22" s="58">
        <f>IF(AQ18&gt;=100000,70,IF(AQ18&lt;30001,0,AQ18/1000-SUM(AQ20:AQ21)))</f>
        <v>0</v>
      </c>
      <c r="AR22" s="59">
        <f>IF(AQ10=Tabelas!$F$23,IF(OR(AQ8=Tabelas!$F$14,AQ8=Tabelas!$F$15),AQ16*AQ22*(AQ19+Tabelas!$C$39)*Tabelas!$H$4,AQ16*AQ22*(AQ19+Tabelas!$C$39)*Tabelas!$G$4),IF(OR(AQ8=Tabelas!$F$14,AQ8=Tabelas!$F$15),AQ16*AQ22*AQ19*Tabelas!$H$4,AQ16*AQ22*AQ19*Tabelas!$H$8))</f>
        <v>0</v>
      </c>
      <c r="AS22" s="58">
        <f>IF(AS18&gt;=100000,70,IF(AS18&lt;30001,0,AS18/1000-SUM(AS20:AS21)))</f>
        <v>0</v>
      </c>
      <c r="AT22" s="59">
        <f>IF(AS10=Tabelas!$F$23,IF(OR(AS8=Tabelas!$F$14,AS8=Tabelas!$F$15),AS16*AS22*(AS19+Tabelas!$C$39)*Tabelas!$H$4,AS16*AS22*(AS19+Tabelas!$C$39)*Tabelas!$G$4),IF(OR(AS8=Tabelas!$F$14,AS8=Tabelas!$F$15),AS16*AS22*AS19*Tabelas!$H$4,AS16*AS22*AS19*Tabelas!$H$8))</f>
        <v>0</v>
      </c>
      <c r="AU22" s="58">
        <f>IF(AU18&gt;=100000,70,IF(AU18&lt;30001,0,AU18/1000-SUM(AU20:AU21)))</f>
        <v>0</v>
      </c>
      <c r="AV22" s="59">
        <f>IF(AU10=Tabelas!$F$23,IF(OR(AU8=Tabelas!$F$14,AU8=Tabelas!$F$15),AU16*AU22*(AU19+Tabelas!$C$39)*Tabelas!$H$4,AU16*AU22*(AU19+Tabelas!$C$39)*Tabelas!$G$4),IF(OR(AU8=Tabelas!$F$14,AU8=Tabelas!$F$15),AU16*AU22*AU19*Tabelas!$H$4,AU16*AU22*AU19*Tabelas!$H$8))</f>
        <v>0</v>
      </c>
      <c r="AW22" s="58">
        <f>IF(AW18&gt;=100000,70,IF(AW18&lt;30001,0,AW18/1000-SUM(AW20:AW21)))</f>
        <v>0</v>
      </c>
      <c r="AX22" s="59">
        <f>IF(AW10=Tabelas!$F$23,IF(OR(AW8=Tabelas!$F$14,AW8=Tabelas!$F$15),AW16*AW22*(AW19+Tabelas!$C$39)*Tabelas!$H$4,AW16*AW22*(AW19+Tabelas!$C$39)*Tabelas!$G$4),IF(OR(AW8=Tabelas!$F$14,AW8=Tabelas!$F$15),AW16*AW22*AW19*Tabelas!$H$4,AW16*AW22*AW19*Tabelas!$H$8))</f>
        <v>0</v>
      </c>
      <c r="AY22" s="58">
        <f>IF(AY18&gt;=100000,70,IF(AY18&lt;30001,0,AY18/1000-SUM(AY20:AY21)))</f>
        <v>0</v>
      </c>
      <c r="AZ22" s="59">
        <f>IF(AY10=Tabelas!$F$23,IF(OR(AY8=Tabelas!$F$14,AY8=Tabelas!$F$15),AY16*AY22*(AY19+Tabelas!$C$39)*Tabelas!$H$4,AY16*AY22*(AY19+Tabelas!$C$39)*Tabelas!$G$4),IF(OR(AY8=Tabelas!$F$14,AY8=Tabelas!$F$15),AY16*AY22*AY19*Tabelas!$H$4,AY16*AY22*AY19*Tabelas!$H$8))</f>
        <v>0</v>
      </c>
      <c r="BA22" s="58">
        <f>IF(BA18&gt;=100000,70,IF(BA18&lt;30001,0,BA18/1000-SUM(BA20:BA21)))</f>
        <v>0</v>
      </c>
      <c r="BB22" s="59">
        <f>IF(BA10=Tabelas!$F$23,IF(OR(BA8=Tabelas!$F$14,BA8=Tabelas!$F$15),BA16*BA22*(BA19+Tabelas!$C$39)*Tabelas!$H$4,BA16*BA22*(BA19+Tabelas!$C$39)*Tabelas!$G$4),IF(OR(BA8=Tabelas!$F$14,BA8=Tabelas!$F$15),BA16*BA22*BA19*Tabelas!$H$4,BA16*BA22*BA19*Tabelas!$H$8))</f>
        <v>0</v>
      </c>
      <c r="BC22" s="58">
        <f>IF(BC18&gt;=100000,70,IF(BC18&lt;30001,0,BC18/1000-SUM(BC20:BC21)))</f>
        <v>0</v>
      </c>
      <c r="BD22" s="59">
        <f>IF(BC10=Tabelas!$F$23,IF(OR(BC8=Tabelas!$F$14,BC8=Tabelas!$F$15),BC16*BC22*(BC19+Tabelas!$C$39)*Tabelas!$H$4,BC16*BC22*(BC19+Tabelas!$C$39)*Tabelas!$G$4),IF(OR(BC8=Tabelas!$F$14,BC8=Tabelas!$F$15),BC16*BC22*BC19*Tabelas!$H$4,BC16*BC22*BC19*Tabelas!$H$8))</f>
        <v>0</v>
      </c>
      <c r="BE22" s="58">
        <f>IF(BE18&gt;=100000,70,IF(BE18&lt;30001,0,BE18/1000-SUM(BE20:BE21)))</f>
        <v>0</v>
      </c>
      <c r="BF22" s="59">
        <f>IF(BE10=Tabelas!$F$23,IF(OR(BE8=Tabelas!$F$14,BE8=Tabelas!$F$15),BE16*BE22*(BE19+Tabelas!$C$39)*Tabelas!$H$4,BE16*BE22*(BE19+Tabelas!$C$39)*Tabelas!$G$4),IF(OR(BE8=Tabelas!$F$14,BE8=Tabelas!$F$15),BE16*BE22*BE19*Tabelas!$H$4,BE16*BE22*BE19*Tabelas!$H$8))</f>
        <v>0</v>
      </c>
    </row>
    <row r="23" spans="1:58" x14ac:dyDescent="0.25">
      <c r="A23" s="445"/>
      <c r="B23" s="7" t="s">
        <v>94</v>
      </c>
      <c r="C23" s="58">
        <f>IF(C18&gt;=500000,400,IF(C18&lt;100001,0,C18/1000-SUM(C20:C22)))</f>
        <v>0</v>
      </c>
      <c r="D23" s="59">
        <f>IF(C10=Tabelas!$F$23,IF(OR(C8=Tabelas!$F$14,C8=Tabelas!$F$15),C16*C23*(C19+Tabelas!$C$39)*Tabelas!$H$5,C16*C23*(C19+Tabelas!$C$39)*Tabelas!$H$9),IF(OR(C8=Tabelas!$F$14,C8=Tabelas!$F$15),C16*C23*C19*Tabelas!$H$5,C16*C23*C19*Tabelas!$H$9))</f>
        <v>0</v>
      </c>
      <c r="E23" s="58">
        <f>IF(E18&gt;=500000,400,IF(E18&lt;100001,0,E18/1000-SUM(E20:E22)))</f>
        <v>0</v>
      </c>
      <c r="F23" s="59">
        <f>IF(E10=Tabelas!$F$23,IF(OR(E8=Tabelas!$F$14,E8=Tabelas!$F$15),E16*E23*(E19+Tabelas!$C$39)*Tabelas!$H$5,E16*E23*(E19+Tabelas!$C$39)*Tabelas!$H$9),IF(OR(E8=Tabelas!$F$14,E8=Tabelas!$F$15),E16*E23*E19*Tabelas!$H$5,E16*E23*E19*Tabelas!$H$9))</f>
        <v>0</v>
      </c>
      <c r="G23" s="58">
        <f>IF(G18&gt;=500000,400,IF(G18&lt;100001,0,G18/1000-SUM(G20:G22)))</f>
        <v>0</v>
      </c>
      <c r="H23" s="59">
        <f>IF(G10=Tabelas!$F$23,IF(OR(G8=Tabelas!$F$14,G8=Tabelas!$F$15),G16*G23*(G19+Tabelas!$C$39)*Tabelas!$H$5,G16*G23*(G19+Tabelas!$C$39)*Tabelas!$H$9),IF(OR(G8=Tabelas!$F$14,G8=Tabelas!$F$15),G16*G23*G19*Tabelas!$H$5,G16*G23*G19*Tabelas!$H$9))</f>
        <v>0</v>
      </c>
      <c r="I23" s="58">
        <f>IF(I18&gt;=500000,400,IF(I18&lt;100001,0,I18/1000-SUM(I20:I22)))</f>
        <v>0</v>
      </c>
      <c r="J23" s="59">
        <f>IF(I10=Tabelas!$F$23,IF(OR(I8=Tabelas!$F$14,I8=Tabelas!$F$15),I16*I23*(I19+Tabelas!$C$39)*Tabelas!$H$5,I16*I23*(I19+Tabelas!$C$39)*Tabelas!$H$9),IF(OR(I8=Tabelas!$F$14,I8=Tabelas!$F$15),I16*I23*I19*Tabelas!$H$5,I16*I23*I19*Tabelas!$H$9))</f>
        <v>0</v>
      </c>
      <c r="K23" s="58">
        <f>IF(K18&gt;=500000,400,IF(K18&lt;100001,0,K18/1000-SUM(K20:K22)))</f>
        <v>0</v>
      </c>
      <c r="L23" s="59">
        <f>IF(K10=Tabelas!$F$23,IF(OR(K8=Tabelas!$F$14,K8=Tabelas!$F$15),K16*K23*(K19+Tabelas!$C$39)*Tabelas!$H$5,K16*K23*(K19+Tabelas!$C$39)*Tabelas!$H$9),IF(OR(K8=Tabelas!$F$14,K8=Tabelas!$F$15),K16*K23*K19*Tabelas!$H$5,K16*K23*K19*Tabelas!$H$9))</f>
        <v>0</v>
      </c>
      <c r="M23" s="58">
        <f>IF(M18&gt;=500000,400,IF(M18&lt;100001,0,M18/1000-SUM(M20:M22)))</f>
        <v>0</v>
      </c>
      <c r="N23" s="59">
        <f>IF(M10=Tabelas!$F$23,IF(OR(M8=Tabelas!$F$14,M8=Tabelas!$F$15),M16*M23*(M19+Tabelas!$C$39)*Tabelas!$H$5,M16*M23*(M19+Tabelas!$C$39)*Tabelas!$H$9),IF(OR(M8=Tabelas!$F$14,M8=Tabelas!$F$15),M16*M23*M19*Tabelas!$H$5,M16*M23*M19*Tabelas!$H$9))</f>
        <v>0</v>
      </c>
      <c r="O23" s="58">
        <f>IF(O18&gt;=500000,400,IF(O18&lt;100001,0,O18/1000-SUM(O20:O22)))</f>
        <v>0</v>
      </c>
      <c r="P23" s="59">
        <f>IF(O10=Tabelas!$F$23,IF(OR(O8=Tabelas!$F$14,O8=Tabelas!$F$15),O16*O23*(O19+Tabelas!$C$39)*Tabelas!$H$5,O16*O23*(O19+Tabelas!$C$39)*Tabelas!$H$9),IF(OR(O8=Tabelas!$F$14,O8=Tabelas!$F$15),O16*O23*O19*Tabelas!$H$5,O16*O23*O19*Tabelas!$H$9))</f>
        <v>0</v>
      </c>
      <c r="Q23" s="58">
        <f>IF(Q18&gt;=500000,400,IF(Q18&lt;100001,0,Q18/1000-SUM(Q20:Q22)))</f>
        <v>0</v>
      </c>
      <c r="R23" s="59">
        <f>IF(Q10=Tabelas!$F$23,IF(OR(Q8=Tabelas!$F$14,Q8=Tabelas!$F$15),Q16*Q23*(Q19+Tabelas!$C$39)*Tabelas!$H$5,Q16*Q23*(Q19+Tabelas!$C$39)*Tabelas!$H$9),IF(OR(Q8=Tabelas!$F$14,Q8=Tabelas!$F$15),Q16*Q23*Q19*Tabelas!$H$5,Q16*Q23*Q19*Tabelas!$H$9))</f>
        <v>0</v>
      </c>
      <c r="S23" s="58">
        <f>IF(S18&gt;=500000,400,IF(S18&lt;100001,0,S18/1000-SUM(S20:S22)))</f>
        <v>0</v>
      </c>
      <c r="T23" s="59">
        <f>IF(S10=Tabelas!$F$23,IF(OR(S8=Tabelas!$F$14,S8=Tabelas!$F$15),S16*S23*(S19+Tabelas!$C$39)*Tabelas!$H$5,S16*S23*(S19+Tabelas!$C$39)*Tabelas!$H$9),IF(OR(S8=Tabelas!$F$14,S8=Tabelas!$F$15),S16*S23*S19*Tabelas!$H$5,S16*S23*S19*Tabelas!$H$9))</f>
        <v>0</v>
      </c>
      <c r="U23" s="58">
        <f>IF(U18&gt;=500000,400,IF(U18&lt;100001,0,U18/1000-SUM(U20:U22)))</f>
        <v>0</v>
      </c>
      <c r="V23" s="59">
        <f>IF(U10=Tabelas!$F$23,IF(OR(U8=Tabelas!$F$14,U8=Tabelas!$F$15),U16*U23*(U19+Tabelas!$C$39)*Tabelas!$H$5,U16*U23*(U19+Tabelas!$C$39)*Tabelas!$H$9),IF(OR(U8=Tabelas!$F$14,U8=Tabelas!$F$15),U16*U23*U19*Tabelas!$H$5,U16*U23*U19*Tabelas!$H$9))</f>
        <v>0</v>
      </c>
      <c r="W23" s="58">
        <f>IF(W18&gt;=500000,400,IF(W18&lt;100001,0,W18/1000-SUM(W20:W22)))</f>
        <v>0</v>
      </c>
      <c r="X23" s="59">
        <f>IF(W10=Tabelas!$F$23,IF(OR(W8=Tabelas!$F$14,W8=Tabelas!$F$15),W16*W23*(W19+Tabelas!$C$39)*Tabelas!$H$5,W16*W23*(W19+Tabelas!$C$39)*Tabelas!$H$9),IF(OR(W8=Tabelas!$F$14,W8=Tabelas!$F$15),W16*W23*W19*Tabelas!$H$5,W16*W23*W19*Tabelas!$H$9))</f>
        <v>0</v>
      </c>
      <c r="Y23" s="58">
        <f>IF(Y18&gt;=500000,400,IF(Y18&lt;100001,0,Y18/1000-SUM(Y20:Y22)))</f>
        <v>0</v>
      </c>
      <c r="Z23" s="59">
        <f>IF(Y10=Tabelas!$F$23,IF(OR(Y8=Tabelas!$F$14,Y8=Tabelas!$F$15),Y16*Y23*(Y19+Tabelas!$C$39)*Tabelas!$H$5,Y16*Y23*(Y19+Tabelas!$C$39)*Tabelas!$H$9),IF(OR(Y8=Tabelas!$F$14,Y8=Tabelas!$F$15),Y16*Y23*Y19*Tabelas!$H$5,Y16*Y23*Y19*Tabelas!$H$9))</f>
        <v>0</v>
      </c>
      <c r="AA23" s="58">
        <f>IF(AA18&gt;=500000,400,IF(AA18&lt;100001,0,AA18/1000-SUM(AA20:AA22)))</f>
        <v>0</v>
      </c>
      <c r="AB23" s="59">
        <f>IF(AA10=Tabelas!$F$23,IF(OR(AA8=Tabelas!$F$14,AA8=Tabelas!$F$15),AA16*AA23*(AA19+Tabelas!$C$39)*Tabelas!$H$5,AA16*AA23*(AA19+Tabelas!$C$39)*Tabelas!$H$9),IF(OR(AA8=Tabelas!$F$14,AA8=Tabelas!$F$15),AA16*AA23*AA19*Tabelas!$H$5,AA16*AA23*AA19*Tabelas!$H$9))</f>
        <v>0</v>
      </c>
      <c r="AC23" s="58">
        <f>IF(AC18&gt;=500000,400,IF(AC18&lt;100001,0,AC18/1000-SUM(AC20:AC22)))</f>
        <v>0</v>
      </c>
      <c r="AD23" s="59">
        <f>IF(AC10=Tabelas!$F$23,IF(OR(AC8=Tabelas!$F$14,AC8=Tabelas!$F$15),AC16*AC23*(AC19+Tabelas!$C$39)*Tabelas!$H$5,AC16*AC23*(AC19+Tabelas!$C$39)*Tabelas!$H$9),IF(OR(AC8=Tabelas!$F$14,AC8=Tabelas!$F$15),AC16*AC23*AC19*Tabelas!$H$5,AC16*AC23*AC19*Tabelas!$H$9))</f>
        <v>0</v>
      </c>
      <c r="AE23" s="58">
        <f>IF(AE18&gt;=500000,400,IF(AE18&lt;100001,0,AE18/1000-SUM(AE20:AE22)))</f>
        <v>0</v>
      </c>
      <c r="AF23" s="59">
        <f>IF(AE10=Tabelas!$F$23,IF(OR(AE8=Tabelas!$F$14,AE8=Tabelas!$F$15),AE16*AE23*(AE19+Tabelas!$C$39)*Tabelas!$H$5,AE16*AE23*(AE19+Tabelas!$C$39)*Tabelas!$H$9),IF(OR(AE8=Tabelas!$F$14,AE8=Tabelas!$F$15),AE16*AE23*AE19*Tabelas!$H$5,AE16*AE23*AE19*Tabelas!$H$9))</f>
        <v>0</v>
      </c>
      <c r="AG23" s="58">
        <f>IF(AG18&gt;=500000,400,IF(AG18&lt;100001,0,AG18/1000-SUM(AG20:AG22)))</f>
        <v>0</v>
      </c>
      <c r="AH23" s="59">
        <f>IF(AG10=Tabelas!$F$23,IF(OR(AG8=Tabelas!$F$14,AG8=Tabelas!$F$15),AG16*AG23*(AG19+Tabelas!$C$39)*Tabelas!$H$5,AG16*AG23*(AG19+Tabelas!$C$39)*Tabelas!$H$9),IF(OR(AG8=Tabelas!$F$14,AG8=Tabelas!$F$15),AG16*AG23*AG19*Tabelas!$H$5,AG16*AG23*AG19*Tabelas!$H$9))</f>
        <v>0</v>
      </c>
      <c r="AI23" s="58">
        <f>IF(AI18&gt;=500000,400,IF(AI18&lt;100001,0,AI18/1000-SUM(AI20:AI22)))</f>
        <v>0</v>
      </c>
      <c r="AJ23" s="59">
        <f>IF(AI10=Tabelas!$F$23,IF(OR(AI8=Tabelas!$F$14,AI8=Tabelas!$F$15),AI16*AI23*(AI19+Tabelas!$C$39)*Tabelas!$H$5,AI16*AI23*(AI19+Tabelas!$C$39)*Tabelas!$H$9),IF(OR(AI8=Tabelas!$F$14,AI8=Tabelas!$F$15),AI16*AI23*AI19*Tabelas!$H$5,AI16*AI23*AI19*Tabelas!$H$9))</f>
        <v>0</v>
      </c>
      <c r="AK23" s="58">
        <f>IF(AK18&gt;=500000,400,IF(AK18&lt;100001,0,AK18/1000-SUM(AK20:AK22)))</f>
        <v>0</v>
      </c>
      <c r="AL23" s="59">
        <f>IF(AK10=Tabelas!$F$23,IF(OR(AK8=Tabelas!$F$14,AK8=Tabelas!$F$15),AK16*AK23*(AK19+Tabelas!$C$39)*Tabelas!$H$5,AK16*AK23*(AK19+Tabelas!$C$39)*Tabelas!$H$9),IF(OR(AK8=Tabelas!$F$14,AK8=Tabelas!$F$15),AK16*AK23*AK19*Tabelas!$H$5,AK16*AK23*AK19*Tabelas!$H$9))</f>
        <v>0</v>
      </c>
      <c r="AM23" s="58">
        <f>IF(AM18&gt;=500000,400,IF(AM18&lt;100001,0,AM18/1000-SUM(AM20:AM22)))</f>
        <v>0</v>
      </c>
      <c r="AN23" s="59">
        <f>IF(AM10=Tabelas!$F$23,IF(OR(AM8=Tabelas!$F$14,AM8=Tabelas!$F$15),AM16*AM23*(AM19+Tabelas!$C$39)*Tabelas!$H$5,AM16*AM23*(AM19+Tabelas!$C$39)*Tabelas!$H$9),IF(OR(AM8=Tabelas!$F$14,AM8=Tabelas!$F$15),AM16*AM23*AM19*Tabelas!$H$5,AM16*AM23*AM19*Tabelas!$H$9))</f>
        <v>0</v>
      </c>
      <c r="AO23" s="58">
        <f>IF(AO18&gt;=500000,400,IF(AO18&lt;100001,0,AO18/1000-SUM(AO20:AO22)))</f>
        <v>0</v>
      </c>
      <c r="AP23" s="59">
        <f>IF(AO10=Tabelas!$F$23,IF(OR(AO8=Tabelas!$F$14,AO8=Tabelas!$F$15),AO16*AO23*(AO19+Tabelas!$C$39)*Tabelas!$H$5,AO16*AO23*(AO19+Tabelas!$C$39)*Tabelas!$H$9),IF(OR(AO8=Tabelas!$F$14,AO8=Tabelas!$F$15),AO16*AO23*AO19*Tabelas!$H$5,AO16*AO23*AO19*Tabelas!$H$9))</f>
        <v>0</v>
      </c>
      <c r="AQ23" s="58">
        <f>IF(AQ18&gt;=500000,400,IF(AQ18&lt;100001,0,AQ18/1000-SUM(AQ20:AQ22)))</f>
        <v>0</v>
      </c>
      <c r="AR23" s="59">
        <f>IF(AQ10=Tabelas!$F$23,IF(OR(AQ8=Tabelas!$F$14,AQ8=Tabelas!$F$15),AQ16*AQ23*(AQ19+Tabelas!$C$39)*Tabelas!$H$5,AQ16*AQ23*(AQ19+Tabelas!$C$39)*Tabelas!$H$9),IF(OR(AQ8=Tabelas!$F$14,AQ8=Tabelas!$F$15),AQ16*AQ23*AQ19*Tabelas!$H$5,AQ16*AQ23*AQ19*Tabelas!$H$9))</f>
        <v>0</v>
      </c>
      <c r="AS23" s="58">
        <f>IF(AS18&gt;=500000,400,IF(AS18&lt;100001,0,AS18/1000-SUM(AS20:AS22)))</f>
        <v>0</v>
      </c>
      <c r="AT23" s="59">
        <f>IF(AS10=Tabelas!$F$23,IF(OR(AS8=Tabelas!$F$14,AS8=Tabelas!$F$15),AS16*AS23*(AS19+Tabelas!$C$39)*Tabelas!$H$5,AS16*AS23*(AS19+Tabelas!$C$39)*Tabelas!$H$9),IF(OR(AS8=Tabelas!$F$14,AS8=Tabelas!$F$15),AS16*AS23*AS19*Tabelas!$H$5,AS16*AS23*AS19*Tabelas!$H$9))</f>
        <v>0</v>
      </c>
      <c r="AU23" s="58">
        <f>IF(AU18&gt;=500000,400,IF(AU18&lt;100001,0,AU18/1000-SUM(AU20:AU22)))</f>
        <v>0</v>
      </c>
      <c r="AV23" s="59">
        <f>IF(AU10=Tabelas!$F$23,IF(OR(AU8=Tabelas!$F$14,AU8=Tabelas!$F$15),AU16*AU23*(AU19+Tabelas!$C$39)*Tabelas!$H$5,AU16*AU23*(AU19+Tabelas!$C$39)*Tabelas!$H$9),IF(OR(AU8=Tabelas!$F$14,AU8=Tabelas!$F$15),AU16*AU23*AU19*Tabelas!$H$5,AU16*AU23*AU19*Tabelas!$H$9))</f>
        <v>0</v>
      </c>
      <c r="AW23" s="58">
        <f>IF(AW18&gt;=500000,400,IF(AW18&lt;100001,0,AW18/1000-SUM(AW20:AW22)))</f>
        <v>0</v>
      </c>
      <c r="AX23" s="59">
        <f>IF(AW10=Tabelas!$F$23,IF(OR(AW8=Tabelas!$F$14,AW8=Tabelas!$F$15),AW16*AW23*(AW19+Tabelas!$C$39)*Tabelas!$H$5,AW16*AW23*(AW19+Tabelas!$C$39)*Tabelas!$H$9),IF(OR(AW8=Tabelas!$F$14,AW8=Tabelas!$F$15),AW16*AW23*AW19*Tabelas!$H$5,AW16*AW23*AW19*Tabelas!$H$9))</f>
        <v>0</v>
      </c>
      <c r="AY23" s="58">
        <f>IF(AY18&gt;=500000,400,IF(AY18&lt;100001,0,AY18/1000-SUM(AY20:AY22)))</f>
        <v>0</v>
      </c>
      <c r="AZ23" s="59">
        <f>IF(AY10=Tabelas!$F$23,IF(OR(AY8=Tabelas!$F$14,AY8=Tabelas!$F$15),AY16*AY23*(AY19+Tabelas!$C$39)*Tabelas!$H$5,AY16*AY23*(AY19+Tabelas!$C$39)*Tabelas!$H$9),IF(OR(AY8=Tabelas!$F$14,AY8=Tabelas!$F$15),AY16*AY23*AY19*Tabelas!$H$5,AY16*AY23*AY19*Tabelas!$H$9))</f>
        <v>0</v>
      </c>
      <c r="BA23" s="58">
        <f>IF(BA18&gt;=500000,400,IF(BA18&lt;100001,0,BA18/1000-SUM(BA20:BA22)))</f>
        <v>0</v>
      </c>
      <c r="BB23" s="59">
        <f>IF(BA10=Tabelas!$F$23,IF(OR(BA8=Tabelas!$F$14,BA8=Tabelas!$F$15),BA16*BA23*(BA19+Tabelas!$C$39)*Tabelas!$H$5,BA16*BA23*(BA19+Tabelas!$C$39)*Tabelas!$H$9),IF(OR(BA8=Tabelas!$F$14,BA8=Tabelas!$F$15),BA16*BA23*BA19*Tabelas!$H$5,BA16*BA23*BA19*Tabelas!$H$9))</f>
        <v>0</v>
      </c>
      <c r="BC23" s="58">
        <f>IF(BC18&gt;=500000,400,IF(BC18&lt;100001,0,BC18/1000-SUM(BC20:BC22)))</f>
        <v>0</v>
      </c>
      <c r="BD23" s="59">
        <f>IF(BC10=Tabelas!$F$23,IF(OR(BC8=Tabelas!$F$14,BC8=Tabelas!$F$15),BC16*BC23*(BC19+Tabelas!$C$39)*Tabelas!$H$5,BC16*BC23*(BC19+Tabelas!$C$39)*Tabelas!$H$9),IF(OR(BC8=Tabelas!$F$14,BC8=Tabelas!$F$15),BC16*BC23*BC19*Tabelas!$H$5,BC16*BC23*BC19*Tabelas!$H$9))</f>
        <v>0</v>
      </c>
      <c r="BE23" s="58">
        <f>IF(BE18&gt;=500000,400,IF(BE18&lt;100001,0,BE18/1000-SUM(BE20:BE22)))</f>
        <v>0</v>
      </c>
      <c r="BF23" s="59">
        <f>IF(BE10=Tabelas!$F$23,IF(OR(BE8=Tabelas!$F$14,BE8=Tabelas!$F$15),BE16*BE23*(BE19+Tabelas!$C$39)*Tabelas!$H$5,BE16*BE23*(BE19+Tabelas!$C$39)*Tabelas!$H$9),IF(OR(BE8=Tabelas!$F$14,BE8=Tabelas!$F$15),BE16*BE23*BE19*Tabelas!$H$5,BE16*BE23*BE19*Tabelas!$H$9))</f>
        <v>0</v>
      </c>
    </row>
    <row r="24" spans="1:58" ht="15.75" thickBot="1" x14ac:dyDescent="0.3">
      <c r="A24" s="446"/>
      <c r="B24" s="8" t="s">
        <v>95</v>
      </c>
      <c r="C24" s="60">
        <f>IF(C18&gt;500000,C18/1000-SUM(C20:C23),0)</f>
        <v>0</v>
      </c>
      <c r="D24" s="61">
        <f>IF(C10=Tabelas!$F$23,IF(OR(C8=Tabelas!$F$14,C8=Tabelas!$F$15),C16*C24*(C19+Tabelas!$C$39)*Tabelas!$H$6,C16*C24*(C19+Tabelas!$C$39)*Tabelas!$H$10),IF(OR(C8=Tabelas!$F$14,C8=Tabelas!$F$15),C16*C24*C19*Tabelas!$H$6,C16*C24*C19*Tabelas!$H$10))</f>
        <v>0</v>
      </c>
      <c r="E24" s="60">
        <f>IF(E18&gt;500000,E18/1000-SUM(E20:E23),0)</f>
        <v>0</v>
      </c>
      <c r="F24" s="61">
        <f>IF(E10=Tabelas!$F$23,IF(OR(E8=Tabelas!$F$14,E8=Tabelas!$F$15),E16*E24*(E19+Tabelas!$C$39)*Tabelas!$H$6,E16*E24*(E19+Tabelas!$C$39)*Tabelas!$H$10),IF(OR(E8=Tabelas!$F$14,E8=Tabelas!$F$15),E16*E24*E19*Tabelas!$H$6,E16*E24*E19*Tabelas!$H$10))</f>
        <v>0</v>
      </c>
      <c r="G24" s="60">
        <f>IF(G18&gt;500000,G18/1000-SUM(G20:G23),0)</f>
        <v>0</v>
      </c>
      <c r="H24" s="61">
        <f>IF(G10=Tabelas!$F$23,IF(OR(G8=Tabelas!$F$14,G8=Tabelas!$F$15),G16*G24*(G19+Tabelas!$C$39)*Tabelas!$H$6,G16*G24*(G19+Tabelas!$C$39)*Tabelas!$H$10),IF(OR(G8=Tabelas!$F$14,G8=Tabelas!$F$15),G16*G24*G19*Tabelas!$H$6,G16*G24*G19*Tabelas!$H$10))</f>
        <v>0</v>
      </c>
      <c r="I24" s="60">
        <f>IF(I18&gt;500000,I18/1000-SUM(I20:I23),0)</f>
        <v>0</v>
      </c>
      <c r="J24" s="61">
        <f>IF(I10=Tabelas!$F$23,IF(OR(I8=Tabelas!$F$14,I8=Tabelas!$F$15),I16*I24*(I19+Tabelas!$C$39)*Tabelas!$H$6,I16*I24*(I19+Tabelas!$C$39)*Tabelas!$H$10),IF(OR(I8=Tabelas!$F$14,I8=Tabelas!$F$15),I16*I24*I19*Tabelas!$H$6,I16*I24*I19*Tabelas!$H$10))</f>
        <v>0</v>
      </c>
      <c r="K24" s="60">
        <f>IF(K18&gt;500000,K18/1000-SUM(K20:K23),0)</f>
        <v>0</v>
      </c>
      <c r="L24" s="61">
        <f>IF(K10=Tabelas!$F$23,IF(OR(K8=Tabelas!$F$14,K8=Tabelas!$F$15),K16*K24*(K19+Tabelas!$C$39)*Tabelas!$H$6,K16*K24*(K19+Tabelas!$C$39)*Tabelas!$H$10),IF(OR(K8=Tabelas!$F$14,K8=Tabelas!$F$15),K16*K24*K19*Tabelas!$H$6,K16*K24*K19*Tabelas!$H$10))</f>
        <v>0</v>
      </c>
      <c r="M24" s="60">
        <f>IF(M18&gt;500000,M18/1000-SUM(M20:M23),0)</f>
        <v>0</v>
      </c>
      <c r="N24" s="61">
        <f>IF(M10=Tabelas!$F$23,IF(OR(M8=Tabelas!$F$14,M8=Tabelas!$F$15),M16*M24*(M19+Tabelas!$C$39)*Tabelas!$H$6,M16*M24*(M19+Tabelas!$C$39)*Tabelas!$H$10),IF(OR(M8=Tabelas!$F$14,M8=Tabelas!$F$15),M16*M24*M19*Tabelas!$H$6,M16*M24*M19*Tabelas!$H$10))</f>
        <v>0</v>
      </c>
      <c r="O24" s="60">
        <f>IF(O18&gt;500000,O18/1000-SUM(O20:O23),0)</f>
        <v>0</v>
      </c>
      <c r="P24" s="61">
        <f>IF(O10=Tabelas!$F$23,IF(OR(O8=Tabelas!$F$14,O8=Tabelas!$F$15),O16*O24*(O19+Tabelas!$C$39)*Tabelas!$H$6,O16*O24*(O19+Tabelas!$C$39)*Tabelas!$H$10),IF(OR(O8=Tabelas!$F$14,O8=Tabelas!$F$15),O16*O24*O19*Tabelas!$H$6,O16*O24*O19*Tabelas!$H$10))</f>
        <v>0</v>
      </c>
      <c r="Q24" s="60">
        <f>IF(Q18&gt;500000,Q18/1000-SUM(Q20:Q23),0)</f>
        <v>0</v>
      </c>
      <c r="R24" s="61">
        <f>IF(Q10=Tabelas!$F$23,IF(OR(Q8=Tabelas!$F$14,Q8=Tabelas!$F$15),Q16*Q24*(Q19+Tabelas!$C$39)*Tabelas!$H$6,Q16*Q24*(Q19+Tabelas!$C$39)*Tabelas!$H$10),IF(OR(Q8=Tabelas!$F$14,Q8=Tabelas!$F$15),Q16*Q24*Q19*Tabelas!$H$6,Q16*Q24*Q19*Tabelas!$H$10))</f>
        <v>0</v>
      </c>
      <c r="S24" s="60">
        <f>IF(S18&gt;500000,S18/1000-SUM(S20:S23),0)</f>
        <v>0</v>
      </c>
      <c r="T24" s="61">
        <f>IF(S10=Tabelas!$F$23,IF(OR(S8=Tabelas!$F$14,S8=Tabelas!$F$15),S16*S24*(S19+Tabelas!$C$39)*Tabelas!$H$6,S16*S24*(S19+Tabelas!$C$39)*Tabelas!$H$10),IF(OR(S8=Tabelas!$F$14,S8=Tabelas!$F$15),S16*S24*S19*Tabelas!$H$6,S16*S24*S19*Tabelas!$H$10))</f>
        <v>0</v>
      </c>
      <c r="U24" s="60">
        <f>IF(U18&gt;500000,U18/1000-SUM(U20:U23),0)</f>
        <v>0</v>
      </c>
      <c r="V24" s="61">
        <f>IF(U10=Tabelas!$F$23,IF(OR(U8=Tabelas!$F$14,U8=Tabelas!$F$15),U16*U24*(U19+Tabelas!$C$39)*Tabelas!$H$6,U16*U24*(U19+Tabelas!$C$39)*Tabelas!$H$10),IF(OR(U8=Tabelas!$F$14,U8=Tabelas!$F$15),U16*U24*U19*Tabelas!$H$6,U16*U24*U19*Tabelas!$H$10))</f>
        <v>0</v>
      </c>
      <c r="W24" s="60">
        <f>IF(W18&gt;500000,W18/1000-SUM(W20:W23),0)</f>
        <v>0</v>
      </c>
      <c r="X24" s="61">
        <f>IF(W10=Tabelas!$F$23,IF(OR(W8=Tabelas!$F$14,W8=Tabelas!$F$15),W16*W24*(W19+Tabelas!$C$39)*Tabelas!$H$6,W16*W24*(W19+Tabelas!$C$39)*Tabelas!$H$10),IF(OR(W8=Tabelas!$F$14,W8=Tabelas!$F$15),W16*W24*W19*Tabelas!$H$6,W16*W24*W19*Tabelas!$H$10))</f>
        <v>0</v>
      </c>
      <c r="Y24" s="60">
        <f>IF(Y18&gt;500000,Y18/1000-SUM(Y20:Y23),0)</f>
        <v>0</v>
      </c>
      <c r="Z24" s="61">
        <f>IF(Y10=Tabelas!$F$23,IF(OR(Y8=Tabelas!$F$14,Y8=Tabelas!$F$15),Y16*Y24*(Y19+Tabelas!$C$39)*Tabelas!$H$6,Y16*Y24*(Y19+Tabelas!$C$39)*Tabelas!$H$10),IF(OR(Y8=Tabelas!$F$14,Y8=Tabelas!$F$15),Y16*Y24*Y19*Tabelas!$H$6,Y16*Y24*Y19*Tabelas!$H$10))</f>
        <v>0</v>
      </c>
      <c r="AA24" s="60">
        <f>IF(AA18&gt;500000,AA18/1000-SUM(AA20:AA23),0)</f>
        <v>0</v>
      </c>
      <c r="AB24" s="61">
        <f>IF(AA10=Tabelas!$F$23,IF(OR(AA8=Tabelas!$F$14,AA8=Tabelas!$F$15),AA16*AA24*(AA19+Tabelas!$C$39)*Tabelas!$H$6,AA16*AA24*(AA19+Tabelas!$C$39)*Tabelas!$H$10),IF(OR(AA8=Tabelas!$F$14,AA8=Tabelas!$F$15),AA16*AA24*AA19*Tabelas!$H$6,AA16*AA24*AA19*Tabelas!$H$10))</f>
        <v>0</v>
      </c>
      <c r="AC24" s="60">
        <f>IF(AC18&gt;500000,AC18/1000-SUM(AC20:AC23),0)</f>
        <v>0</v>
      </c>
      <c r="AD24" s="61">
        <f>IF(AC10=Tabelas!$F$23,IF(OR(AC8=Tabelas!$F$14,AC8=Tabelas!$F$15),AC16*AC24*(AC19+Tabelas!$C$39)*Tabelas!$H$6,AC16*AC24*(AC19+Tabelas!$C$39)*Tabelas!$H$10),IF(OR(AC8=Tabelas!$F$14,AC8=Tabelas!$F$15),AC16*AC24*AC19*Tabelas!$H$6,AC16*AC24*AC19*Tabelas!$H$10))</f>
        <v>0</v>
      </c>
      <c r="AE24" s="60">
        <f>IF(AE18&gt;500000,AE18/1000-SUM(AE20:AE23),0)</f>
        <v>0</v>
      </c>
      <c r="AF24" s="61">
        <f>IF(AE10=Tabelas!$F$23,IF(OR(AE8=Tabelas!$F$14,AE8=Tabelas!$F$15),AE16*AE24*(AE19+Tabelas!$C$39)*Tabelas!$H$6,AE16*AE24*(AE19+Tabelas!$C$39)*Tabelas!$H$10),IF(OR(AE8=Tabelas!$F$14,AE8=Tabelas!$F$15),AE16*AE24*AE19*Tabelas!$H$6,AE16*AE24*AE19*Tabelas!$H$10))</f>
        <v>0</v>
      </c>
      <c r="AG24" s="60">
        <f>IF(AG18&gt;500000,AG18/1000-SUM(AG20:AG23),0)</f>
        <v>0</v>
      </c>
      <c r="AH24" s="61">
        <f>IF(AG10=Tabelas!$F$23,IF(OR(AG8=Tabelas!$F$14,AG8=Tabelas!$F$15),AG16*AG24*(AG19+Tabelas!$C$39)*Tabelas!$H$6,AG16*AG24*(AG19+Tabelas!$C$39)*Tabelas!$H$10),IF(OR(AG8=Tabelas!$F$14,AG8=Tabelas!$F$15),AG16*AG24*AG19*Tabelas!$H$6,AG16*AG24*AG19*Tabelas!$H$10))</f>
        <v>0</v>
      </c>
      <c r="AI24" s="60">
        <f>IF(AI18&gt;500000,AI18/1000-SUM(AI20:AI23),0)</f>
        <v>0</v>
      </c>
      <c r="AJ24" s="61">
        <f>IF(AI10=Tabelas!$F$23,IF(OR(AI8=Tabelas!$F$14,AI8=Tabelas!$F$15),AI16*AI24*(AI19+Tabelas!$C$39)*Tabelas!$H$6,AI16*AI24*(AI19+Tabelas!$C$39)*Tabelas!$H$10),IF(OR(AI8=Tabelas!$F$14,AI8=Tabelas!$F$15),AI16*AI24*AI19*Tabelas!$H$6,AI16*AI24*AI19*Tabelas!$H$10))</f>
        <v>0</v>
      </c>
      <c r="AK24" s="60">
        <f>IF(AK18&gt;500000,AK18/1000-SUM(AK20:AK23),0)</f>
        <v>0</v>
      </c>
      <c r="AL24" s="61">
        <f>IF(AK10=Tabelas!$F$23,IF(OR(AK8=Tabelas!$F$14,AK8=Tabelas!$F$15),AK16*AK24*(AK19+Tabelas!$C$39)*Tabelas!$H$6,AK16*AK24*(AK19+Tabelas!$C$39)*Tabelas!$H$10),IF(OR(AK8=Tabelas!$F$14,AK8=Tabelas!$F$15),AK16*AK24*AK19*Tabelas!$H$6,AK16*AK24*AK19*Tabelas!$H$10))</f>
        <v>0</v>
      </c>
      <c r="AM24" s="60">
        <f>IF(AM18&gt;500000,AM18/1000-SUM(AM20:AM23),0)</f>
        <v>0</v>
      </c>
      <c r="AN24" s="61">
        <f>IF(AM10=Tabelas!$F$23,IF(OR(AM8=Tabelas!$F$14,AM8=Tabelas!$F$15),AM16*AM24*(AM19+Tabelas!$C$39)*Tabelas!$H$6,AM16*AM24*(AM19+Tabelas!$C$39)*Tabelas!$H$10),IF(OR(AM8=Tabelas!$F$14,AM8=Tabelas!$F$15),AM16*AM24*AM19*Tabelas!$H$6,AM16*AM24*AM19*Tabelas!$H$10))</f>
        <v>0</v>
      </c>
      <c r="AO24" s="60">
        <f>IF(AO18&gt;500000,AO18/1000-SUM(AO20:AO23),0)</f>
        <v>0</v>
      </c>
      <c r="AP24" s="61">
        <f>IF(AO10=Tabelas!$F$23,IF(OR(AO8=Tabelas!$F$14,AO8=Tabelas!$F$15),AO16*AO24*(AO19+Tabelas!$C$39)*Tabelas!$H$6,AO16*AO24*(AO19+Tabelas!$C$39)*Tabelas!$H$10),IF(OR(AO8=Tabelas!$F$14,AO8=Tabelas!$F$15),AO16*AO24*AO19*Tabelas!$H$6,AO16*AO24*AO19*Tabelas!$H$10))</f>
        <v>0</v>
      </c>
      <c r="AQ24" s="60">
        <f>IF(AQ18&gt;500000,AQ18/1000-SUM(AQ20:AQ23),0)</f>
        <v>0</v>
      </c>
      <c r="AR24" s="61">
        <f>IF(AQ10=Tabelas!$F$23,IF(OR(AQ8=Tabelas!$F$14,AQ8=Tabelas!$F$15),AQ16*AQ24*(AQ19+Tabelas!$C$39)*Tabelas!$H$6,AQ16*AQ24*(AQ19+Tabelas!$C$39)*Tabelas!$H$10),IF(OR(AQ8=Tabelas!$F$14,AQ8=Tabelas!$F$15),AQ16*AQ24*AQ19*Tabelas!$H$6,AQ16*AQ24*AQ19*Tabelas!$H$10))</f>
        <v>0</v>
      </c>
      <c r="AS24" s="60">
        <f>IF(AS18&gt;500000,AS18/1000-SUM(AS20:AS23),0)</f>
        <v>0</v>
      </c>
      <c r="AT24" s="61">
        <f>IF(AS10=Tabelas!$F$23,IF(OR(AS8=Tabelas!$F$14,AS8=Tabelas!$F$15),AS16*AS24*(AS19+Tabelas!$C$39)*Tabelas!$H$6,AS16*AS24*(AS19+Tabelas!$C$39)*Tabelas!$H$10),IF(OR(AS8=Tabelas!$F$14,AS8=Tabelas!$F$15),AS16*AS24*AS19*Tabelas!$H$6,AS16*AS24*AS19*Tabelas!$H$10))</f>
        <v>0</v>
      </c>
      <c r="AU24" s="60">
        <f>IF(AU18&gt;500000,AU18/1000-SUM(AU20:AU23),0)</f>
        <v>0</v>
      </c>
      <c r="AV24" s="61">
        <f>IF(AU10=Tabelas!$F$23,IF(OR(AU8=Tabelas!$F$14,AU8=Tabelas!$F$15),AU16*AU24*(AU19+Tabelas!$C$39)*Tabelas!$H$6,AU16*AU24*(AU19+Tabelas!$C$39)*Tabelas!$H$10),IF(OR(AU8=Tabelas!$F$14,AU8=Tabelas!$F$15),AU16*AU24*AU19*Tabelas!$H$6,AU16*AU24*AU19*Tabelas!$H$10))</f>
        <v>0</v>
      </c>
      <c r="AW24" s="60">
        <f>IF(AW18&gt;500000,AW18/1000-SUM(AW20:AW23),0)</f>
        <v>0</v>
      </c>
      <c r="AX24" s="61">
        <f>IF(AW10=Tabelas!$F$23,IF(OR(AW8=Tabelas!$F$14,AW8=Tabelas!$F$15),AW16*AW24*(AW19+Tabelas!$C$39)*Tabelas!$H$6,AW16*AW24*(AW19+Tabelas!$C$39)*Tabelas!$H$10),IF(OR(AW8=Tabelas!$F$14,AW8=Tabelas!$F$15),AW16*AW24*AW19*Tabelas!$H$6,AW16*AW24*AW19*Tabelas!$H$10))</f>
        <v>0</v>
      </c>
      <c r="AY24" s="60">
        <f>IF(AY18&gt;500000,AY18/1000-SUM(AY20:AY23),0)</f>
        <v>0</v>
      </c>
      <c r="AZ24" s="61">
        <f>IF(AY10=Tabelas!$F$23,IF(OR(AY8=Tabelas!$F$14,AY8=Tabelas!$F$15),AY16*AY24*(AY19+Tabelas!$C$39)*Tabelas!$H$6,AY16*AY24*(AY19+Tabelas!$C$39)*Tabelas!$H$10),IF(OR(AY8=Tabelas!$F$14,AY8=Tabelas!$F$15),AY16*AY24*AY19*Tabelas!$H$6,AY16*AY24*AY19*Tabelas!$H$10))</f>
        <v>0</v>
      </c>
      <c r="BA24" s="60">
        <f>IF(BA18&gt;500000,BA18/1000-SUM(BA20:BA23),0)</f>
        <v>0</v>
      </c>
      <c r="BB24" s="61">
        <f>IF(BA10=Tabelas!$F$23,IF(OR(BA8=Tabelas!$F$14,BA8=Tabelas!$F$15),BA16*BA24*(BA19+Tabelas!$C$39)*Tabelas!$H$6,BA16*BA24*(BA19+Tabelas!$C$39)*Tabelas!$H$10),IF(OR(BA8=Tabelas!$F$14,BA8=Tabelas!$F$15),BA16*BA24*BA19*Tabelas!$H$6,BA16*BA24*BA19*Tabelas!$H$10))</f>
        <v>0</v>
      </c>
      <c r="BC24" s="60">
        <f>IF(BC18&gt;500000,BC18/1000-SUM(BC20:BC23),0)</f>
        <v>0</v>
      </c>
      <c r="BD24" s="61">
        <f>IF(BC10=Tabelas!$F$23,IF(OR(BC8=Tabelas!$F$14,BC8=Tabelas!$F$15),BC16*BC24*(BC19+Tabelas!$C$39)*Tabelas!$H$6,BC16*BC24*(BC19+Tabelas!$C$39)*Tabelas!$H$10),IF(OR(BC8=Tabelas!$F$14,BC8=Tabelas!$F$15),BC16*BC24*BC19*Tabelas!$H$6,BC16*BC24*BC19*Tabelas!$H$10))</f>
        <v>0</v>
      </c>
      <c r="BE24" s="60">
        <f>IF(BE18&gt;500000,BE18/1000-SUM(BE20:BE23),0)</f>
        <v>0</v>
      </c>
      <c r="BF24" s="61">
        <f>IF(BE10=Tabelas!$F$23,IF(OR(BE8=Tabelas!$F$14,BE8=Tabelas!$F$15),BE16*BE24*(BE19+Tabelas!$C$39)*Tabelas!$H$6,BE16*BE24*(BE19+Tabelas!$C$39)*Tabelas!$H$10),IF(OR(BE8=Tabelas!$F$14,BE8=Tabelas!$F$15),BE16*BE24*BE19*Tabelas!$H$6,BE16*BE24*BE19*Tabelas!$H$10))</f>
        <v>0</v>
      </c>
    </row>
    <row r="25" spans="1:58" ht="15.75" thickBot="1" x14ac:dyDescent="0.3">
      <c r="A25" s="320" t="s">
        <v>72</v>
      </c>
      <c r="B25" s="330" t="str">
        <f>'REQUISIÇÃO DE SERVIÇOS '!D26</f>
        <v>Refile e Pacote</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224"/>
      <c r="B26" s="120"/>
      <c r="C26" s="51" t="s">
        <v>96</v>
      </c>
      <c r="D26" s="63">
        <f>IF(OR(C8=Tabelas!$F$14,C8=Tabelas!$F$16),SUM(D20:D24),SUM(D20:D24)*87.5%)</f>
        <v>807.37688040404043</v>
      </c>
      <c r="E26" s="51" t="s">
        <v>96</v>
      </c>
      <c r="F26" s="63">
        <f>IF(OR(E8=Tabelas!$F$14,E8=Tabelas!$F$16),SUM(F20:F24),SUM(F20:F24)*87.5%)</f>
        <v>1151.3136020202021</v>
      </c>
      <c r="G26" s="51" t="s">
        <v>96</v>
      </c>
      <c r="H26" s="63">
        <f>IF(OR(G8=Tabelas!$F$14,G8=Tabelas!$F$16),SUM(H20:H24),SUM(H20:H24)*87.5%)</f>
        <v>116.58871919191921</v>
      </c>
      <c r="I26" s="51" t="s">
        <v>96</v>
      </c>
      <c r="J26" s="63">
        <f>IF(OR(I8=Tabelas!$F$14,I8=Tabelas!$F$16),SUM(J20:J24),SUM(J20:J24)*87.5%)</f>
        <v>807.37688040404043</v>
      </c>
      <c r="K26" s="51" t="s">
        <v>96</v>
      </c>
      <c r="L26" s="63">
        <f>IF(OR(K8=Tabelas!$F$14,K8=Tabelas!$F$16),SUM(L20:L24),SUM(L20:L24)*87.5%)</f>
        <v>0</v>
      </c>
      <c r="M26" s="51" t="s">
        <v>96</v>
      </c>
      <c r="N26" s="63">
        <f>IF(OR(M8=Tabelas!$F$14,M8=Tabelas!$F$16),SUM(N20:N24),SUM(N20:N24)*87.5%)</f>
        <v>116.58871919191921</v>
      </c>
      <c r="O26" s="51" t="s">
        <v>96</v>
      </c>
      <c r="P26" s="63">
        <f>IF(OR(O8=Tabelas!$F$14,O8=Tabelas!$F$16),SUM(P20:P24),SUM(P20:P24)*87.5%)</f>
        <v>0</v>
      </c>
      <c r="Q26" s="51" t="s">
        <v>96</v>
      </c>
      <c r="R26" s="63">
        <f>IF(OR(Q8=Tabelas!$F$14,Q8=Tabelas!$F$16),SUM(R20:R24),SUM(R20:R24)*87.5%)</f>
        <v>10408.457905858586</v>
      </c>
      <c r="S26" s="51" t="s">
        <v>96</v>
      </c>
      <c r="T26" s="63">
        <f>IF(OR(S8=Tabelas!$F$14,S8=Tabelas!$F$16),SUM(T20:T24),SUM(T20:T24)*87.5%)</f>
        <v>0</v>
      </c>
      <c r="U26" s="51" t="s">
        <v>96</v>
      </c>
      <c r="V26" s="63">
        <f>IF(OR(U8=Tabelas!$F$14,U8=Tabelas!$F$16),SUM(V20:V24),SUM(V20:V24)*87.5%)</f>
        <v>0</v>
      </c>
      <c r="W26" s="51" t="s">
        <v>96</v>
      </c>
      <c r="X26" s="63">
        <f>IF(OR(W8=Tabelas!$F$14,W8=Tabelas!$F$16),SUM(X20:X24),SUM(X20:X24)*87.5%)</f>
        <v>0</v>
      </c>
      <c r="Y26" s="51" t="s">
        <v>96</v>
      </c>
      <c r="Z26" s="63">
        <f>IF(OR(Y8=Tabelas!$F$14,Y8=Tabelas!$F$16),SUM(Z20:Z24),SUM(Z20:Z24)*87.5%)</f>
        <v>1839.187045252525</v>
      </c>
      <c r="AA26" s="51" t="s">
        <v>96</v>
      </c>
      <c r="AB26" s="63">
        <f>IF(OR(AA8=Tabelas!$F$14,AA8=Tabelas!$F$16),SUM(AB20:AB24),SUM(AB20:AB24)*87.5%)</f>
        <v>0</v>
      </c>
      <c r="AC26" s="51" t="s">
        <v>96</v>
      </c>
      <c r="AD26" s="63">
        <f>IF(OR(AC8=Tabelas!$F$14,AC8=Tabelas!$F$16),SUM(AD20:AD24),SUM(AD20:AD24)*87.5%)</f>
        <v>1495.2503236363636</v>
      </c>
      <c r="AE26" s="51" t="s">
        <v>96</v>
      </c>
      <c r="AF26" s="63">
        <f>IF(OR(AE8=Tabelas!$F$14,AE8=Tabelas!$F$16),SUM(AF20:AF24),SUM(AF20:AF24)*87.5%)</f>
        <v>0</v>
      </c>
      <c r="AG26" s="51" t="s">
        <v>96</v>
      </c>
      <c r="AH26" s="63">
        <f>IF(OR(AG8=Tabelas!$F$14,AG8=Tabelas!$F$16),SUM(AH20:AH24),SUM(AH20:AH24)*87.5%)</f>
        <v>174.88307878787876</v>
      </c>
      <c r="AI26" s="51" t="s">
        <v>96</v>
      </c>
      <c r="AJ26" s="63">
        <f>IF(OR(AI8=Tabelas!$F$14,AI8=Tabelas!$F$16),SUM(AJ20:AJ24),SUM(AJ20:AJ24)*87.5%)</f>
        <v>807.37688040404043</v>
      </c>
      <c r="AK26" s="51" t="s">
        <v>96</v>
      </c>
      <c r="AL26" s="63">
        <f>IF(OR(AK8=Tabelas!$F$14,AK8=Tabelas!$F$16),SUM(AL20:AL24),SUM(AL20:AL24)*87.5%)</f>
        <v>0</v>
      </c>
      <c r="AM26" s="51" t="s">
        <v>96</v>
      </c>
      <c r="AN26" s="63">
        <f>IF(OR(AM8=Tabelas!$F$14,AM8=Tabelas!$F$16),SUM(AN20:AN24),SUM(AN20:AN24)*87.5%)</f>
        <v>0</v>
      </c>
      <c r="AO26" s="51" t="s">
        <v>96</v>
      </c>
      <c r="AP26" s="63">
        <f>IF(OR(AO8=Tabelas!$F$14,AO8=Tabelas!$F$16),SUM(AP20:AP24),SUM(AP20:AP24)*87.5%)</f>
        <v>2169.4792433257576</v>
      </c>
      <c r="AQ26" s="51" t="s">
        <v>96</v>
      </c>
      <c r="AR26" s="63">
        <f>IF(OR(AQ8=Tabelas!$F$14,AQ8=Tabelas!$F$16),SUM(AR20:AR24),SUM(AR20:AR24)*87.5%)</f>
        <v>635.40851959595966</v>
      </c>
      <c r="AS26" s="51" t="s">
        <v>96</v>
      </c>
      <c r="AT26" s="63">
        <f>IF(OR(AS8=Tabelas!$F$14,AS8=Tabelas!$F$16),SUM(AT20:AT24),SUM(AT20:AT24)*87.5%)</f>
        <v>807.37688040404043</v>
      </c>
      <c r="AU26" s="51" t="s">
        <v>96</v>
      </c>
      <c r="AV26" s="63">
        <f>IF(OR(AU8=Tabelas!$F$14,AU8=Tabelas!$F$16),SUM(AV20:AV24),SUM(AV20:AV24)*87.5%)</f>
        <v>0</v>
      </c>
      <c r="AW26" s="51" t="s">
        <v>96</v>
      </c>
      <c r="AX26" s="63">
        <f>IF(OR(AW8=Tabelas!$F$14,AW8=Tabelas!$F$16),SUM(AX20:AX24),SUM(AX20:AX24)*87.5%)</f>
        <v>0</v>
      </c>
      <c r="AY26" s="51" t="s">
        <v>96</v>
      </c>
      <c r="AZ26" s="63">
        <f>IF(OR(AY8=Tabelas!$F$14,AY8=Tabelas!$F$16),SUM(AZ20:AZ24),SUM(AZ20:AZ24)*87.5%)</f>
        <v>0</v>
      </c>
      <c r="BA26" s="51" t="s">
        <v>96</v>
      </c>
      <c r="BB26" s="63">
        <f>IF(OR(BA8=Tabelas!$F$14,BA8=Tabelas!$F$16),SUM(BB20:BB24),SUM(BB20:BB24)*87.5%)</f>
        <v>0</v>
      </c>
      <c r="BC26" s="51" t="s">
        <v>96</v>
      </c>
      <c r="BD26" s="63">
        <f>IF(OR(BC8=Tabelas!$F$14,BC8=Tabelas!$F$16),SUM(BD20:BD24),SUM(BD20:BD24)*87.5%)</f>
        <v>0</v>
      </c>
      <c r="BE26" s="51" t="s">
        <v>96</v>
      </c>
      <c r="BF26" s="63">
        <f>IF(OR(BE8=Tabelas!$F$14,BE8=Tabelas!$F$16),SUM(BF20:BF24),SUM(BF20:BF24)*87.5%)</f>
        <v>1151.3136020202021</v>
      </c>
    </row>
    <row r="27" spans="1:58" x14ac:dyDescent="0.25">
      <c r="A27" s="224"/>
      <c r="B27" s="120"/>
      <c r="C27" s="51" t="s">
        <v>97</v>
      </c>
      <c r="D27" s="64">
        <f>D26/C4</f>
        <v>0.40368844020202022</v>
      </c>
      <c r="E27" s="51" t="s">
        <v>97</v>
      </c>
      <c r="F27" s="64">
        <f>F26/E4</f>
        <v>0.3837712006734007</v>
      </c>
      <c r="G27" s="51" t="s">
        <v>97</v>
      </c>
      <c r="H27" s="64">
        <f>H26/G4</f>
        <v>0.58294359595959611</v>
      </c>
      <c r="I27" s="51" t="s">
        <v>97</v>
      </c>
      <c r="J27" s="64">
        <f>J26/I4</f>
        <v>0.40368844020202022</v>
      </c>
      <c r="K27" s="51" t="s">
        <v>97</v>
      </c>
      <c r="L27" s="64" t="e">
        <f>L26/K4</f>
        <v>#DIV/0!</v>
      </c>
      <c r="M27" s="51" t="s">
        <v>97</v>
      </c>
      <c r="N27" s="64">
        <f>N26/M4</f>
        <v>0.58294359595959611</v>
      </c>
      <c r="O27" s="51" t="s">
        <v>97</v>
      </c>
      <c r="P27" s="64" t="e">
        <f>P26/O4</f>
        <v>#DIV/0!</v>
      </c>
      <c r="Q27" s="51" t="s">
        <v>97</v>
      </c>
      <c r="R27" s="64">
        <f>R26/Q4</f>
        <v>0.29738451159595958</v>
      </c>
      <c r="S27" s="51" t="s">
        <v>97</v>
      </c>
      <c r="T27" s="64" t="e">
        <f>T26/S4</f>
        <v>#DIV/0!</v>
      </c>
      <c r="U27" s="51" t="s">
        <v>97</v>
      </c>
      <c r="V27" s="64" t="e">
        <f>V26/U4</f>
        <v>#DIV/0!</v>
      </c>
      <c r="W27" s="51" t="s">
        <v>97</v>
      </c>
      <c r="X27" s="64" t="e">
        <f>X26/W4</f>
        <v>#DIV/0!</v>
      </c>
      <c r="Y27" s="51" t="s">
        <v>97</v>
      </c>
      <c r="Z27" s="64">
        <f>Z26/Y4</f>
        <v>0.36783740905050499</v>
      </c>
      <c r="AA27" s="51" t="s">
        <v>97</v>
      </c>
      <c r="AB27" s="64" t="e">
        <f>AB26/AA4</f>
        <v>#DIV/0!</v>
      </c>
      <c r="AC27" s="51" t="s">
        <v>97</v>
      </c>
      <c r="AD27" s="64">
        <f>AD26/AC4</f>
        <v>0.37381258090909092</v>
      </c>
      <c r="AE27" s="51" t="s">
        <v>97</v>
      </c>
      <c r="AF27" s="64" t="e">
        <f>AF26/AE4</f>
        <v>#DIV/0!</v>
      </c>
      <c r="AG27" s="51" t="s">
        <v>97</v>
      </c>
      <c r="AH27" s="64">
        <f>AH26/AG4</f>
        <v>0.58294359595959588</v>
      </c>
      <c r="AI27" s="51" t="s">
        <v>97</v>
      </c>
      <c r="AJ27" s="64">
        <f>AJ26/AI4</f>
        <v>0.40368844020202022</v>
      </c>
      <c r="AK27" s="51" t="s">
        <v>97</v>
      </c>
      <c r="AL27" s="64" t="e">
        <f>AL26/AK4</f>
        <v>#DIV/0!</v>
      </c>
      <c r="AM27" s="51" t="s">
        <v>97</v>
      </c>
      <c r="AN27" s="64" t="e">
        <f>AN26/AM4</f>
        <v>#DIV/0!</v>
      </c>
      <c r="AO27" s="51" t="s">
        <v>97</v>
      </c>
      <c r="AP27" s="64">
        <f>AP26/AO4</f>
        <v>0.36157987388762625</v>
      </c>
      <c r="AQ27" s="51" t="s">
        <v>97</v>
      </c>
      <c r="AR27" s="64">
        <f>AR26/AQ4</f>
        <v>0.42360567973063978</v>
      </c>
      <c r="AS27" s="51" t="s">
        <v>97</v>
      </c>
      <c r="AT27" s="64">
        <f>AT26/AS4</f>
        <v>0.40368844020202022</v>
      </c>
      <c r="AU27" s="51" t="s">
        <v>97</v>
      </c>
      <c r="AV27" s="64" t="e">
        <f>AV26/AU4</f>
        <v>#DIV/0!</v>
      </c>
      <c r="AW27" s="51" t="s">
        <v>97</v>
      </c>
      <c r="AX27" s="64" t="e">
        <f>AX26/AW4</f>
        <v>#DIV/0!</v>
      </c>
      <c r="AY27" s="51" t="s">
        <v>97</v>
      </c>
      <c r="AZ27" s="64" t="e">
        <f>AZ26/AY4</f>
        <v>#DIV/0!</v>
      </c>
      <c r="BA27" s="51" t="s">
        <v>97</v>
      </c>
      <c r="BB27" s="64" t="e">
        <f>BB26/BA4</f>
        <v>#DIV/0!</v>
      </c>
      <c r="BC27" s="51" t="s">
        <v>97</v>
      </c>
      <c r="BD27" s="64" t="e">
        <f>BD26/BC4</f>
        <v>#DIV/0!</v>
      </c>
      <c r="BE27" s="51" t="s">
        <v>97</v>
      </c>
      <c r="BF27" s="64">
        <f>BF26/BE4</f>
        <v>0.3837712006734007</v>
      </c>
    </row>
    <row r="28" spans="1:58" ht="15.75" thickBot="1" x14ac:dyDescent="0.3">
      <c r="A28" s="224"/>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row>
    <row r="29" spans="1:58" x14ac:dyDescent="0.25">
      <c r="A29" s="224"/>
      <c r="B29" s="120"/>
      <c r="C29" s="428" t="s">
        <v>98</v>
      </c>
      <c r="D29" s="429"/>
      <c r="E29" s="428" t="s">
        <v>98</v>
      </c>
      <c r="F29" s="429"/>
      <c r="G29" s="428" t="s">
        <v>98</v>
      </c>
      <c r="H29" s="429"/>
      <c r="I29" s="428" t="s">
        <v>98</v>
      </c>
      <c r="J29" s="429"/>
      <c r="K29" s="428" t="s">
        <v>98</v>
      </c>
      <c r="L29" s="429"/>
      <c r="M29" s="428" t="s">
        <v>98</v>
      </c>
      <c r="N29" s="429"/>
      <c r="O29" s="428" t="s">
        <v>98</v>
      </c>
      <c r="P29" s="429"/>
      <c r="Q29" s="428" t="s">
        <v>98</v>
      </c>
      <c r="R29" s="429"/>
      <c r="S29" s="428" t="s">
        <v>98</v>
      </c>
      <c r="T29" s="429"/>
      <c r="U29" s="428" t="s">
        <v>98</v>
      </c>
      <c r="V29" s="429"/>
      <c r="W29" s="428" t="s">
        <v>98</v>
      </c>
      <c r="X29" s="429"/>
      <c r="Y29" s="428" t="s">
        <v>98</v>
      </c>
      <c r="Z29" s="429"/>
      <c r="AA29" s="428" t="s">
        <v>98</v>
      </c>
      <c r="AB29" s="429"/>
      <c r="AC29" s="428" t="s">
        <v>98</v>
      </c>
      <c r="AD29" s="429"/>
      <c r="AE29" s="428" t="s">
        <v>98</v>
      </c>
      <c r="AF29" s="429"/>
      <c r="AG29" s="428" t="s">
        <v>98</v>
      </c>
      <c r="AH29" s="429"/>
      <c r="AI29" s="428" t="s">
        <v>98</v>
      </c>
      <c r="AJ29" s="429"/>
      <c r="AK29" s="428" t="s">
        <v>98</v>
      </c>
      <c r="AL29" s="429"/>
      <c r="AM29" s="428" t="s">
        <v>98</v>
      </c>
      <c r="AN29" s="429"/>
      <c r="AO29" s="428" t="s">
        <v>98</v>
      </c>
      <c r="AP29" s="429"/>
      <c r="AQ29" s="428" t="s">
        <v>98</v>
      </c>
      <c r="AR29" s="429"/>
      <c r="AS29" s="428" t="s">
        <v>98</v>
      </c>
      <c r="AT29" s="429"/>
      <c r="AU29" s="428" t="s">
        <v>98</v>
      </c>
      <c r="AV29" s="429"/>
      <c r="AW29" s="428" t="s">
        <v>98</v>
      </c>
      <c r="AX29" s="429"/>
      <c r="AY29" s="428" t="s">
        <v>98</v>
      </c>
      <c r="AZ29" s="429"/>
      <c r="BA29" s="428" t="s">
        <v>98</v>
      </c>
      <c r="BB29" s="429"/>
      <c r="BC29" s="428" t="s">
        <v>98</v>
      </c>
      <c r="BD29" s="429"/>
      <c r="BE29" s="428" t="s">
        <v>98</v>
      </c>
      <c r="BF29" s="429"/>
    </row>
    <row r="30" spans="1:58" x14ac:dyDescent="0.25">
      <c r="A30" s="224"/>
      <c r="B30" s="120"/>
      <c r="C30" s="54" t="s">
        <v>99</v>
      </c>
      <c r="D30" s="65">
        <f>D31*C4</f>
        <v>800</v>
      </c>
      <c r="E30" s="54" t="s">
        <v>99</v>
      </c>
      <c r="F30" s="65">
        <f>F31*E4</f>
        <v>1140</v>
      </c>
      <c r="G30" s="54" t="s">
        <v>99</v>
      </c>
      <c r="H30" s="65">
        <f>H31*G4</f>
        <v>115.99999999999999</v>
      </c>
      <c r="I30" s="54" t="s">
        <v>99</v>
      </c>
      <c r="J30" s="65">
        <f>J31*I4</f>
        <v>800</v>
      </c>
      <c r="K30" s="54" t="s">
        <v>99</v>
      </c>
      <c r="L30" s="65" t="e">
        <f>L31*K4</f>
        <v>#DIV/0!</v>
      </c>
      <c r="M30" s="54" t="s">
        <v>99</v>
      </c>
      <c r="N30" s="65">
        <f>N31*M4</f>
        <v>115.99999999999999</v>
      </c>
      <c r="O30" s="54" t="s">
        <v>99</v>
      </c>
      <c r="P30" s="65" t="e">
        <f>P31*O4</f>
        <v>#DIV/0!</v>
      </c>
      <c r="Q30" s="54" t="s">
        <v>99</v>
      </c>
      <c r="R30" s="65">
        <f>R31*Q4</f>
        <v>10500</v>
      </c>
      <c r="S30" s="54" t="s">
        <v>99</v>
      </c>
      <c r="T30" s="65" t="e">
        <f>T31*S4</f>
        <v>#DIV/0!</v>
      </c>
      <c r="U30" s="54" t="s">
        <v>99</v>
      </c>
      <c r="V30" s="65" t="e">
        <f>V31*U4</f>
        <v>#DIV/0!</v>
      </c>
      <c r="W30" s="54" t="s">
        <v>99</v>
      </c>
      <c r="X30" s="65" t="e">
        <f>X31*W4</f>
        <v>#DIV/0!</v>
      </c>
      <c r="Y30" s="54" t="s">
        <v>99</v>
      </c>
      <c r="Z30" s="65">
        <f>Z31*Y4</f>
        <v>1850</v>
      </c>
      <c r="AA30" s="54" t="s">
        <v>99</v>
      </c>
      <c r="AB30" s="65" t="e">
        <f>AB31*AA4</f>
        <v>#DIV/0!</v>
      </c>
      <c r="AC30" s="54" t="s">
        <v>99</v>
      </c>
      <c r="AD30" s="65">
        <f>AD31*AC4</f>
        <v>1480</v>
      </c>
      <c r="AE30" s="54" t="s">
        <v>99</v>
      </c>
      <c r="AF30" s="65" t="e">
        <f>AF31*AE4</f>
        <v>#DIV/0!</v>
      </c>
      <c r="AG30" s="54" t="s">
        <v>99</v>
      </c>
      <c r="AH30" s="65">
        <f>AH31*AG4</f>
        <v>174</v>
      </c>
      <c r="AI30" s="54" t="s">
        <v>99</v>
      </c>
      <c r="AJ30" s="65">
        <f>AJ31*AI4</f>
        <v>800</v>
      </c>
      <c r="AK30" s="54" t="s">
        <v>99</v>
      </c>
      <c r="AL30" s="65" t="e">
        <f>AL31*AK4</f>
        <v>#DIV/0!</v>
      </c>
      <c r="AM30" s="54" t="s">
        <v>99</v>
      </c>
      <c r="AN30" s="65" t="e">
        <f>AN31*AM4</f>
        <v>#DIV/0!</v>
      </c>
      <c r="AO30" s="54" t="s">
        <v>99</v>
      </c>
      <c r="AP30" s="65">
        <f>AP31*AO4</f>
        <v>2160</v>
      </c>
      <c r="AQ30" s="54" t="s">
        <v>99</v>
      </c>
      <c r="AR30" s="65">
        <f>AR31*AQ4</f>
        <v>630</v>
      </c>
      <c r="AS30" s="54" t="s">
        <v>99</v>
      </c>
      <c r="AT30" s="65">
        <f>AT31*AS4</f>
        <v>800</v>
      </c>
      <c r="AU30" s="54" t="s">
        <v>99</v>
      </c>
      <c r="AV30" s="65" t="e">
        <f>AV31*AU4</f>
        <v>#DIV/0!</v>
      </c>
      <c r="AW30" s="54" t="s">
        <v>99</v>
      </c>
      <c r="AX30" s="65" t="e">
        <f>AX31*AW4</f>
        <v>#DIV/0!</v>
      </c>
      <c r="AY30" s="54" t="s">
        <v>99</v>
      </c>
      <c r="AZ30" s="65" t="e">
        <f>AZ31*AY4</f>
        <v>#DIV/0!</v>
      </c>
      <c r="BA30" s="54" t="s">
        <v>99</v>
      </c>
      <c r="BB30" s="65" t="e">
        <f>BB31*BA4</f>
        <v>#DIV/0!</v>
      </c>
      <c r="BC30" s="54" t="s">
        <v>99</v>
      </c>
      <c r="BD30" s="65" t="e">
        <f>BD31*BC4</f>
        <v>#DIV/0!</v>
      </c>
      <c r="BE30" s="54" t="s">
        <v>99</v>
      </c>
      <c r="BF30" s="65">
        <f>BF31*BE4</f>
        <v>1140</v>
      </c>
    </row>
    <row r="31" spans="1:58" ht="15.75" thickBot="1" x14ac:dyDescent="0.3">
      <c r="A31" s="224"/>
      <c r="B31" s="120"/>
      <c r="C31" s="56" t="s">
        <v>97</v>
      </c>
      <c r="D31" s="66">
        <f>ROUND(D27,2)</f>
        <v>0.4</v>
      </c>
      <c r="E31" s="56" t="s">
        <v>97</v>
      </c>
      <c r="F31" s="66">
        <f>ROUND(F27,2)</f>
        <v>0.38</v>
      </c>
      <c r="G31" s="56" t="s">
        <v>97</v>
      </c>
      <c r="H31" s="66">
        <f>ROUND(H27,2)</f>
        <v>0.57999999999999996</v>
      </c>
      <c r="I31" s="56" t="s">
        <v>97</v>
      </c>
      <c r="J31" s="66">
        <f>ROUND(J27,2)</f>
        <v>0.4</v>
      </c>
      <c r="K31" s="56" t="s">
        <v>97</v>
      </c>
      <c r="L31" s="66" t="e">
        <f>ROUND(L27,2)</f>
        <v>#DIV/0!</v>
      </c>
      <c r="M31" s="56" t="s">
        <v>97</v>
      </c>
      <c r="N31" s="66">
        <f>ROUND(N27,2)</f>
        <v>0.57999999999999996</v>
      </c>
      <c r="O31" s="56" t="s">
        <v>97</v>
      </c>
      <c r="P31" s="66" t="e">
        <f>ROUND(P27,2)</f>
        <v>#DIV/0!</v>
      </c>
      <c r="Q31" s="56" t="s">
        <v>97</v>
      </c>
      <c r="R31" s="66">
        <f>ROUND(R27,2)</f>
        <v>0.3</v>
      </c>
      <c r="S31" s="56" t="s">
        <v>97</v>
      </c>
      <c r="T31" s="66" t="e">
        <f>ROUND(T27,2)</f>
        <v>#DIV/0!</v>
      </c>
      <c r="U31" s="56" t="s">
        <v>97</v>
      </c>
      <c r="V31" s="66" t="e">
        <f>ROUND(V27,2)</f>
        <v>#DIV/0!</v>
      </c>
      <c r="W31" s="56" t="s">
        <v>97</v>
      </c>
      <c r="X31" s="66" t="e">
        <f>ROUND(X27,2)</f>
        <v>#DIV/0!</v>
      </c>
      <c r="Y31" s="56" t="s">
        <v>97</v>
      </c>
      <c r="Z31" s="66">
        <f>ROUND(Z27,2)</f>
        <v>0.37</v>
      </c>
      <c r="AA31" s="56" t="s">
        <v>97</v>
      </c>
      <c r="AB31" s="66" t="e">
        <f>ROUND(AB27,2)</f>
        <v>#DIV/0!</v>
      </c>
      <c r="AC31" s="56" t="s">
        <v>97</v>
      </c>
      <c r="AD31" s="66">
        <f>ROUND(AD27,2)</f>
        <v>0.37</v>
      </c>
      <c r="AE31" s="56" t="s">
        <v>97</v>
      </c>
      <c r="AF31" s="66" t="e">
        <f>ROUND(AF27,2)</f>
        <v>#DIV/0!</v>
      </c>
      <c r="AG31" s="56" t="s">
        <v>97</v>
      </c>
      <c r="AH31" s="66">
        <f>ROUND(AH27,2)</f>
        <v>0.57999999999999996</v>
      </c>
      <c r="AI31" s="56" t="s">
        <v>97</v>
      </c>
      <c r="AJ31" s="66">
        <f>ROUND(AJ27,2)</f>
        <v>0.4</v>
      </c>
      <c r="AK31" s="56" t="s">
        <v>97</v>
      </c>
      <c r="AL31" s="66" t="e">
        <f>ROUND(AL27,2)</f>
        <v>#DIV/0!</v>
      </c>
      <c r="AM31" s="56" t="s">
        <v>97</v>
      </c>
      <c r="AN31" s="66" t="e">
        <f>ROUND(AN27,2)</f>
        <v>#DIV/0!</v>
      </c>
      <c r="AO31" s="56" t="s">
        <v>97</v>
      </c>
      <c r="AP31" s="66">
        <f>ROUND(AP27,2)</f>
        <v>0.36</v>
      </c>
      <c r="AQ31" s="56" t="s">
        <v>97</v>
      </c>
      <c r="AR31" s="66">
        <f>ROUND(AR27,2)</f>
        <v>0.42</v>
      </c>
      <c r="AS31" s="56" t="s">
        <v>97</v>
      </c>
      <c r="AT31" s="66">
        <f>ROUND(AT27,2)</f>
        <v>0.4</v>
      </c>
      <c r="AU31" s="56" t="s">
        <v>97</v>
      </c>
      <c r="AV31" s="66" t="e">
        <f>ROUND(AV27,2)</f>
        <v>#DIV/0!</v>
      </c>
      <c r="AW31" s="56" t="s">
        <v>97</v>
      </c>
      <c r="AX31" s="66" t="e">
        <f>ROUND(AX27,2)</f>
        <v>#DIV/0!</v>
      </c>
      <c r="AY31" s="56" t="s">
        <v>97</v>
      </c>
      <c r="AZ31" s="66" t="e">
        <f>ROUND(AZ27,2)</f>
        <v>#DIV/0!</v>
      </c>
      <c r="BA31" s="56" t="s">
        <v>97</v>
      </c>
      <c r="BB31" s="66" t="e">
        <f>ROUND(BB27,2)</f>
        <v>#DIV/0!</v>
      </c>
      <c r="BC31" s="56" t="s">
        <v>97</v>
      </c>
      <c r="BD31" s="66" t="e">
        <f>ROUND(BD27,2)</f>
        <v>#DIV/0!</v>
      </c>
      <c r="BE31" s="56" t="s">
        <v>97</v>
      </c>
      <c r="BF31" s="66">
        <f>ROUND(BF27,2)</f>
        <v>0.38</v>
      </c>
    </row>
  </sheetData>
  <sheetProtection password="D886" sheet="1" objects="1" scenarios="1"/>
  <mergeCells count="369">
    <mergeCell ref="BA29:BB29"/>
    <mergeCell ref="BC29:BD29"/>
    <mergeCell ref="AI29:AJ29"/>
    <mergeCell ref="AK29:AL29"/>
    <mergeCell ref="AM29:AN29"/>
    <mergeCell ref="AO29:AP29"/>
    <mergeCell ref="AQ29:AR29"/>
    <mergeCell ref="AS29:AT29"/>
    <mergeCell ref="AU29:AV29"/>
    <mergeCell ref="AW29:AX29"/>
    <mergeCell ref="AY29:AZ29"/>
    <mergeCell ref="BA18:BB18"/>
    <mergeCell ref="BC18:BD18"/>
    <mergeCell ref="AI19:AJ19"/>
    <mergeCell ref="AK19:AL19"/>
    <mergeCell ref="AM19:AN19"/>
    <mergeCell ref="AO19:AP19"/>
    <mergeCell ref="AQ19:AR19"/>
    <mergeCell ref="AS19:AT19"/>
    <mergeCell ref="AU19:AV19"/>
    <mergeCell ref="AW19:AX19"/>
    <mergeCell ref="AY19:AZ19"/>
    <mergeCell ref="BA19:BB19"/>
    <mergeCell ref="BC19:BD19"/>
    <mergeCell ref="AI18:AJ18"/>
    <mergeCell ref="AK18:AL18"/>
    <mergeCell ref="AM18:AN18"/>
    <mergeCell ref="AO18:AP18"/>
    <mergeCell ref="AQ18:AR18"/>
    <mergeCell ref="AS18:AT18"/>
    <mergeCell ref="AU18:AV18"/>
    <mergeCell ref="AW18:AX18"/>
    <mergeCell ref="AY18:AZ18"/>
    <mergeCell ref="AY12:AZ12"/>
    <mergeCell ref="BC15:BD15"/>
    <mergeCell ref="AI16:AJ16"/>
    <mergeCell ref="AK16:AL16"/>
    <mergeCell ref="AM16:AN16"/>
    <mergeCell ref="AO16:AP16"/>
    <mergeCell ref="AQ16:AR16"/>
    <mergeCell ref="AS16:AT16"/>
    <mergeCell ref="AU16:AV16"/>
    <mergeCell ref="AW16:AX16"/>
    <mergeCell ref="AY16:AZ16"/>
    <mergeCell ref="BA16:BB16"/>
    <mergeCell ref="BC16:BD16"/>
    <mergeCell ref="AI15:AJ15"/>
    <mergeCell ref="AK15:AL15"/>
    <mergeCell ref="BA15:BB15"/>
    <mergeCell ref="AM15:AN15"/>
    <mergeCell ref="AO15:AP15"/>
    <mergeCell ref="AQ15:AR15"/>
    <mergeCell ref="AS15:AT15"/>
    <mergeCell ref="AU15:AV15"/>
    <mergeCell ref="AW15:AX15"/>
    <mergeCell ref="AY15:AZ15"/>
    <mergeCell ref="AU8:AV8"/>
    <mergeCell ref="AW8:AX8"/>
    <mergeCell ref="AY8:AZ8"/>
    <mergeCell ref="BA12:BB12"/>
    <mergeCell ref="BC12:BD12"/>
    <mergeCell ref="AI13:AJ13"/>
    <mergeCell ref="AK13:AL13"/>
    <mergeCell ref="AM13:AN13"/>
    <mergeCell ref="AO13:AP13"/>
    <mergeCell ref="AQ13:AR13"/>
    <mergeCell ref="AS13:AT13"/>
    <mergeCell ref="AU13:AV13"/>
    <mergeCell ref="AW13:AX13"/>
    <mergeCell ref="AY13:AZ13"/>
    <mergeCell ref="BA13:BB13"/>
    <mergeCell ref="BC13:BD13"/>
    <mergeCell ref="AI12:AJ12"/>
    <mergeCell ref="AK12:AL12"/>
    <mergeCell ref="AM12:AN12"/>
    <mergeCell ref="AO12:AP12"/>
    <mergeCell ref="AQ12:AR12"/>
    <mergeCell ref="AS12:AT12"/>
    <mergeCell ref="AU12:AV12"/>
    <mergeCell ref="AW12:AX12"/>
    <mergeCell ref="AW6:AX6"/>
    <mergeCell ref="AY6:AZ6"/>
    <mergeCell ref="BC8:BD8"/>
    <mergeCell ref="AI9:AJ9"/>
    <mergeCell ref="AK9:AL9"/>
    <mergeCell ref="AM9:AN9"/>
    <mergeCell ref="AO9:AP9"/>
    <mergeCell ref="AQ9:AR9"/>
    <mergeCell ref="AS9:AT9"/>
    <mergeCell ref="AU9:AV9"/>
    <mergeCell ref="AW9:AX9"/>
    <mergeCell ref="AY9:AZ9"/>
    <mergeCell ref="BA9:BB9"/>
    <mergeCell ref="BC9:BD9"/>
    <mergeCell ref="AI8:AJ8"/>
    <mergeCell ref="AK8:AL8"/>
    <mergeCell ref="AI7:AJ7"/>
    <mergeCell ref="AK7:AL7"/>
    <mergeCell ref="AM7:AN7"/>
    <mergeCell ref="BA8:BB8"/>
    <mergeCell ref="AM8:AN8"/>
    <mergeCell ref="AO8:AP8"/>
    <mergeCell ref="AQ8:AR8"/>
    <mergeCell ref="AS8:AT8"/>
    <mergeCell ref="AO7:AP7"/>
    <mergeCell ref="AQ7:AR7"/>
    <mergeCell ref="AS7:AT7"/>
    <mergeCell ref="AU7:AV7"/>
    <mergeCell ref="AW7:AX7"/>
    <mergeCell ref="AY7:AZ7"/>
    <mergeCell ref="BA6:BB6"/>
    <mergeCell ref="BC6:BD6"/>
    <mergeCell ref="AI5:AJ5"/>
    <mergeCell ref="AK5:AL5"/>
    <mergeCell ref="AM5:AN5"/>
    <mergeCell ref="AO5:AP5"/>
    <mergeCell ref="AQ5:AR5"/>
    <mergeCell ref="AS5:AT5"/>
    <mergeCell ref="AU5:AV5"/>
    <mergeCell ref="AW5:AX5"/>
    <mergeCell ref="AY5:AZ5"/>
    <mergeCell ref="BA5:BB5"/>
    <mergeCell ref="BC5:BD5"/>
    <mergeCell ref="BA7:BB7"/>
    <mergeCell ref="BC7:BD7"/>
    <mergeCell ref="AQ6:AR6"/>
    <mergeCell ref="AS6:AT6"/>
    <mergeCell ref="AU6:AV6"/>
    <mergeCell ref="AU4:AV4"/>
    <mergeCell ref="AW4:AX4"/>
    <mergeCell ref="AY4:AZ4"/>
    <mergeCell ref="BA4:BB4"/>
    <mergeCell ref="BC4:BD4"/>
    <mergeCell ref="B1:C1"/>
    <mergeCell ref="B2:D2"/>
    <mergeCell ref="C4:D4"/>
    <mergeCell ref="AE4:AF4"/>
    <mergeCell ref="AG4:AH4"/>
    <mergeCell ref="AQ4:AR4"/>
    <mergeCell ref="E4:F4"/>
    <mergeCell ref="K4:L4"/>
    <mergeCell ref="M4:N4"/>
    <mergeCell ref="O4:P4"/>
    <mergeCell ref="Q4:R4"/>
    <mergeCell ref="G4:H4"/>
    <mergeCell ref="I4:J4"/>
    <mergeCell ref="AA4:AB4"/>
    <mergeCell ref="AC4:AD4"/>
    <mergeCell ref="K5:L5"/>
    <mergeCell ref="M5:N5"/>
    <mergeCell ref="O5:P5"/>
    <mergeCell ref="AS4:AT4"/>
    <mergeCell ref="AI4:AJ4"/>
    <mergeCell ref="AK4:AL4"/>
    <mergeCell ref="AM4:AN4"/>
    <mergeCell ref="AO4:AP4"/>
    <mergeCell ref="AI6:AJ6"/>
    <mergeCell ref="AK6:AL6"/>
    <mergeCell ref="AM6:AN6"/>
    <mergeCell ref="AO6:AP6"/>
    <mergeCell ref="Q5:R5"/>
    <mergeCell ref="S5:T5"/>
    <mergeCell ref="U5:V5"/>
    <mergeCell ref="W5:X5"/>
    <mergeCell ref="Y5:Z5"/>
    <mergeCell ref="AA5:AB5"/>
    <mergeCell ref="AC5:AD5"/>
    <mergeCell ref="AE5:AF5"/>
    <mergeCell ref="AG5:AH5"/>
    <mergeCell ref="U4:V4"/>
    <mergeCell ref="W4:X4"/>
    <mergeCell ref="Y4:Z4"/>
    <mergeCell ref="G5:H5"/>
    <mergeCell ref="I5:J5"/>
    <mergeCell ref="G6:H6"/>
    <mergeCell ref="I6:J6"/>
    <mergeCell ref="E18:F18"/>
    <mergeCell ref="E19:F19"/>
    <mergeCell ref="E29:F29"/>
    <mergeCell ref="E13:F13"/>
    <mergeCell ref="E15:F15"/>
    <mergeCell ref="E16:F16"/>
    <mergeCell ref="E5:F5"/>
    <mergeCell ref="E6:F6"/>
    <mergeCell ref="G7:H7"/>
    <mergeCell ref="I7:J7"/>
    <mergeCell ref="G8:H8"/>
    <mergeCell ref="I8:J8"/>
    <mergeCell ref="G9:H9"/>
    <mergeCell ref="I9:J9"/>
    <mergeCell ref="G12:H12"/>
    <mergeCell ref="E9:F9"/>
    <mergeCell ref="E12:F12"/>
    <mergeCell ref="E7:F7"/>
    <mergeCell ref="E8:F8"/>
    <mergeCell ref="G29:H29"/>
    <mergeCell ref="C5:D5"/>
    <mergeCell ref="C6:D6"/>
    <mergeCell ref="C16:D16"/>
    <mergeCell ref="A18:A24"/>
    <mergeCell ref="C18:D18"/>
    <mergeCell ref="C19:D19"/>
    <mergeCell ref="C29:D29"/>
    <mergeCell ref="A8:A10"/>
    <mergeCell ref="C8:D8"/>
    <mergeCell ref="C9:D9"/>
    <mergeCell ref="A5:A7"/>
    <mergeCell ref="C7:D7"/>
    <mergeCell ref="C15:D15"/>
    <mergeCell ref="C12:D12"/>
    <mergeCell ref="C13:D13"/>
    <mergeCell ref="I29:J29"/>
    <mergeCell ref="G16:H16"/>
    <mergeCell ref="I16:J16"/>
    <mergeCell ref="G18:H18"/>
    <mergeCell ref="I18:J18"/>
    <mergeCell ref="G19:H19"/>
    <mergeCell ref="I19:J19"/>
    <mergeCell ref="I12:J12"/>
    <mergeCell ref="G13:H13"/>
    <mergeCell ref="I13:J13"/>
    <mergeCell ref="G15:H15"/>
    <mergeCell ref="I15:J15"/>
    <mergeCell ref="K8:L8"/>
    <mergeCell ref="M8:N8"/>
    <mergeCell ref="O8:P8"/>
    <mergeCell ref="Q8:R8"/>
    <mergeCell ref="K9:L9"/>
    <mergeCell ref="M9:N9"/>
    <mergeCell ref="O9:P9"/>
    <mergeCell ref="Q9:R9"/>
    <mergeCell ref="K6:L6"/>
    <mergeCell ref="M6:N6"/>
    <mergeCell ref="O6:P6"/>
    <mergeCell ref="Q6:R6"/>
    <mergeCell ref="K7:L7"/>
    <mergeCell ref="M7:N7"/>
    <mergeCell ref="O7:P7"/>
    <mergeCell ref="Q7:R7"/>
    <mergeCell ref="M16:N16"/>
    <mergeCell ref="O16:P16"/>
    <mergeCell ref="Q16:R16"/>
    <mergeCell ref="K12:L12"/>
    <mergeCell ref="M12:N12"/>
    <mergeCell ref="O12:P12"/>
    <mergeCell ref="Q12:R12"/>
    <mergeCell ref="K13:L13"/>
    <mergeCell ref="M13:N13"/>
    <mergeCell ref="O13:P13"/>
    <mergeCell ref="Q13:R13"/>
    <mergeCell ref="K29:L29"/>
    <mergeCell ref="M29:N29"/>
    <mergeCell ref="O29:P29"/>
    <mergeCell ref="Q29:R29"/>
    <mergeCell ref="S4:T4"/>
    <mergeCell ref="S6:T6"/>
    <mergeCell ref="S8:T8"/>
    <mergeCell ref="S12:T12"/>
    <mergeCell ref="S15:T15"/>
    <mergeCell ref="S18:T18"/>
    <mergeCell ref="S29:T29"/>
    <mergeCell ref="K18:L18"/>
    <mergeCell ref="M18:N18"/>
    <mergeCell ref="O18:P18"/>
    <mergeCell ref="Q18:R18"/>
    <mergeCell ref="K19:L19"/>
    <mergeCell ref="M19:N19"/>
    <mergeCell ref="O19:P19"/>
    <mergeCell ref="Q19:R19"/>
    <mergeCell ref="K15:L15"/>
    <mergeCell ref="M15:N15"/>
    <mergeCell ref="O15:P15"/>
    <mergeCell ref="Q15:R15"/>
    <mergeCell ref="K16:L16"/>
    <mergeCell ref="AE6:AF6"/>
    <mergeCell ref="AG6:AH6"/>
    <mergeCell ref="S7:T7"/>
    <mergeCell ref="U7:V7"/>
    <mergeCell ref="W7:X7"/>
    <mergeCell ref="Y7:Z7"/>
    <mergeCell ref="AA7:AB7"/>
    <mergeCell ref="AC7:AD7"/>
    <mergeCell ref="AE7:AF7"/>
    <mergeCell ref="AG7:AH7"/>
    <mergeCell ref="U6:V6"/>
    <mergeCell ref="W6:X6"/>
    <mergeCell ref="Y6:Z6"/>
    <mergeCell ref="AA6:AB6"/>
    <mergeCell ref="AC6:AD6"/>
    <mergeCell ref="AE8:AF8"/>
    <mergeCell ref="AG8:AH8"/>
    <mergeCell ref="S9:T9"/>
    <mergeCell ref="U9:V9"/>
    <mergeCell ref="W9:X9"/>
    <mergeCell ref="Y9:Z9"/>
    <mergeCell ref="AA9:AB9"/>
    <mergeCell ref="AC9:AD9"/>
    <mergeCell ref="AE9:AF9"/>
    <mergeCell ref="AG9:AH9"/>
    <mergeCell ref="U8:V8"/>
    <mergeCell ref="W8:X8"/>
    <mergeCell ref="Y8:Z8"/>
    <mergeCell ref="AA8:AB8"/>
    <mergeCell ref="AC8:AD8"/>
    <mergeCell ref="AE12:AF12"/>
    <mergeCell ref="AG12:AH12"/>
    <mergeCell ref="S13:T13"/>
    <mergeCell ref="U13:V13"/>
    <mergeCell ref="W13:X13"/>
    <mergeCell ref="Y13:Z13"/>
    <mergeCell ref="AA13:AB13"/>
    <mergeCell ref="AC13:AD13"/>
    <mergeCell ref="AE13:AF13"/>
    <mergeCell ref="AG13:AH13"/>
    <mergeCell ref="U12:V12"/>
    <mergeCell ref="W12:X12"/>
    <mergeCell ref="Y12:Z12"/>
    <mergeCell ref="AA12:AB12"/>
    <mergeCell ref="AC12:AD12"/>
    <mergeCell ref="AE15:AF15"/>
    <mergeCell ref="AG15:AH15"/>
    <mergeCell ref="S16:T16"/>
    <mergeCell ref="U16:V16"/>
    <mergeCell ref="W16:X16"/>
    <mergeCell ref="Y16:Z16"/>
    <mergeCell ref="AA16:AB16"/>
    <mergeCell ref="AC16:AD16"/>
    <mergeCell ref="AE16:AF16"/>
    <mergeCell ref="AG16:AH16"/>
    <mergeCell ref="U15:V15"/>
    <mergeCell ref="W15:X15"/>
    <mergeCell ref="Y15:Z15"/>
    <mergeCell ref="AA15:AB15"/>
    <mergeCell ref="AC15:AD15"/>
    <mergeCell ref="S19:T19"/>
    <mergeCell ref="U19:V19"/>
    <mergeCell ref="W19:X19"/>
    <mergeCell ref="Y19:Z19"/>
    <mergeCell ref="AA19:AB19"/>
    <mergeCell ref="AC19:AD19"/>
    <mergeCell ref="AE19:AF19"/>
    <mergeCell ref="AG19:AH19"/>
    <mergeCell ref="U18:V18"/>
    <mergeCell ref="W18:X18"/>
    <mergeCell ref="Y18:Z18"/>
    <mergeCell ref="AA18:AB18"/>
    <mergeCell ref="AC18:AD18"/>
    <mergeCell ref="AE29:AF29"/>
    <mergeCell ref="AG29:AH29"/>
    <mergeCell ref="U29:V29"/>
    <mergeCell ref="W29:X29"/>
    <mergeCell ref="Y29:Z29"/>
    <mergeCell ref="AA29:AB29"/>
    <mergeCell ref="AC29:AD29"/>
    <mergeCell ref="AE18:AF18"/>
    <mergeCell ref="AG18:AH18"/>
    <mergeCell ref="BE16:BF16"/>
    <mergeCell ref="BE18:BF18"/>
    <mergeCell ref="BE19:BF19"/>
    <mergeCell ref="BE29:BF29"/>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BF36"/>
  <sheetViews>
    <sheetView showGridLines="0" workbookViewId="0">
      <selection sqref="A1:D2"/>
    </sheetView>
  </sheetViews>
  <sheetFormatPr defaultRowHeight="15" x14ac:dyDescent="0.25"/>
  <cols>
    <col min="1" max="1" width="13.42578125" style="217" bestFit="1" customWidth="1"/>
    <col min="2" max="2" width="37" style="217" bestFit="1" customWidth="1"/>
    <col min="3" max="3" width="15.7109375" style="217" customWidth="1"/>
    <col min="4" max="4" width="20" style="217" customWidth="1"/>
    <col min="5" max="56" width="19.7109375" style="217" customWidth="1"/>
    <col min="57" max="58" width="20" style="217" customWidth="1"/>
    <col min="59"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'!B27</f>
        <v>Folder IFPR</v>
      </c>
      <c r="C2" s="452"/>
      <c r="D2" s="453"/>
    </row>
    <row r="3" spans="1:58" x14ac:dyDescent="0.25">
      <c r="A3" s="218"/>
      <c r="B3" s="219"/>
      <c r="C3" s="220" t="s">
        <v>198</v>
      </c>
      <c r="D3" s="220"/>
      <c r="E3" s="217" t="s">
        <v>199</v>
      </c>
      <c r="G3" s="220" t="s">
        <v>202</v>
      </c>
      <c r="H3" s="220"/>
      <c r="I3" s="217" t="s">
        <v>203</v>
      </c>
      <c r="K3" s="220" t="s">
        <v>204</v>
      </c>
      <c r="L3" s="220"/>
      <c r="M3" s="217" t="s">
        <v>205</v>
      </c>
      <c r="O3" s="220" t="s">
        <v>208</v>
      </c>
      <c r="P3" s="220"/>
      <c r="Q3" s="217" t="s">
        <v>209</v>
      </c>
      <c r="S3" s="220" t="s">
        <v>210</v>
      </c>
      <c r="T3" s="220"/>
      <c r="U3" s="217" t="s">
        <v>211</v>
      </c>
      <c r="W3" s="220" t="s">
        <v>212</v>
      </c>
      <c r="X3" s="220"/>
      <c r="Y3" s="217" t="s">
        <v>214</v>
      </c>
      <c r="AA3" s="220" t="s">
        <v>215</v>
      </c>
      <c r="AB3" s="220"/>
      <c r="AC3" s="217" t="s">
        <v>216</v>
      </c>
      <c r="AE3" s="220" t="s">
        <v>217</v>
      </c>
      <c r="AG3" s="217" t="s">
        <v>218</v>
      </c>
      <c r="AI3" s="217" t="s">
        <v>219</v>
      </c>
      <c r="AK3" s="220" t="s">
        <v>220</v>
      </c>
      <c r="AL3" s="220"/>
      <c r="AM3" s="217" t="s">
        <v>221</v>
      </c>
      <c r="AO3" s="220" t="s">
        <v>222</v>
      </c>
      <c r="AP3" s="220"/>
      <c r="AQ3" s="217" t="s">
        <v>223</v>
      </c>
      <c r="AS3" s="220" t="s">
        <v>224</v>
      </c>
      <c r="AT3" s="220"/>
      <c r="AU3" s="217" t="s">
        <v>225</v>
      </c>
      <c r="AW3" s="220" t="s">
        <v>226</v>
      </c>
      <c r="AY3" s="217" t="s">
        <v>227</v>
      </c>
      <c r="BA3" s="220" t="s">
        <v>228</v>
      </c>
      <c r="BB3" s="220"/>
      <c r="BC3" s="217" t="s">
        <v>229</v>
      </c>
      <c r="BE3" s="217" t="s">
        <v>238</v>
      </c>
    </row>
    <row r="4" spans="1:58" ht="15.75" thickBot="1" x14ac:dyDescent="0.3">
      <c r="A4" s="221"/>
      <c r="B4" s="46" t="s">
        <v>76</v>
      </c>
      <c r="C4" s="430">
        <v>1000</v>
      </c>
      <c r="D4" s="430"/>
      <c r="E4" s="430">
        <v>0</v>
      </c>
      <c r="F4" s="430"/>
      <c r="G4" s="430">
        <v>0</v>
      </c>
      <c r="H4" s="430"/>
      <c r="I4" s="430">
        <v>0</v>
      </c>
      <c r="J4" s="430"/>
      <c r="K4" s="430">
        <v>10</v>
      </c>
      <c r="L4" s="430"/>
      <c r="M4" s="430">
        <v>0</v>
      </c>
      <c r="N4" s="430"/>
      <c r="O4" s="430">
        <v>500</v>
      </c>
      <c r="P4" s="430"/>
      <c r="Q4" s="430">
        <v>10000</v>
      </c>
      <c r="R4" s="430"/>
      <c r="S4" s="430">
        <v>0</v>
      </c>
      <c r="T4" s="430"/>
      <c r="U4" s="430">
        <v>200</v>
      </c>
      <c r="V4" s="430"/>
      <c r="W4" s="430">
        <v>200</v>
      </c>
      <c r="X4" s="430"/>
      <c r="Y4" s="430">
        <v>1000</v>
      </c>
      <c r="Z4" s="430"/>
      <c r="AA4" s="430">
        <v>0</v>
      </c>
      <c r="AB4" s="430"/>
      <c r="AC4" s="430">
        <v>0</v>
      </c>
      <c r="AD4" s="430"/>
      <c r="AE4" s="430">
        <v>0</v>
      </c>
      <c r="AF4" s="430"/>
      <c r="AG4" s="430">
        <v>30</v>
      </c>
      <c r="AH4" s="430"/>
      <c r="AI4" s="430">
        <v>0</v>
      </c>
      <c r="AJ4" s="430"/>
      <c r="AK4" s="430">
        <v>1000</v>
      </c>
      <c r="AL4" s="430"/>
      <c r="AM4" s="430">
        <v>5000</v>
      </c>
      <c r="AN4" s="430"/>
      <c r="AO4" s="430">
        <v>1000</v>
      </c>
      <c r="AP4" s="430"/>
      <c r="AQ4" s="430">
        <v>500</v>
      </c>
      <c r="AR4" s="430"/>
      <c r="AS4" s="430">
        <v>0</v>
      </c>
      <c r="AT4" s="430"/>
      <c r="AU4" s="430">
        <v>0</v>
      </c>
      <c r="AV4" s="430"/>
      <c r="AW4" s="430">
        <v>0</v>
      </c>
      <c r="AX4" s="430"/>
      <c r="AY4" s="430">
        <v>0</v>
      </c>
      <c r="AZ4" s="430"/>
      <c r="BA4" s="430">
        <v>1000</v>
      </c>
      <c r="BB4" s="430"/>
      <c r="BC4" s="430">
        <v>600</v>
      </c>
      <c r="BD4" s="430"/>
      <c r="BE4" s="430">
        <v>1000</v>
      </c>
      <c r="BF4" s="430"/>
    </row>
    <row r="5" spans="1:58" x14ac:dyDescent="0.25">
      <c r="A5" s="444" t="s">
        <v>77</v>
      </c>
      <c r="B5" s="47" t="s">
        <v>78</v>
      </c>
      <c r="C5" s="431">
        <v>20</v>
      </c>
      <c r="D5" s="432"/>
      <c r="E5" s="431">
        <v>20</v>
      </c>
      <c r="F5" s="432"/>
      <c r="G5" s="431">
        <v>20</v>
      </c>
      <c r="H5" s="432"/>
      <c r="I5" s="431">
        <v>20</v>
      </c>
      <c r="J5" s="432"/>
      <c r="K5" s="431">
        <v>20</v>
      </c>
      <c r="L5" s="432"/>
      <c r="M5" s="431">
        <v>20</v>
      </c>
      <c r="N5" s="432"/>
      <c r="O5" s="431">
        <v>20</v>
      </c>
      <c r="P5" s="432"/>
      <c r="Q5" s="431">
        <v>20</v>
      </c>
      <c r="R5" s="432"/>
      <c r="S5" s="431">
        <v>20</v>
      </c>
      <c r="T5" s="432"/>
      <c r="U5" s="431">
        <v>20</v>
      </c>
      <c r="V5" s="432"/>
      <c r="W5" s="431">
        <v>20</v>
      </c>
      <c r="X5" s="432"/>
      <c r="Y5" s="431">
        <v>20</v>
      </c>
      <c r="Z5" s="432"/>
      <c r="AA5" s="431">
        <v>20</v>
      </c>
      <c r="AB5" s="432"/>
      <c r="AC5" s="431">
        <v>20</v>
      </c>
      <c r="AD5" s="432"/>
      <c r="AE5" s="431">
        <v>20</v>
      </c>
      <c r="AF5" s="432"/>
      <c r="AG5" s="431">
        <v>20</v>
      </c>
      <c r="AH5" s="432"/>
      <c r="AI5" s="431">
        <v>20</v>
      </c>
      <c r="AJ5" s="432"/>
      <c r="AK5" s="431">
        <v>20</v>
      </c>
      <c r="AL5" s="432"/>
      <c r="AM5" s="431">
        <v>20</v>
      </c>
      <c r="AN5" s="432"/>
      <c r="AO5" s="431">
        <v>20</v>
      </c>
      <c r="AP5" s="432"/>
      <c r="AQ5" s="431">
        <v>20</v>
      </c>
      <c r="AR5" s="432"/>
      <c r="AS5" s="431">
        <v>20</v>
      </c>
      <c r="AT5" s="432"/>
      <c r="AU5" s="431">
        <v>20</v>
      </c>
      <c r="AV5" s="432"/>
      <c r="AW5" s="431">
        <v>20</v>
      </c>
      <c r="AX5" s="432"/>
      <c r="AY5" s="431">
        <v>20</v>
      </c>
      <c r="AZ5" s="432"/>
      <c r="BA5" s="431">
        <v>20</v>
      </c>
      <c r="BB5" s="432"/>
      <c r="BC5" s="431">
        <v>20</v>
      </c>
      <c r="BD5" s="432"/>
      <c r="BE5" s="431">
        <v>20</v>
      </c>
      <c r="BF5" s="432"/>
    </row>
    <row r="6" spans="1:58" x14ac:dyDescent="0.25">
      <c r="A6" s="447"/>
      <c r="B6" s="48" t="s">
        <v>79</v>
      </c>
      <c r="C6" s="433">
        <v>60</v>
      </c>
      <c r="D6" s="434"/>
      <c r="E6" s="433">
        <v>60</v>
      </c>
      <c r="F6" s="434"/>
      <c r="G6" s="433">
        <v>60</v>
      </c>
      <c r="H6" s="434"/>
      <c r="I6" s="433">
        <v>60</v>
      </c>
      <c r="J6" s="434"/>
      <c r="K6" s="433">
        <v>60</v>
      </c>
      <c r="L6" s="434"/>
      <c r="M6" s="433">
        <v>60</v>
      </c>
      <c r="N6" s="434"/>
      <c r="O6" s="433">
        <v>60</v>
      </c>
      <c r="P6" s="434"/>
      <c r="Q6" s="433">
        <v>60</v>
      </c>
      <c r="R6" s="434"/>
      <c r="S6" s="433">
        <v>60</v>
      </c>
      <c r="T6" s="434"/>
      <c r="U6" s="433">
        <v>60</v>
      </c>
      <c r="V6" s="434"/>
      <c r="W6" s="433">
        <v>60</v>
      </c>
      <c r="X6" s="434"/>
      <c r="Y6" s="433">
        <v>60</v>
      </c>
      <c r="Z6" s="434"/>
      <c r="AA6" s="433">
        <v>60</v>
      </c>
      <c r="AB6" s="434"/>
      <c r="AC6" s="433">
        <v>60</v>
      </c>
      <c r="AD6" s="434"/>
      <c r="AE6" s="433">
        <v>60</v>
      </c>
      <c r="AF6" s="434"/>
      <c r="AG6" s="433">
        <v>60</v>
      </c>
      <c r="AH6" s="434"/>
      <c r="AI6" s="433">
        <v>60</v>
      </c>
      <c r="AJ6" s="434"/>
      <c r="AK6" s="433">
        <v>60</v>
      </c>
      <c r="AL6" s="434"/>
      <c r="AM6" s="433">
        <v>60</v>
      </c>
      <c r="AN6" s="434"/>
      <c r="AO6" s="433">
        <v>60</v>
      </c>
      <c r="AP6" s="434"/>
      <c r="AQ6" s="433">
        <v>60</v>
      </c>
      <c r="AR6" s="434"/>
      <c r="AS6" s="433">
        <v>60</v>
      </c>
      <c r="AT6" s="434"/>
      <c r="AU6" s="433">
        <v>60</v>
      </c>
      <c r="AV6" s="434"/>
      <c r="AW6" s="433">
        <v>60</v>
      </c>
      <c r="AX6" s="434"/>
      <c r="AY6" s="433">
        <v>60</v>
      </c>
      <c r="AZ6" s="434"/>
      <c r="BA6" s="433">
        <v>60</v>
      </c>
      <c r="BB6" s="434"/>
      <c r="BC6" s="433">
        <v>60</v>
      </c>
      <c r="BD6" s="434"/>
      <c r="BE6" s="433">
        <v>60</v>
      </c>
      <c r="BF6" s="434"/>
    </row>
    <row r="7" spans="1:58" ht="15.75" thickBot="1" x14ac:dyDescent="0.3">
      <c r="A7" s="448"/>
      <c r="B7" s="49" t="s">
        <v>80</v>
      </c>
      <c r="C7" s="435">
        <v>1</v>
      </c>
      <c r="D7" s="436"/>
      <c r="E7" s="435">
        <v>1</v>
      </c>
      <c r="F7" s="436"/>
      <c r="G7" s="435">
        <v>1</v>
      </c>
      <c r="H7" s="436"/>
      <c r="I7" s="435">
        <v>1</v>
      </c>
      <c r="J7" s="436"/>
      <c r="K7" s="435">
        <v>1</v>
      </c>
      <c r="L7" s="436"/>
      <c r="M7" s="435">
        <v>1</v>
      </c>
      <c r="N7" s="436"/>
      <c r="O7" s="435">
        <v>1</v>
      </c>
      <c r="P7" s="436"/>
      <c r="Q7" s="435">
        <v>1</v>
      </c>
      <c r="R7" s="436"/>
      <c r="S7" s="435">
        <v>1</v>
      </c>
      <c r="T7" s="436"/>
      <c r="U7" s="435">
        <v>1</v>
      </c>
      <c r="V7" s="436"/>
      <c r="W7" s="435">
        <v>1</v>
      </c>
      <c r="X7" s="436"/>
      <c r="Y7" s="435">
        <v>1</v>
      </c>
      <c r="Z7" s="436"/>
      <c r="AA7" s="435">
        <v>1</v>
      </c>
      <c r="AB7" s="436"/>
      <c r="AC7" s="435">
        <v>1</v>
      </c>
      <c r="AD7" s="436"/>
      <c r="AE7" s="435">
        <v>1</v>
      </c>
      <c r="AF7" s="436"/>
      <c r="AG7" s="435">
        <v>1</v>
      </c>
      <c r="AH7" s="436"/>
      <c r="AI7" s="435">
        <v>1</v>
      </c>
      <c r="AJ7" s="436"/>
      <c r="AK7" s="435">
        <v>1</v>
      </c>
      <c r="AL7" s="436"/>
      <c r="AM7" s="435">
        <v>1</v>
      </c>
      <c r="AN7" s="436"/>
      <c r="AO7" s="435">
        <v>1</v>
      </c>
      <c r="AP7" s="436"/>
      <c r="AQ7" s="435">
        <v>1</v>
      </c>
      <c r="AR7" s="436"/>
      <c r="AS7" s="435">
        <v>1</v>
      </c>
      <c r="AT7" s="436"/>
      <c r="AU7" s="435">
        <v>1</v>
      </c>
      <c r="AV7" s="436"/>
      <c r="AW7" s="435">
        <v>1</v>
      </c>
      <c r="AX7" s="436"/>
      <c r="AY7" s="435">
        <v>1</v>
      </c>
      <c r="AZ7" s="436"/>
      <c r="BA7" s="435">
        <v>1</v>
      </c>
      <c r="BB7" s="436"/>
      <c r="BC7" s="435">
        <v>1</v>
      </c>
      <c r="BD7" s="436"/>
      <c r="BE7" s="435">
        <v>1</v>
      </c>
      <c r="BF7" s="436"/>
    </row>
    <row r="8" spans="1:58" x14ac:dyDescent="0.25">
      <c r="A8" s="444" t="s">
        <v>81</v>
      </c>
      <c r="B8" s="50" t="s">
        <v>82</v>
      </c>
      <c r="C8" s="437" t="s">
        <v>36</v>
      </c>
      <c r="D8" s="438"/>
      <c r="E8" s="437" t="s">
        <v>36</v>
      </c>
      <c r="F8" s="438"/>
      <c r="G8" s="437" t="s">
        <v>36</v>
      </c>
      <c r="H8" s="438"/>
      <c r="I8" s="437" t="s">
        <v>36</v>
      </c>
      <c r="J8" s="438"/>
      <c r="K8" s="437" t="s">
        <v>36</v>
      </c>
      <c r="L8" s="438"/>
      <c r="M8" s="437" t="s">
        <v>36</v>
      </c>
      <c r="N8" s="438"/>
      <c r="O8" s="437" t="s">
        <v>36</v>
      </c>
      <c r="P8" s="438"/>
      <c r="Q8" s="437" t="s">
        <v>36</v>
      </c>
      <c r="R8" s="438"/>
      <c r="S8" s="437" t="s">
        <v>36</v>
      </c>
      <c r="T8" s="438"/>
      <c r="U8" s="437" t="s">
        <v>36</v>
      </c>
      <c r="V8" s="438"/>
      <c r="W8" s="437" t="s">
        <v>36</v>
      </c>
      <c r="X8" s="438"/>
      <c r="Y8" s="437" t="s">
        <v>36</v>
      </c>
      <c r="Z8" s="438"/>
      <c r="AA8" s="437" t="s">
        <v>36</v>
      </c>
      <c r="AB8" s="438"/>
      <c r="AC8" s="437" t="s">
        <v>36</v>
      </c>
      <c r="AD8" s="438"/>
      <c r="AE8" s="437" t="s">
        <v>36</v>
      </c>
      <c r="AF8" s="438"/>
      <c r="AG8" s="437" t="s">
        <v>36</v>
      </c>
      <c r="AH8" s="438"/>
      <c r="AI8" s="437" t="s">
        <v>36</v>
      </c>
      <c r="AJ8" s="438"/>
      <c r="AK8" s="437" t="s">
        <v>36</v>
      </c>
      <c r="AL8" s="438"/>
      <c r="AM8" s="437" t="s">
        <v>36</v>
      </c>
      <c r="AN8" s="438"/>
      <c r="AO8" s="437" t="s">
        <v>36</v>
      </c>
      <c r="AP8" s="438"/>
      <c r="AQ8" s="437" t="s">
        <v>36</v>
      </c>
      <c r="AR8" s="438"/>
      <c r="AS8" s="437" t="s">
        <v>36</v>
      </c>
      <c r="AT8" s="438"/>
      <c r="AU8" s="437" t="s">
        <v>36</v>
      </c>
      <c r="AV8" s="438"/>
      <c r="AW8" s="437" t="s">
        <v>36</v>
      </c>
      <c r="AX8" s="438"/>
      <c r="AY8" s="437" t="s">
        <v>36</v>
      </c>
      <c r="AZ8" s="438"/>
      <c r="BA8" s="437" t="s">
        <v>36</v>
      </c>
      <c r="BB8" s="438"/>
      <c r="BC8" s="437" t="s">
        <v>36</v>
      </c>
      <c r="BD8" s="438"/>
      <c r="BE8" s="437" t="s">
        <v>36</v>
      </c>
      <c r="BF8" s="438"/>
    </row>
    <row r="9" spans="1:58" x14ac:dyDescent="0.25">
      <c r="A9" s="447"/>
      <c r="B9" s="48" t="s">
        <v>83</v>
      </c>
      <c r="C9" s="439" t="s">
        <v>40</v>
      </c>
      <c r="D9" s="440"/>
      <c r="E9" s="439" t="s">
        <v>40</v>
      </c>
      <c r="F9" s="440"/>
      <c r="G9" s="439" t="s">
        <v>40</v>
      </c>
      <c r="H9" s="440"/>
      <c r="I9" s="439" t="s">
        <v>40</v>
      </c>
      <c r="J9" s="440"/>
      <c r="K9" s="439" t="s">
        <v>40</v>
      </c>
      <c r="L9" s="440"/>
      <c r="M9" s="439" t="s">
        <v>40</v>
      </c>
      <c r="N9" s="440"/>
      <c r="O9" s="439" t="s">
        <v>40</v>
      </c>
      <c r="P9" s="440"/>
      <c r="Q9" s="439" t="s">
        <v>40</v>
      </c>
      <c r="R9" s="440"/>
      <c r="S9" s="439" t="s">
        <v>40</v>
      </c>
      <c r="T9" s="440"/>
      <c r="U9" s="439" t="s">
        <v>40</v>
      </c>
      <c r="V9" s="440"/>
      <c r="W9" s="439" t="s">
        <v>40</v>
      </c>
      <c r="X9" s="440"/>
      <c r="Y9" s="439" t="s">
        <v>40</v>
      </c>
      <c r="Z9" s="440"/>
      <c r="AA9" s="439" t="s">
        <v>40</v>
      </c>
      <c r="AB9" s="440"/>
      <c r="AC9" s="439" t="s">
        <v>40</v>
      </c>
      <c r="AD9" s="440"/>
      <c r="AE9" s="439" t="s">
        <v>40</v>
      </c>
      <c r="AF9" s="440"/>
      <c r="AG9" s="439" t="s">
        <v>40</v>
      </c>
      <c r="AH9" s="440"/>
      <c r="AI9" s="439" t="s">
        <v>40</v>
      </c>
      <c r="AJ9" s="440"/>
      <c r="AK9" s="439" t="s">
        <v>40</v>
      </c>
      <c r="AL9" s="440"/>
      <c r="AM9" s="439" t="s">
        <v>40</v>
      </c>
      <c r="AN9" s="440"/>
      <c r="AO9" s="439" t="s">
        <v>40</v>
      </c>
      <c r="AP9" s="440"/>
      <c r="AQ9" s="439" t="s">
        <v>40</v>
      </c>
      <c r="AR9" s="440"/>
      <c r="AS9" s="439" t="s">
        <v>40</v>
      </c>
      <c r="AT9" s="440"/>
      <c r="AU9" s="439" t="s">
        <v>40</v>
      </c>
      <c r="AV9" s="440"/>
      <c r="AW9" s="439" t="s">
        <v>40</v>
      </c>
      <c r="AX9" s="440"/>
      <c r="AY9" s="439" t="s">
        <v>40</v>
      </c>
      <c r="AZ9" s="440"/>
      <c r="BA9" s="439" t="s">
        <v>40</v>
      </c>
      <c r="BB9" s="440"/>
      <c r="BC9" s="439" t="s">
        <v>40</v>
      </c>
      <c r="BD9" s="440"/>
      <c r="BE9" s="439" t="s">
        <v>40</v>
      </c>
      <c r="BF9" s="440"/>
    </row>
    <row r="10" spans="1:58" ht="15.75" thickBot="1" x14ac:dyDescent="0.3">
      <c r="A10" s="448"/>
      <c r="B10" s="49" t="s">
        <v>84</v>
      </c>
      <c r="C10" s="4" t="s">
        <v>42</v>
      </c>
      <c r="D10" s="5">
        <f>IF(C10=Tabelas!$F$23,Tabelas!$C$39,0%)</f>
        <v>0</v>
      </c>
      <c r="E10" s="4" t="s">
        <v>42</v>
      </c>
      <c r="F10" s="5">
        <f>IF(E10=Tabelas!$F$23,Tabelas!$C$39,0%)</f>
        <v>0</v>
      </c>
      <c r="G10" s="4" t="s">
        <v>42</v>
      </c>
      <c r="H10" s="5">
        <f>IF(G10=Tabelas!$F$23,Tabelas!$C$39,0%)</f>
        <v>0</v>
      </c>
      <c r="I10" s="4" t="s">
        <v>42</v>
      </c>
      <c r="J10" s="5">
        <f>IF(I10=Tabelas!$F$23,Tabelas!$C$39,0%)</f>
        <v>0</v>
      </c>
      <c r="K10" s="4" t="s">
        <v>42</v>
      </c>
      <c r="L10" s="5">
        <f>IF(K10=Tabelas!$F$23,Tabelas!$C$39,0%)</f>
        <v>0</v>
      </c>
      <c r="M10" s="4" t="s">
        <v>42</v>
      </c>
      <c r="N10" s="5">
        <f>IF(M10=Tabelas!$F$23,Tabelas!$C$39,0%)</f>
        <v>0</v>
      </c>
      <c r="O10" s="4" t="s">
        <v>42</v>
      </c>
      <c r="P10" s="5">
        <f>IF(O10=Tabelas!$F$23,Tabelas!$C$39,0%)</f>
        <v>0</v>
      </c>
      <c r="Q10" s="4" t="s">
        <v>42</v>
      </c>
      <c r="R10" s="5">
        <f>IF(Q10=Tabelas!$F$23,Tabelas!$C$39,0%)</f>
        <v>0</v>
      </c>
      <c r="S10" s="4" t="s">
        <v>42</v>
      </c>
      <c r="T10" s="5">
        <f>IF(S10=Tabelas!$F$23,Tabelas!$C$39,0%)</f>
        <v>0</v>
      </c>
      <c r="U10" s="4" t="s">
        <v>42</v>
      </c>
      <c r="V10" s="5">
        <f>IF(U10=Tabelas!$F$23,Tabelas!$C$39,0%)</f>
        <v>0</v>
      </c>
      <c r="W10" s="4" t="s">
        <v>42</v>
      </c>
      <c r="X10" s="5">
        <f>IF(W10=Tabelas!$F$23,Tabelas!$C$39,0%)</f>
        <v>0</v>
      </c>
      <c r="Y10" s="4" t="s">
        <v>42</v>
      </c>
      <c r="Z10" s="5">
        <f>IF(Y10=Tabelas!$F$23,Tabelas!$C$39,0%)</f>
        <v>0</v>
      </c>
      <c r="AA10" s="4" t="s">
        <v>42</v>
      </c>
      <c r="AB10" s="5">
        <f>IF(AA10=Tabelas!$F$23,Tabelas!$C$39,0%)</f>
        <v>0</v>
      </c>
      <c r="AC10" s="4" t="s">
        <v>42</v>
      </c>
      <c r="AD10" s="5">
        <f>IF(AC10=Tabelas!$F$23,Tabelas!$C$39,0%)</f>
        <v>0</v>
      </c>
      <c r="AE10" s="4" t="s">
        <v>42</v>
      </c>
      <c r="AF10" s="5">
        <f>IF(AE10=Tabelas!$F$23,Tabelas!$C$39,0%)</f>
        <v>0</v>
      </c>
      <c r="AG10" s="4" t="s">
        <v>42</v>
      </c>
      <c r="AH10" s="5">
        <f>IF(AG10=Tabelas!$F$23,Tabelas!$C$39,0%)</f>
        <v>0</v>
      </c>
      <c r="AI10" s="4" t="s">
        <v>42</v>
      </c>
      <c r="AJ10" s="5">
        <f>IF(AI10=Tabelas!$F$23,Tabelas!$C$39,0%)</f>
        <v>0</v>
      </c>
      <c r="AK10" s="4" t="s">
        <v>42</v>
      </c>
      <c r="AL10" s="5">
        <f>IF(AK10=Tabelas!$F$23,Tabelas!$C$39,0%)</f>
        <v>0</v>
      </c>
      <c r="AM10" s="4" t="s">
        <v>42</v>
      </c>
      <c r="AN10" s="5">
        <f>IF(AM10=Tabelas!$F$23,Tabelas!$C$39,0%)</f>
        <v>0</v>
      </c>
      <c r="AO10" s="4" t="s">
        <v>42</v>
      </c>
      <c r="AP10" s="5">
        <f>IF(AO10=Tabelas!$F$23,Tabelas!$C$39,0%)</f>
        <v>0</v>
      </c>
      <c r="AQ10" s="4" t="s">
        <v>42</v>
      </c>
      <c r="AR10" s="5">
        <f>IF(AQ10=Tabelas!$F$23,Tabelas!$C$39,0%)</f>
        <v>0</v>
      </c>
      <c r="AS10" s="4" t="s">
        <v>42</v>
      </c>
      <c r="AT10" s="5">
        <f>IF(AS10=Tabelas!$F$23,Tabelas!$C$39,0%)</f>
        <v>0</v>
      </c>
      <c r="AU10" s="4" t="s">
        <v>42</v>
      </c>
      <c r="AV10" s="5">
        <f>IF(AU10=Tabelas!$F$23,Tabelas!$C$39,0%)</f>
        <v>0</v>
      </c>
      <c r="AW10" s="4" t="s">
        <v>42</v>
      </c>
      <c r="AX10" s="5">
        <f>IF(AW10=Tabelas!$F$23,Tabelas!$C$39,0%)</f>
        <v>0</v>
      </c>
      <c r="AY10" s="4" t="s">
        <v>42</v>
      </c>
      <c r="AZ10" s="5">
        <f>IF(AY10=Tabelas!$F$23,Tabelas!$C$39,0%)</f>
        <v>0</v>
      </c>
      <c r="BA10" s="4" t="s">
        <v>42</v>
      </c>
      <c r="BB10" s="5">
        <f>IF(BA10=Tabelas!$F$23,Tabelas!$C$39,0%)</f>
        <v>0</v>
      </c>
      <c r="BC10" s="4" t="s">
        <v>42</v>
      </c>
      <c r="BD10" s="5">
        <f>IF(BC10=Tabelas!$F$23,Tabelas!$C$39,0%)</f>
        <v>0</v>
      </c>
      <c r="BE10" s="4" t="s">
        <v>42</v>
      </c>
      <c r="BF10" s="5">
        <f>IF(BE10=Tabelas!$F$23,Tabelas!$C$39,0%)</f>
        <v>0</v>
      </c>
    </row>
    <row r="11" spans="1:58" x14ac:dyDescent="0.25">
      <c r="A11" s="221"/>
      <c r="B11" s="8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row>
    <row r="12" spans="1:58" x14ac:dyDescent="0.25">
      <c r="A12" s="221"/>
      <c r="B12" s="6" t="s">
        <v>49</v>
      </c>
      <c r="C12" s="441">
        <f>'REQUISIÇÃO DE SERVIÇOS '!$J$19</f>
        <v>265.26666666666665</v>
      </c>
      <c r="D12" s="441"/>
      <c r="E12" s="441">
        <f>'REQUISIÇÃO DE SERVIÇOS '!$J$19</f>
        <v>265.26666666666665</v>
      </c>
      <c r="F12" s="441"/>
      <c r="G12" s="441">
        <f>'REQUISIÇÃO DE SERVIÇOS '!$J$19</f>
        <v>265.26666666666665</v>
      </c>
      <c r="H12" s="441"/>
      <c r="I12" s="441">
        <f>'REQUISIÇÃO DE SERVIÇOS '!$J$19</f>
        <v>265.26666666666665</v>
      </c>
      <c r="J12" s="441"/>
      <c r="K12" s="441">
        <f>'REQUISIÇÃO DE SERVIÇOS '!$J$19</f>
        <v>265.26666666666665</v>
      </c>
      <c r="L12" s="441"/>
      <c r="M12" s="441">
        <f>'REQUISIÇÃO DE SERVIÇOS '!$J$19</f>
        <v>265.26666666666665</v>
      </c>
      <c r="N12" s="441"/>
      <c r="O12" s="441">
        <f>'REQUISIÇÃO DE SERVIÇOS '!$J$19</f>
        <v>265.26666666666665</v>
      </c>
      <c r="P12" s="441"/>
      <c r="Q12" s="441">
        <f>'REQUISIÇÃO DE SERVIÇOS '!$J$19</f>
        <v>265.26666666666665</v>
      </c>
      <c r="R12" s="441"/>
      <c r="S12" s="441">
        <f>'REQUISIÇÃO DE SERVIÇOS '!$J$19</f>
        <v>265.26666666666665</v>
      </c>
      <c r="T12" s="441"/>
      <c r="U12" s="441">
        <f>'REQUISIÇÃO DE SERVIÇOS '!$J$19</f>
        <v>265.26666666666665</v>
      </c>
      <c r="V12" s="441"/>
      <c r="W12" s="441">
        <f>'REQUISIÇÃO DE SERVIÇOS '!$J$19</f>
        <v>265.26666666666665</v>
      </c>
      <c r="X12" s="441"/>
      <c r="Y12" s="441">
        <f>'REQUISIÇÃO DE SERVIÇOS '!$J$19</f>
        <v>265.26666666666665</v>
      </c>
      <c r="Z12" s="441"/>
      <c r="AA12" s="441">
        <f>'REQUISIÇÃO DE SERVIÇOS '!$J$19</f>
        <v>265.26666666666665</v>
      </c>
      <c r="AB12" s="441"/>
      <c r="AC12" s="441">
        <f>'REQUISIÇÃO DE SERVIÇOS '!$J$19</f>
        <v>265.26666666666665</v>
      </c>
      <c r="AD12" s="441"/>
      <c r="AE12" s="441">
        <f>'REQUISIÇÃO DE SERVIÇOS '!$J$19</f>
        <v>265.26666666666665</v>
      </c>
      <c r="AF12" s="441"/>
      <c r="AG12" s="441">
        <f>'REQUISIÇÃO DE SERVIÇOS '!$J$19</f>
        <v>265.26666666666665</v>
      </c>
      <c r="AH12" s="441"/>
      <c r="AI12" s="441">
        <f>'REQUISIÇÃO DE SERVIÇOS '!$J$19</f>
        <v>265.26666666666665</v>
      </c>
      <c r="AJ12" s="441"/>
      <c r="AK12" s="441">
        <f>'REQUISIÇÃO DE SERVIÇOS '!$J$19</f>
        <v>265.26666666666665</v>
      </c>
      <c r="AL12" s="441"/>
      <c r="AM12" s="441">
        <f>'REQUISIÇÃO DE SERVIÇOS '!$J$19</f>
        <v>265.26666666666665</v>
      </c>
      <c r="AN12" s="441"/>
      <c r="AO12" s="441">
        <f>'REQUISIÇÃO DE SERVIÇOS '!$J$19</f>
        <v>265.26666666666665</v>
      </c>
      <c r="AP12" s="441"/>
      <c r="AQ12" s="441">
        <f>'REQUISIÇÃO DE SERVIÇOS '!$J$19</f>
        <v>265.26666666666665</v>
      </c>
      <c r="AR12" s="441"/>
      <c r="AS12" s="441">
        <f>'REQUISIÇÃO DE SERVIÇOS '!$J$19</f>
        <v>265.26666666666665</v>
      </c>
      <c r="AT12" s="441"/>
      <c r="AU12" s="441">
        <f>'REQUISIÇÃO DE SERVIÇOS '!$J$19</f>
        <v>265.26666666666665</v>
      </c>
      <c r="AV12" s="441"/>
      <c r="AW12" s="441">
        <f>'REQUISIÇÃO DE SERVIÇOS '!$J$19</f>
        <v>265.26666666666665</v>
      </c>
      <c r="AX12" s="441"/>
      <c r="AY12" s="441">
        <f>'REQUISIÇÃO DE SERVIÇOS '!$J$19</f>
        <v>265.26666666666665</v>
      </c>
      <c r="AZ12" s="441"/>
      <c r="BA12" s="441">
        <f>'REQUISIÇÃO DE SERVIÇOS '!$J$19</f>
        <v>265.26666666666665</v>
      </c>
      <c r="BB12" s="441"/>
      <c r="BC12" s="441">
        <f>'REQUISIÇÃO DE SERVIÇOS '!$J$19</f>
        <v>265.26666666666665</v>
      </c>
      <c r="BD12" s="441"/>
      <c r="BE12" s="441">
        <f>'REQUISIÇÃO DE SERVIÇOS '!$J$19</f>
        <v>265.26666666666665</v>
      </c>
      <c r="BF12" s="441"/>
    </row>
    <row r="13" spans="1:58" x14ac:dyDescent="0.25">
      <c r="A13" s="221"/>
      <c r="B13" s="6" t="s">
        <v>85</v>
      </c>
      <c r="C13" s="442">
        <f>C12/792</f>
        <v>0.33493265993265992</v>
      </c>
      <c r="D13" s="442"/>
      <c r="E13" s="442">
        <f>E12/792</f>
        <v>0.33493265993265992</v>
      </c>
      <c r="F13" s="442"/>
      <c r="G13" s="442">
        <f>G12/792</f>
        <v>0.33493265993265992</v>
      </c>
      <c r="H13" s="442"/>
      <c r="I13" s="442">
        <f>I12/792</f>
        <v>0.33493265993265992</v>
      </c>
      <c r="J13" s="442"/>
      <c r="K13" s="442">
        <f>K12/792</f>
        <v>0.33493265993265992</v>
      </c>
      <c r="L13" s="442"/>
      <c r="M13" s="442">
        <f>M12/792</f>
        <v>0.33493265993265992</v>
      </c>
      <c r="N13" s="442"/>
      <c r="O13" s="442">
        <f>O12/792</f>
        <v>0.33493265993265992</v>
      </c>
      <c r="P13" s="442"/>
      <c r="Q13" s="442">
        <f>Q12/792</f>
        <v>0.33493265993265992</v>
      </c>
      <c r="R13" s="442"/>
      <c r="S13" s="442">
        <f>S12/792</f>
        <v>0.33493265993265992</v>
      </c>
      <c r="T13" s="442"/>
      <c r="U13" s="442">
        <f>U12/792</f>
        <v>0.33493265993265992</v>
      </c>
      <c r="V13" s="442"/>
      <c r="W13" s="442">
        <f>W12/792</f>
        <v>0.33493265993265992</v>
      </c>
      <c r="X13" s="442"/>
      <c r="Y13" s="442">
        <f>Y12/792</f>
        <v>0.33493265993265992</v>
      </c>
      <c r="Z13" s="442"/>
      <c r="AA13" s="442">
        <f>AA12/792</f>
        <v>0.33493265993265992</v>
      </c>
      <c r="AB13" s="442"/>
      <c r="AC13" s="442">
        <f>AC12/792</f>
        <v>0.33493265993265992</v>
      </c>
      <c r="AD13" s="442"/>
      <c r="AE13" s="442">
        <f>AE12/792</f>
        <v>0.33493265993265992</v>
      </c>
      <c r="AF13" s="442"/>
      <c r="AG13" s="442">
        <f>AG12/792</f>
        <v>0.33493265993265992</v>
      </c>
      <c r="AH13" s="442"/>
      <c r="AI13" s="442">
        <f>AI12/792</f>
        <v>0.33493265993265992</v>
      </c>
      <c r="AJ13" s="442"/>
      <c r="AK13" s="442">
        <f>AK12/792</f>
        <v>0.33493265993265992</v>
      </c>
      <c r="AL13" s="442"/>
      <c r="AM13" s="442">
        <f>AM12/792</f>
        <v>0.33493265993265992</v>
      </c>
      <c r="AN13" s="442"/>
      <c r="AO13" s="442">
        <f>AO12/792</f>
        <v>0.33493265993265992</v>
      </c>
      <c r="AP13" s="442"/>
      <c r="AQ13" s="442">
        <f>AQ12/792</f>
        <v>0.33493265993265992</v>
      </c>
      <c r="AR13" s="442"/>
      <c r="AS13" s="442">
        <f>AS12/792</f>
        <v>0.33493265993265992</v>
      </c>
      <c r="AT13" s="442"/>
      <c r="AU13" s="442">
        <f>AU12/792</f>
        <v>0.33493265993265992</v>
      </c>
      <c r="AV13" s="442"/>
      <c r="AW13" s="442">
        <f>AW12/792</f>
        <v>0.33493265993265992</v>
      </c>
      <c r="AX13" s="442"/>
      <c r="AY13" s="442">
        <f>AY12/792</f>
        <v>0.33493265993265992</v>
      </c>
      <c r="AZ13" s="442"/>
      <c r="BA13" s="442">
        <f>BA12/792</f>
        <v>0.33493265993265992</v>
      </c>
      <c r="BB13" s="442"/>
      <c r="BC13" s="442">
        <f>BC12/792</f>
        <v>0.33493265993265992</v>
      </c>
      <c r="BD13" s="442"/>
      <c r="BE13" s="442">
        <f>BE12/792</f>
        <v>0.33493265993265992</v>
      </c>
      <c r="BF13" s="442"/>
    </row>
    <row r="14" spans="1:58" x14ac:dyDescent="0.25">
      <c r="A14" s="221"/>
      <c r="B14" s="8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25">
      <c r="A15" s="222"/>
      <c r="B15" s="48" t="s">
        <v>86</v>
      </c>
      <c r="C15" s="443">
        <f>C5*C6</f>
        <v>1200</v>
      </c>
      <c r="D15" s="443"/>
      <c r="E15" s="443">
        <f>E5*E6</f>
        <v>1200</v>
      </c>
      <c r="F15" s="443"/>
      <c r="G15" s="443">
        <f>G5*G6</f>
        <v>1200</v>
      </c>
      <c r="H15" s="443"/>
      <c r="I15" s="443">
        <f>I5*I6</f>
        <v>1200</v>
      </c>
      <c r="J15" s="443"/>
      <c r="K15" s="443">
        <f>K5*K6</f>
        <v>1200</v>
      </c>
      <c r="L15" s="443"/>
      <c r="M15" s="443">
        <f>M5*M6</f>
        <v>1200</v>
      </c>
      <c r="N15" s="443"/>
      <c r="O15" s="443">
        <f>O5*O6</f>
        <v>1200</v>
      </c>
      <c r="P15" s="443"/>
      <c r="Q15" s="443">
        <f>Q5*Q6</f>
        <v>1200</v>
      </c>
      <c r="R15" s="443"/>
      <c r="S15" s="443">
        <f>S5*S6</f>
        <v>1200</v>
      </c>
      <c r="T15" s="443"/>
      <c r="U15" s="443">
        <f>U5*U6</f>
        <v>1200</v>
      </c>
      <c r="V15" s="443"/>
      <c r="W15" s="443">
        <f>W5*W6</f>
        <v>1200</v>
      </c>
      <c r="X15" s="443"/>
      <c r="Y15" s="443">
        <f>Y5*Y6</f>
        <v>1200</v>
      </c>
      <c r="Z15" s="443"/>
      <c r="AA15" s="443">
        <f>AA5*AA6</f>
        <v>1200</v>
      </c>
      <c r="AB15" s="443"/>
      <c r="AC15" s="443">
        <f>AC5*AC6</f>
        <v>1200</v>
      </c>
      <c r="AD15" s="443"/>
      <c r="AE15" s="443">
        <f>AE5*AE6</f>
        <v>1200</v>
      </c>
      <c r="AF15" s="443"/>
      <c r="AG15" s="443">
        <f>AG5*AG6</f>
        <v>1200</v>
      </c>
      <c r="AH15" s="443"/>
      <c r="AI15" s="443">
        <f>AI5*AI6</f>
        <v>1200</v>
      </c>
      <c r="AJ15" s="443"/>
      <c r="AK15" s="443">
        <f>AK5*AK6</f>
        <v>1200</v>
      </c>
      <c r="AL15" s="443"/>
      <c r="AM15" s="443">
        <f>AM5*AM6</f>
        <v>1200</v>
      </c>
      <c r="AN15" s="443"/>
      <c r="AO15" s="443">
        <f>AO5*AO6</f>
        <v>1200</v>
      </c>
      <c r="AP15" s="443"/>
      <c r="AQ15" s="443">
        <f>AQ5*AQ6</f>
        <v>1200</v>
      </c>
      <c r="AR15" s="443"/>
      <c r="AS15" s="443">
        <f>AS5*AS6</f>
        <v>1200</v>
      </c>
      <c r="AT15" s="443"/>
      <c r="AU15" s="443">
        <f>AU5*AU6</f>
        <v>1200</v>
      </c>
      <c r="AV15" s="443"/>
      <c r="AW15" s="443">
        <f>AW5*AW6</f>
        <v>1200</v>
      </c>
      <c r="AX15" s="443"/>
      <c r="AY15" s="443">
        <f>AY5*AY6</f>
        <v>1200</v>
      </c>
      <c r="AZ15" s="443"/>
      <c r="BA15" s="443">
        <f>BA5*BA6</f>
        <v>1200</v>
      </c>
      <c r="BB15" s="443"/>
      <c r="BC15" s="443">
        <f>BC5*BC6</f>
        <v>1200</v>
      </c>
      <c r="BD15" s="443"/>
      <c r="BE15" s="443">
        <f>BE5*BE6</f>
        <v>1200</v>
      </c>
      <c r="BF15" s="443"/>
    </row>
    <row r="16" spans="1:58" x14ac:dyDescent="0.25">
      <c r="A16" s="222"/>
      <c r="B16" s="48" t="s">
        <v>87</v>
      </c>
      <c r="C16" s="423">
        <f>C13*C15</f>
        <v>401.91919191919192</v>
      </c>
      <c r="D16" s="423"/>
      <c r="E16" s="423">
        <f>E13*E15</f>
        <v>401.91919191919192</v>
      </c>
      <c r="F16" s="423"/>
      <c r="G16" s="423">
        <f>G13*G15</f>
        <v>401.91919191919192</v>
      </c>
      <c r="H16" s="423"/>
      <c r="I16" s="423">
        <f>I13*I15</f>
        <v>401.91919191919192</v>
      </c>
      <c r="J16" s="423"/>
      <c r="K16" s="423">
        <f>K13*K15</f>
        <v>401.91919191919192</v>
      </c>
      <c r="L16" s="423"/>
      <c r="M16" s="423">
        <f>M13*M15</f>
        <v>401.91919191919192</v>
      </c>
      <c r="N16" s="423"/>
      <c r="O16" s="423">
        <f>O13*O15</f>
        <v>401.91919191919192</v>
      </c>
      <c r="P16" s="423"/>
      <c r="Q16" s="423">
        <f>Q13*Q15</f>
        <v>401.91919191919192</v>
      </c>
      <c r="R16" s="423"/>
      <c r="S16" s="423">
        <f>S13*S15</f>
        <v>401.91919191919192</v>
      </c>
      <c r="T16" s="423"/>
      <c r="U16" s="423">
        <f>U13*U15</f>
        <v>401.91919191919192</v>
      </c>
      <c r="V16" s="423"/>
      <c r="W16" s="423">
        <f>W13*W15</f>
        <v>401.91919191919192</v>
      </c>
      <c r="X16" s="423"/>
      <c r="Y16" s="423">
        <f>Y13*Y15</f>
        <v>401.91919191919192</v>
      </c>
      <c r="Z16" s="423"/>
      <c r="AA16" s="423">
        <f>AA13*AA15</f>
        <v>401.91919191919192</v>
      </c>
      <c r="AB16" s="423"/>
      <c r="AC16" s="423">
        <f>AC13*AC15</f>
        <v>401.91919191919192</v>
      </c>
      <c r="AD16" s="423"/>
      <c r="AE16" s="423">
        <f>AE13*AE15</f>
        <v>401.91919191919192</v>
      </c>
      <c r="AF16" s="423"/>
      <c r="AG16" s="423">
        <f>AG13*AG15</f>
        <v>401.91919191919192</v>
      </c>
      <c r="AH16" s="423"/>
      <c r="AI16" s="423">
        <f>AI13*AI15</f>
        <v>401.91919191919192</v>
      </c>
      <c r="AJ16" s="423"/>
      <c r="AK16" s="423">
        <f>AK13*AK15</f>
        <v>401.91919191919192</v>
      </c>
      <c r="AL16" s="423"/>
      <c r="AM16" s="423">
        <f>AM13*AM15</f>
        <v>401.91919191919192</v>
      </c>
      <c r="AN16" s="423"/>
      <c r="AO16" s="423">
        <f>AO13*AO15</f>
        <v>401.91919191919192</v>
      </c>
      <c r="AP16" s="423"/>
      <c r="AQ16" s="423">
        <f>AQ13*AQ15</f>
        <v>401.91919191919192</v>
      </c>
      <c r="AR16" s="423"/>
      <c r="AS16" s="423">
        <f>AS13*AS15</f>
        <v>401.91919191919192</v>
      </c>
      <c r="AT16" s="423"/>
      <c r="AU16" s="423">
        <f>AU13*AU15</f>
        <v>401.91919191919192</v>
      </c>
      <c r="AV16" s="423"/>
      <c r="AW16" s="423">
        <f>AW13*AW15</f>
        <v>401.91919191919192</v>
      </c>
      <c r="AX16" s="423"/>
      <c r="AY16" s="423">
        <f>AY13*AY15</f>
        <v>401.91919191919192</v>
      </c>
      <c r="AZ16" s="423"/>
      <c r="BA16" s="423">
        <f>BA13*BA15</f>
        <v>401.91919191919192</v>
      </c>
      <c r="BB16" s="423"/>
      <c r="BC16" s="423">
        <f>BC13*BC15</f>
        <v>401.91919191919192</v>
      </c>
      <c r="BD16" s="423"/>
      <c r="BE16" s="423">
        <f>BE13*BE15</f>
        <v>401.91919191919192</v>
      </c>
      <c r="BF16" s="423"/>
    </row>
    <row r="17" spans="1:58" ht="15.75" thickBot="1" x14ac:dyDescent="0.3">
      <c r="A17" s="222"/>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row>
    <row r="18" spans="1:58" x14ac:dyDescent="0.25">
      <c r="A18" s="464" t="s">
        <v>88</v>
      </c>
      <c r="B18" s="48" t="s">
        <v>89</v>
      </c>
      <c r="C18" s="424">
        <f>IF(OR(C8=Tabelas!$F$14,C8=Tabelas!$F$16),C4*C7,2*C4*C7)</f>
        <v>2000</v>
      </c>
      <c r="D18" s="425"/>
      <c r="E18" s="424">
        <f>IF(OR(E8=Tabelas!$F$14,E8=Tabelas!$F$16),E4*E7,2*E4*E7)</f>
        <v>0</v>
      </c>
      <c r="F18" s="425"/>
      <c r="G18" s="424">
        <f>IF(OR(G8=Tabelas!$F$14,G8=Tabelas!$F$16),G4*G7,2*G4*G7)</f>
        <v>0</v>
      </c>
      <c r="H18" s="425"/>
      <c r="I18" s="424">
        <f>IF(OR(I8=Tabelas!$F$14,I8=Tabelas!$F$16),I4*I7,2*I4*I7)</f>
        <v>0</v>
      </c>
      <c r="J18" s="425"/>
      <c r="K18" s="424">
        <f>IF(OR(K8=Tabelas!$F$14,K8=Tabelas!$F$16),K4*K7,2*K4*K7)</f>
        <v>20</v>
      </c>
      <c r="L18" s="425"/>
      <c r="M18" s="424">
        <f>IF(OR(M8=Tabelas!$F$14,M8=Tabelas!$F$16),M4*M7,2*M4*M7)</f>
        <v>0</v>
      </c>
      <c r="N18" s="425"/>
      <c r="O18" s="424">
        <f>IF(OR(O8=Tabelas!$F$14,O8=Tabelas!$F$16),O4*O7,2*O4*O7)</f>
        <v>1000</v>
      </c>
      <c r="P18" s="425"/>
      <c r="Q18" s="424">
        <f>IF(OR(Q8=Tabelas!$F$14,Q8=Tabelas!$F$16),Q4*Q7,2*Q4*Q7)</f>
        <v>20000</v>
      </c>
      <c r="R18" s="425"/>
      <c r="S18" s="424">
        <f>IF(OR(S8=Tabelas!$F$14,S8=Tabelas!$F$16),S4*S7,2*S4*S7)</f>
        <v>0</v>
      </c>
      <c r="T18" s="425"/>
      <c r="U18" s="424">
        <f>IF(OR(U8=Tabelas!$F$14,U8=Tabelas!$F$16),U4*U7,2*U4*U7)</f>
        <v>400</v>
      </c>
      <c r="V18" s="425"/>
      <c r="W18" s="424">
        <f>IF(OR(W8=Tabelas!$F$14,W8=Tabelas!$F$16),W4*W7,2*W4*W7)</f>
        <v>400</v>
      </c>
      <c r="X18" s="425"/>
      <c r="Y18" s="424">
        <f>IF(OR(Y8=Tabelas!$F$14,Y8=Tabelas!$F$16),Y4*Y7,2*Y4*Y7)</f>
        <v>2000</v>
      </c>
      <c r="Z18" s="425"/>
      <c r="AA18" s="424">
        <f>IF(OR(AA8=Tabelas!$F$14,AA8=Tabelas!$F$16),AA4*AA7,2*AA4*AA7)</f>
        <v>0</v>
      </c>
      <c r="AB18" s="425"/>
      <c r="AC18" s="424">
        <f>IF(OR(AC8=Tabelas!$F$14,AC8=Tabelas!$F$16),AC4*AC7,2*AC4*AC7)</f>
        <v>0</v>
      </c>
      <c r="AD18" s="425"/>
      <c r="AE18" s="424">
        <f>IF(OR(AE8=Tabelas!$F$14,AE8=Tabelas!$F$16),AE4*AE7,2*AE4*AE7)</f>
        <v>0</v>
      </c>
      <c r="AF18" s="425"/>
      <c r="AG18" s="424">
        <f>IF(OR(AG8=Tabelas!$F$14,AG8=Tabelas!$F$16),AG4*AG7,2*AG4*AG7)</f>
        <v>60</v>
      </c>
      <c r="AH18" s="425"/>
      <c r="AI18" s="424">
        <f>IF(OR(AI8=Tabelas!$F$14,AI8=Tabelas!$F$16),AI4*AI7,2*AI4*AI7)</f>
        <v>0</v>
      </c>
      <c r="AJ18" s="425"/>
      <c r="AK18" s="424">
        <f>IF(OR(AK8=Tabelas!$F$14,AK8=Tabelas!$F$16),AK4*AK7,2*AK4*AK7)</f>
        <v>2000</v>
      </c>
      <c r="AL18" s="425"/>
      <c r="AM18" s="424">
        <f>IF(OR(AM8=Tabelas!$F$14,AM8=Tabelas!$F$16),AM4*AM7,2*AM4*AM7)</f>
        <v>10000</v>
      </c>
      <c r="AN18" s="425"/>
      <c r="AO18" s="424">
        <f>IF(OR(AO8=Tabelas!$F$14,AO8=Tabelas!$F$16),AO4*AO7,2*AO4*AO7)</f>
        <v>2000</v>
      </c>
      <c r="AP18" s="425"/>
      <c r="AQ18" s="424">
        <f>IF(OR(AQ8=Tabelas!$F$14,AQ8=Tabelas!$F$16),AQ4*AQ7,2*AQ4*AQ7)</f>
        <v>1000</v>
      </c>
      <c r="AR18" s="425"/>
      <c r="AS18" s="424">
        <f>IF(OR(AS8=Tabelas!$F$14,AS8=Tabelas!$F$16),AS4*AS7,2*AS4*AS7)</f>
        <v>0</v>
      </c>
      <c r="AT18" s="425"/>
      <c r="AU18" s="424">
        <f>IF(OR(AU8=Tabelas!$F$14,AU8=Tabelas!$F$16),AU4*AU7,2*AU4*AU7)</f>
        <v>0</v>
      </c>
      <c r="AV18" s="425"/>
      <c r="AW18" s="424">
        <f>IF(OR(AW8=Tabelas!$F$14,AW8=Tabelas!$F$16),AW4*AW7,2*AW4*AW7)</f>
        <v>0</v>
      </c>
      <c r="AX18" s="425"/>
      <c r="AY18" s="424">
        <f>IF(OR(AY8=Tabelas!$F$14,AY8=Tabelas!$F$16),AY4*AY7,2*AY4*AY7)</f>
        <v>0</v>
      </c>
      <c r="AZ18" s="425"/>
      <c r="BA18" s="424">
        <f>IF(OR(BA8=Tabelas!$F$14,BA8=Tabelas!$F$16),BA4*BA7,2*BA4*BA7)</f>
        <v>2000</v>
      </c>
      <c r="BB18" s="425"/>
      <c r="BC18" s="424">
        <f>IF(OR(BC8=Tabelas!$F$14,BC8=Tabelas!$F$16),BC4*BC7,2*BC4*BC7)</f>
        <v>1200</v>
      </c>
      <c r="BD18" s="425"/>
      <c r="BE18" s="424">
        <f>IF(OR(BE8=Tabelas!$F$14,BE8=Tabelas!$F$16),BE4*BE7,2*BE4*BE7)</f>
        <v>2000</v>
      </c>
      <c r="BF18" s="425"/>
    </row>
    <row r="19" spans="1:58" x14ac:dyDescent="0.25">
      <c r="A19" s="465"/>
      <c r="B19" s="48" t="s">
        <v>90</v>
      </c>
      <c r="C19" s="426">
        <f>IF(C8=Tabelas!$B$4,0,IF(OR(C8=Tabelas!$F$14,C8=Tabelas!$F$15),VLOOKUP(C9,matrizpapel,2,0),VLOOKUP(C9,matrizpapel,3,0)))</f>
        <v>4.96</v>
      </c>
      <c r="D19" s="427"/>
      <c r="E19" s="426">
        <f>IF(E8=Tabelas!$B$4,0,IF(OR(E8=Tabelas!$F$14,E8=Tabelas!$F$15),VLOOKUP(E9,matrizpapel,2,0),VLOOKUP(E9,matrizpapel,3,0)))</f>
        <v>4.96</v>
      </c>
      <c r="F19" s="427"/>
      <c r="G19" s="426">
        <f>IF(G8=Tabelas!$B$4,0,IF(OR(G8=Tabelas!$F$14,G8=Tabelas!$F$15),VLOOKUP(G9,matrizpapel,2,0),VLOOKUP(G9,matrizpapel,3,0)))</f>
        <v>4.96</v>
      </c>
      <c r="H19" s="427"/>
      <c r="I19" s="426">
        <f>IF(I8=Tabelas!$B$4,0,IF(OR(I8=Tabelas!$F$14,I8=Tabelas!$F$15),VLOOKUP(I9,matrizpapel,2,0),VLOOKUP(I9,matrizpapel,3,0)))</f>
        <v>4.96</v>
      </c>
      <c r="J19" s="427"/>
      <c r="K19" s="426">
        <f>IF(K8=Tabelas!$B$4,0,IF(OR(K8=Tabelas!$F$14,K8=Tabelas!$F$15),VLOOKUP(K9,matrizpapel,2,0),VLOOKUP(K9,matrizpapel,3,0)))</f>
        <v>4.96</v>
      </c>
      <c r="L19" s="427"/>
      <c r="M19" s="426">
        <f>IF(M8=Tabelas!$B$4,0,IF(OR(M8=Tabelas!$F$14,M8=Tabelas!$F$15),VLOOKUP(M9,matrizpapel,2,0),VLOOKUP(M9,matrizpapel,3,0)))</f>
        <v>4.96</v>
      </c>
      <c r="N19" s="427"/>
      <c r="O19" s="426">
        <f>IF(O8=Tabelas!$B$4,0,IF(OR(O8=Tabelas!$F$14,O8=Tabelas!$F$15),VLOOKUP(O9,matrizpapel,2,0),VLOOKUP(O9,matrizpapel,3,0)))</f>
        <v>4.96</v>
      </c>
      <c r="P19" s="427"/>
      <c r="Q19" s="426">
        <f>IF(Q8=Tabelas!$B$4,0,IF(OR(Q8=Tabelas!$F$14,Q8=Tabelas!$F$15),VLOOKUP(Q9,matrizpapel,2,0),VLOOKUP(Q9,matrizpapel,3,0)))</f>
        <v>4.96</v>
      </c>
      <c r="R19" s="427"/>
      <c r="S19" s="426">
        <f>IF(S8=Tabelas!$B$4,0,IF(OR(S8=Tabelas!$F$14,S8=Tabelas!$F$15),VLOOKUP(S9,matrizpapel,2,0),VLOOKUP(S9,matrizpapel,3,0)))</f>
        <v>4.96</v>
      </c>
      <c r="T19" s="427"/>
      <c r="U19" s="426">
        <f>IF(U8=Tabelas!$B$4,0,IF(OR(U8=Tabelas!$F$14,U8=Tabelas!$F$15),VLOOKUP(U9,matrizpapel,2,0),VLOOKUP(U9,matrizpapel,3,0)))</f>
        <v>4.96</v>
      </c>
      <c r="V19" s="427"/>
      <c r="W19" s="426">
        <f>IF(W8=Tabelas!$B$4,0,IF(OR(W8=Tabelas!$F$14,W8=Tabelas!$F$15),VLOOKUP(W9,matrizpapel,2,0),VLOOKUP(W9,matrizpapel,3,0)))</f>
        <v>4.96</v>
      </c>
      <c r="X19" s="427"/>
      <c r="Y19" s="426">
        <f>IF(Y8=Tabelas!$B$4,0,IF(OR(Y8=Tabelas!$F$14,Y8=Tabelas!$F$15),VLOOKUP(Y9,matrizpapel,2,0),VLOOKUP(Y9,matrizpapel,3,0)))</f>
        <v>4.96</v>
      </c>
      <c r="Z19" s="427"/>
      <c r="AA19" s="426">
        <f>IF(AA8=Tabelas!$B$4,0,IF(OR(AA8=Tabelas!$F$14,AA8=Tabelas!$F$15),VLOOKUP(AA9,matrizpapel,2,0),VLOOKUP(AA9,matrizpapel,3,0)))</f>
        <v>4.96</v>
      </c>
      <c r="AB19" s="427"/>
      <c r="AC19" s="426">
        <f>IF(AC8=Tabelas!$B$4,0,IF(OR(AC8=Tabelas!$F$14,AC8=Tabelas!$F$15),VLOOKUP(AC9,matrizpapel,2,0),VLOOKUP(AC9,matrizpapel,3,0)))</f>
        <v>4.96</v>
      </c>
      <c r="AD19" s="427"/>
      <c r="AE19" s="426">
        <f>IF(AE8=Tabelas!$B$4,0,IF(OR(AE8=Tabelas!$F$14,AE8=Tabelas!$F$15),VLOOKUP(AE9,matrizpapel,2,0),VLOOKUP(AE9,matrizpapel,3,0)))</f>
        <v>4.96</v>
      </c>
      <c r="AF19" s="427"/>
      <c r="AG19" s="426">
        <f>IF(AG8=Tabelas!$B$4,0,IF(OR(AG8=Tabelas!$F$14,AG8=Tabelas!$F$15),VLOOKUP(AG9,matrizpapel,2,0),VLOOKUP(AG9,matrizpapel,3,0)))</f>
        <v>4.96</v>
      </c>
      <c r="AH19" s="427"/>
      <c r="AI19" s="426">
        <f>IF(AI8=Tabelas!$B$4,0,IF(OR(AI8=Tabelas!$F$14,AI8=Tabelas!$F$15),VLOOKUP(AI9,matrizpapel,2,0),VLOOKUP(AI9,matrizpapel,3,0)))</f>
        <v>4.96</v>
      </c>
      <c r="AJ19" s="427"/>
      <c r="AK19" s="426">
        <f>IF(AK8=Tabelas!$B$4,0,IF(OR(AK8=Tabelas!$F$14,AK8=Tabelas!$F$15),VLOOKUP(AK9,matrizpapel,2,0),VLOOKUP(AK9,matrizpapel,3,0)))</f>
        <v>4.96</v>
      </c>
      <c r="AL19" s="427"/>
      <c r="AM19" s="426">
        <f>IF(AM8=Tabelas!$B$4,0,IF(OR(AM8=Tabelas!$F$14,AM8=Tabelas!$F$15),VLOOKUP(AM9,matrizpapel,2,0),VLOOKUP(AM9,matrizpapel,3,0)))</f>
        <v>4.96</v>
      </c>
      <c r="AN19" s="427"/>
      <c r="AO19" s="426">
        <f>IF(AO8=Tabelas!$B$4,0,IF(OR(AO8=Tabelas!$F$14,AO8=Tabelas!$F$15),VLOOKUP(AO9,matrizpapel,2,0),VLOOKUP(AO9,matrizpapel,3,0)))</f>
        <v>4.96</v>
      </c>
      <c r="AP19" s="427"/>
      <c r="AQ19" s="426">
        <f>IF(AQ8=Tabelas!$B$4,0,IF(OR(AQ8=Tabelas!$F$14,AQ8=Tabelas!$F$15),VLOOKUP(AQ9,matrizpapel,2,0),VLOOKUP(AQ9,matrizpapel,3,0)))</f>
        <v>4.96</v>
      </c>
      <c r="AR19" s="427"/>
      <c r="AS19" s="426">
        <f>IF(AS8=Tabelas!$B$4,0,IF(OR(AS8=Tabelas!$F$14,AS8=Tabelas!$F$15),VLOOKUP(AS9,matrizpapel,2,0),VLOOKUP(AS9,matrizpapel,3,0)))</f>
        <v>4.96</v>
      </c>
      <c r="AT19" s="427"/>
      <c r="AU19" s="426">
        <f>IF(AU8=Tabelas!$B$4,0,IF(OR(AU8=Tabelas!$F$14,AU8=Tabelas!$F$15),VLOOKUP(AU9,matrizpapel,2,0),VLOOKUP(AU9,matrizpapel,3,0)))</f>
        <v>4.96</v>
      </c>
      <c r="AV19" s="427"/>
      <c r="AW19" s="426">
        <f>IF(AW8=Tabelas!$B$4,0,IF(OR(AW8=Tabelas!$F$14,AW8=Tabelas!$F$15),VLOOKUP(AW9,matrizpapel,2,0),VLOOKUP(AW9,matrizpapel,3,0)))</f>
        <v>4.96</v>
      </c>
      <c r="AX19" s="427"/>
      <c r="AY19" s="426">
        <f>IF(AY8=Tabelas!$B$4,0,IF(OR(AY8=Tabelas!$F$14,AY8=Tabelas!$F$15),VLOOKUP(AY9,matrizpapel,2,0),VLOOKUP(AY9,matrizpapel,3,0)))</f>
        <v>4.96</v>
      </c>
      <c r="AZ19" s="427"/>
      <c r="BA19" s="426">
        <f>IF(BA8=Tabelas!$B$4,0,IF(OR(BA8=Tabelas!$F$14,BA8=Tabelas!$F$15),VLOOKUP(BA9,matrizpapel,2,0),VLOOKUP(BA9,matrizpapel,3,0)))</f>
        <v>4.96</v>
      </c>
      <c r="BB19" s="427"/>
      <c r="BC19" s="426">
        <f>IF(BC8=Tabelas!$B$4,0,IF(OR(BC8=Tabelas!$F$14,BC8=Tabelas!$F$15),VLOOKUP(BC9,matrizpapel,2,0),VLOOKUP(BC9,matrizpapel,3,0)))</f>
        <v>4.96</v>
      </c>
      <c r="BD19" s="427"/>
      <c r="BE19" s="426">
        <f>IF(BE8=Tabelas!$B$4,0,IF(OR(BE8=Tabelas!$F$14,BE8=Tabelas!$F$15),VLOOKUP(BE9,matrizpapel,2,0),VLOOKUP(BE9,matrizpapel,3,0)))</f>
        <v>4.96</v>
      </c>
      <c r="BF19" s="427"/>
    </row>
    <row r="20" spans="1:58" x14ac:dyDescent="0.25">
      <c r="A20" s="465"/>
      <c r="B20" s="6" t="s">
        <v>91</v>
      </c>
      <c r="C20" s="58">
        <f>IF(C18&gt;1000,1,C18/1000)</f>
        <v>1</v>
      </c>
      <c r="D20" s="59">
        <f>IF(C10=Tabelas!$F$23,C16*C20*(C19+Tabelas!$C$39),C16*C20*C19)</f>
        <v>1993.5191919191918</v>
      </c>
      <c r="E20" s="58">
        <f>IF(E18&gt;1000,1,E18/1000)</f>
        <v>0</v>
      </c>
      <c r="F20" s="59">
        <f>IF(E10=Tabelas!$F$23,E16*E20*(E19+Tabelas!$C$39),E16*E20*E19)</f>
        <v>0</v>
      </c>
      <c r="G20" s="58">
        <f>IF(G18&gt;1000,1,G18/1000)</f>
        <v>0</v>
      </c>
      <c r="H20" s="59">
        <f>IF(G10=Tabelas!$F$23,G16*G20*(G19+Tabelas!$C$39),G16*G20*G19)</f>
        <v>0</v>
      </c>
      <c r="I20" s="58">
        <f>IF(I18&gt;1000,1,I18/1000)</f>
        <v>0</v>
      </c>
      <c r="J20" s="59">
        <f>IF(I10=Tabelas!$F$23,I16*I20*(I19+Tabelas!$C$39),I16*I20*I19)</f>
        <v>0</v>
      </c>
      <c r="K20" s="58">
        <f>IF(K18&gt;1000,1,K18/1000)</f>
        <v>0.02</v>
      </c>
      <c r="L20" s="59">
        <f>IF(K10=Tabelas!$F$23,K16*K20*(K19+Tabelas!$C$39),K16*K20*K19)</f>
        <v>39.870383838383837</v>
      </c>
      <c r="M20" s="58">
        <f>IF(M18&gt;1000,1,M18/1000)</f>
        <v>0</v>
      </c>
      <c r="N20" s="59">
        <f>IF(M10=Tabelas!$F$23,M16*M20*(M19+Tabelas!$C$39),M16*M20*M19)</f>
        <v>0</v>
      </c>
      <c r="O20" s="58">
        <f>IF(O18&gt;1000,1,O18/1000)</f>
        <v>1</v>
      </c>
      <c r="P20" s="59">
        <f>IF(O10=Tabelas!$F$23,O16*O20*(O19+Tabelas!$C$39),O16*O20*O19)</f>
        <v>1993.5191919191918</v>
      </c>
      <c r="Q20" s="58">
        <f>IF(Q18&gt;1000,1,Q18/1000)</f>
        <v>1</v>
      </c>
      <c r="R20" s="59">
        <f>IF(Q10=Tabelas!$F$23,Q16*Q20*(Q19+Tabelas!$C$39),Q16*Q20*Q19)</f>
        <v>1993.5191919191918</v>
      </c>
      <c r="S20" s="58">
        <f>IF(S18&gt;1000,1,S18/1000)</f>
        <v>0</v>
      </c>
      <c r="T20" s="59">
        <f>IF(S10=Tabelas!$F$23,S16*S20*(S19+Tabelas!$C$39),S16*S20*S19)</f>
        <v>0</v>
      </c>
      <c r="U20" s="58">
        <f>IF(U18&gt;1000,1,U18/1000)</f>
        <v>0.4</v>
      </c>
      <c r="V20" s="59">
        <f>IF(U10=Tabelas!$F$23,U16*U20*(U19+Tabelas!$C$39),U16*U20*U19)</f>
        <v>797.40767676767689</v>
      </c>
      <c r="W20" s="58">
        <f>IF(W18&gt;1000,1,W18/1000)</f>
        <v>0.4</v>
      </c>
      <c r="X20" s="59">
        <f>IF(W10=Tabelas!$F$23,W16*W20*(W19+Tabelas!$C$39),W16*W20*W19)</f>
        <v>797.40767676767689</v>
      </c>
      <c r="Y20" s="58">
        <f>IF(Y18&gt;1000,1,Y18/1000)</f>
        <v>1</v>
      </c>
      <c r="Z20" s="59">
        <f>IF(Y10=Tabelas!$F$23,Y16*Y20*(Y19+Tabelas!$C$39),Y16*Y20*Y19)</f>
        <v>1993.5191919191918</v>
      </c>
      <c r="AA20" s="58">
        <f>IF(AA18&gt;1000,1,AA18/1000)</f>
        <v>0</v>
      </c>
      <c r="AB20" s="59">
        <f>IF(AA10=Tabelas!$F$23,AA16*AA20*(AA19+Tabelas!$C$39),AA16*AA20*AA19)</f>
        <v>0</v>
      </c>
      <c r="AC20" s="58">
        <f>IF(AC18&gt;1000,1,AC18/1000)</f>
        <v>0</v>
      </c>
      <c r="AD20" s="59">
        <f>IF(AC10=Tabelas!$F$23,AC16*AC20*(AC19+Tabelas!$C$39),AC16*AC20*AC19)</f>
        <v>0</v>
      </c>
      <c r="AE20" s="58">
        <f>IF(AE18&gt;1000,1,AE18/1000)</f>
        <v>0</v>
      </c>
      <c r="AF20" s="59">
        <f>IF(AE10=Tabelas!$F$23,AE16*AE20*(AE19+Tabelas!$C$39),AE16*AE20*AE19)</f>
        <v>0</v>
      </c>
      <c r="AG20" s="58">
        <f>IF(AG18&gt;1000,1,AG18/1000)</f>
        <v>0.06</v>
      </c>
      <c r="AH20" s="59">
        <f>IF(AG10=Tabelas!$F$23,AG16*AG20*(AG19+Tabelas!$C$39),AG16*AG20*AG19)</f>
        <v>119.61115151515151</v>
      </c>
      <c r="AI20" s="58">
        <f>IF(AI18&gt;1000,1,AI18/1000)</f>
        <v>0</v>
      </c>
      <c r="AJ20" s="59">
        <f>IF(AI10=Tabelas!$F$23,AI16*AI20*(AI19+Tabelas!$C$39),AI16*AI20*AI19)</f>
        <v>0</v>
      </c>
      <c r="AK20" s="58">
        <f>IF(AK18&gt;1000,1,AK18/1000)</f>
        <v>1</v>
      </c>
      <c r="AL20" s="59">
        <f>IF(AK10=Tabelas!$F$23,AK16*AK20*(AK19+Tabelas!$C$39),AK16*AK20*AK19)</f>
        <v>1993.5191919191918</v>
      </c>
      <c r="AM20" s="58">
        <f>IF(AM18&gt;1000,1,AM18/1000)</f>
        <v>1</v>
      </c>
      <c r="AN20" s="59">
        <f>IF(AM10=Tabelas!$F$23,AM16*AM20*(AM19+Tabelas!$C$39),AM16*AM20*AM19)</f>
        <v>1993.5191919191918</v>
      </c>
      <c r="AO20" s="58">
        <f>IF(AO18&gt;1000,1,AO18/1000)</f>
        <v>1</v>
      </c>
      <c r="AP20" s="59">
        <f>IF(AO10=Tabelas!$F$23,AO16*AO20*(AO19+Tabelas!$C$39),AO16*AO20*AO19)</f>
        <v>1993.5191919191918</v>
      </c>
      <c r="AQ20" s="58">
        <f>IF(AQ18&gt;1000,1,AQ18/1000)</f>
        <v>1</v>
      </c>
      <c r="AR20" s="59">
        <f>IF(AQ10=Tabelas!$F$23,AQ16*AQ20*(AQ19+Tabelas!$C$39),AQ16*AQ20*AQ19)</f>
        <v>1993.5191919191918</v>
      </c>
      <c r="AS20" s="58">
        <f>IF(AS18&gt;1000,1,AS18/1000)</f>
        <v>0</v>
      </c>
      <c r="AT20" s="59">
        <f>IF(AS10=Tabelas!$F$23,AS16*AS20*(AS19+Tabelas!$C$39),AS16*AS20*AS19)</f>
        <v>0</v>
      </c>
      <c r="AU20" s="58">
        <f>IF(AU18&gt;1000,1,AU18/1000)</f>
        <v>0</v>
      </c>
      <c r="AV20" s="59">
        <f>IF(AU10=Tabelas!$F$23,AU16*AU20*(AU19+Tabelas!$C$39),AU16*AU20*AU19)</f>
        <v>0</v>
      </c>
      <c r="AW20" s="58">
        <f>IF(AW18&gt;1000,1,AW18/1000)</f>
        <v>0</v>
      </c>
      <c r="AX20" s="59">
        <f>IF(AW10=Tabelas!$F$23,AW16*AW20*(AW19+Tabelas!$C$39),AW16*AW20*AW19)</f>
        <v>0</v>
      </c>
      <c r="AY20" s="58">
        <f>IF(AY18&gt;1000,1,AY18/1000)</f>
        <v>0</v>
      </c>
      <c r="AZ20" s="59">
        <f>IF(AY10=Tabelas!$F$23,AY16*AY20*(AY19+Tabelas!$C$39),AY16*AY20*AY19)</f>
        <v>0</v>
      </c>
      <c r="BA20" s="58">
        <f>IF(BA18&gt;1000,1,BA18/1000)</f>
        <v>1</v>
      </c>
      <c r="BB20" s="59">
        <f>IF(BA10=Tabelas!$F$23,BA16*BA20*(BA19+Tabelas!$C$39),BA16*BA20*BA19)</f>
        <v>1993.5191919191918</v>
      </c>
      <c r="BC20" s="58">
        <f>IF(BC18&gt;1000,1,BC18/1000)</f>
        <v>1</v>
      </c>
      <c r="BD20" s="59">
        <f>IF(BC10=Tabelas!$F$23,BC16*BC20*(BC19+Tabelas!$C$39),BC16*BC20*BC19)</f>
        <v>1993.5191919191918</v>
      </c>
      <c r="BE20" s="58">
        <f>IF(BE18&gt;1000,1,BE18/1000)</f>
        <v>1</v>
      </c>
      <c r="BF20" s="59">
        <f>IF(BE10=Tabelas!$F$23,BE16*BE20*(BE19+Tabelas!$C$39),BE16*BE20*BE19)</f>
        <v>1993.5191919191918</v>
      </c>
    </row>
    <row r="21" spans="1:58" x14ac:dyDescent="0.25">
      <c r="A21" s="465"/>
      <c r="B21" s="6" t="s">
        <v>92</v>
      </c>
      <c r="C21" s="58">
        <f>IF(C18&gt;=30000,29,IF(C18&lt;1001,0,C18/1000-C20))</f>
        <v>1</v>
      </c>
      <c r="D21" s="59">
        <f>IF(C10=Tabelas!$F$23,IF(OR(C8=Tabelas!$F$14,C8=Tabelas!$F$15),C16*C21*(C19+Tabelas!$C$39)*Tabelas!$H$3,C16*C21*(C19+Tabelas!$C$39)*Tabelas!$H$7),IF(OR(C8=Tabelas!$F$14,C8=Tabelas!$F$15),C16*C21*C19*Tabelas!$H$3,C16*C21*C19*Tabelas!$H$7))</f>
        <v>1176.1763232323231</v>
      </c>
      <c r="E21" s="58">
        <f>IF(E18&gt;=30000,29,IF(E18&lt;1001,0,E18/1000-E20))</f>
        <v>0</v>
      </c>
      <c r="F21" s="59">
        <f>IF(E10=Tabelas!$F$23,IF(OR(E8=Tabelas!$F$14,E8=Tabelas!$F$15),E16*E21*(E19+Tabelas!$C$39)*Tabelas!$H$3,E16*E21*(E19+Tabelas!$C$39)*Tabelas!$H$7),IF(OR(E8=Tabelas!$F$14,E8=Tabelas!$F$15),E16*E21*E19*Tabelas!$H$3,E16*E21*E19*Tabelas!$H$7))</f>
        <v>0</v>
      </c>
      <c r="G21" s="58">
        <f>IF(G18&gt;=30000,29,IF(G18&lt;1001,0,G18/1000-G20))</f>
        <v>0</v>
      </c>
      <c r="H21" s="59">
        <f>IF(G10=Tabelas!$F$23,IF(OR(G8=Tabelas!$F$14,G8=Tabelas!$F$15),G16*G21*(G19+Tabelas!$C$39)*Tabelas!$H$3,G16*G21*(G19+Tabelas!$C$39)*Tabelas!$H$7),IF(OR(G8=Tabelas!$F$14,G8=Tabelas!$F$15),G16*G21*G19*Tabelas!$H$3,G16*G21*G19*Tabelas!$H$7))</f>
        <v>0</v>
      </c>
      <c r="I21" s="58">
        <f>IF(I18&gt;=30000,29,IF(I18&lt;1001,0,I18/1000-I20))</f>
        <v>0</v>
      </c>
      <c r="J21" s="59">
        <f>IF(I10=Tabelas!$F$23,IF(OR(I8=Tabelas!$F$14,I8=Tabelas!$F$15),I16*I21*(I19+Tabelas!$C$39)*Tabelas!$H$3,I16*I21*(I19+Tabelas!$C$39)*Tabelas!$H$7),IF(OR(I8=Tabelas!$F$14,I8=Tabelas!$F$15),I16*I21*I19*Tabelas!$H$3,I16*I21*I19*Tabelas!$H$7))</f>
        <v>0</v>
      </c>
      <c r="K21" s="58">
        <f>IF(K18&gt;=30000,29,IF(K18&lt;1001,0,K18/1000-K20))</f>
        <v>0</v>
      </c>
      <c r="L21" s="59">
        <f>IF(K10=Tabelas!$F$23,IF(OR(K8=Tabelas!$F$14,K8=Tabelas!$F$15),K16*K21*(K19+Tabelas!$C$39)*Tabelas!$H$3,K16*K21*(K19+Tabelas!$C$39)*Tabelas!$H$7),IF(OR(K8=Tabelas!$F$14,K8=Tabelas!$F$15),K16*K21*K19*Tabelas!$H$3,K16*K21*K19*Tabelas!$H$7))</f>
        <v>0</v>
      </c>
      <c r="M21" s="58">
        <f>IF(M18&gt;=30000,29,IF(M18&lt;1001,0,M18/1000-M20))</f>
        <v>0</v>
      </c>
      <c r="N21" s="59">
        <f>IF(M10=Tabelas!$F$23,IF(OR(M8=Tabelas!$F$14,M8=Tabelas!$F$15),M16*M21*(M19+Tabelas!$C$39)*Tabelas!$H$3,M16*M21*(M19+Tabelas!$C$39)*Tabelas!$H$7),IF(OR(M8=Tabelas!$F$14,M8=Tabelas!$F$15),M16*M21*M19*Tabelas!$H$3,M16*M21*M19*Tabelas!$H$7))</f>
        <v>0</v>
      </c>
      <c r="O21" s="58">
        <f>IF(O18&gt;=30000,29,IF(O18&lt;1001,0,O18/1000-O20))</f>
        <v>0</v>
      </c>
      <c r="P21" s="59">
        <f>IF(O10=Tabelas!$F$23,IF(OR(O8=Tabelas!$F$14,O8=Tabelas!$F$15),O16*O21*(O19+Tabelas!$C$39)*Tabelas!$H$3,O16*O21*(O19+Tabelas!$C$39)*Tabelas!$H$7),IF(OR(O8=Tabelas!$F$14,O8=Tabelas!$F$15),O16*O21*O19*Tabelas!$H$3,O16*O21*O19*Tabelas!$H$7))</f>
        <v>0</v>
      </c>
      <c r="Q21" s="58">
        <f>IF(Q18&gt;=30000,29,IF(Q18&lt;1001,0,Q18/1000-Q20))</f>
        <v>19</v>
      </c>
      <c r="R21" s="59">
        <f>IF(Q10=Tabelas!$F$23,IF(OR(Q8=Tabelas!$F$14,Q8=Tabelas!$F$15),Q16*Q21*(Q19+Tabelas!$C$39)*Tabelas!$H$3,Q16*Q21*(Q19+Tabelas!$C$39)*Tabelas!$H$7),IF(OR(Q8=Tabelas!$F$14,Q8=Tabelas!$F$15),Q16*Q21*Q19*Tabelas!$H$3,Q16*Q21*Q19*Tabelas!$H$7))</f>
        <v>22347.350141414139</v>
      </c>
      <c r="S21" s="58">
        <f>IF(S18&gt;=30000,29,IF(S18&lt;1001,0,S18/1000-S20))</f>
        <v>0</v>
      </c>
      <c r="T21" s="59">
        <f>IF(S10=Tabelas!$F$23,IF(OR(S8=Tabelas!$F$14,S8=Tabelas!$F$15),S16*S21*(S19+Tabelas!$C$39)*Tabelas!$H$3,S16*S21*(S19+Tabelas!$C$39)*Tabelas!$H$7),IF(OR(S8=Tabelas!$F$14,S8=Tabelas!$F$15),S16*S21*S19*Tabelas!$H$3,S16*S21*S19*Tabelas!$H$7))</f>
        <v>0</v>
      </c>
      <c r="U21" s="58">
        <f>IF(U18&gt;=30000,29,IF(U18&lt;1001,0,U18/1000-U20))</f>
        <v>0</v>
      </c>
      <c r="V21" s="59">
        <f>IF(U10=Tabelas!$F$23,IF(OR(U8=Tabelas!$F$14,U8=Tabelas!$F$15),U16*U21*(U19+Tabelas!$C$39)*Tabelas!$H$3,U16*U21*(U19+Tabelas!$C$39)*Tabelas!$H$7),IF(OR(U8=Tabelas!$F$14,U8=Tabelas!$F$15),U16*U21*U19*Tabelas!$H$3,U16*U21*U19*Tabelas!$H$7))</f>
        <v>0</v>
      </c>
      <c r="W21" s="58">
        <f>IF(W18&gt;=30000,29,IF(W18&lt;1001,0,W18/1000-W20))</f>
        <v>0</v>
      </c>
      <c r="X21" s="59">
        <f>IF(W10=Tabelas!$F$23,IF(OR(W8=Tabelas!$F$14,W8=Tabelas!$F$15),W16*W21*(W19+Tabelas!$C$39)*Tabelas!$H$3,W16*W21*(W19+Tabelas!$C$39)*Tabelas!$H$7),IF(OR(W8=Tabelas!$F$14,W8=Tabelas!$F$15),W16*W21*W19*Tabelas!$H$3,W16*W21*W19*Tabelas!$H$7))</f>
        <v>0</v>
      </c>
      <c r="Y21" s="58">
        <f>IF(Y18&gt;=30000,29,IF(Y18&lt;1001,0,Y18/1000-Y20))</f>
        <v>1</v>
      </c>
      <c r="Z21" s="59">
        <f>IF(Y10=Tabelas!$F$23,IF(OR(Y8=Tabelas!$F$14,Y8=Tabelas!$F$15),Y16*Y21*(Y19+Tabelas!$C$39)*Tabelas!$H$3,Y16*Y21*(Y19+Tabelas!$C$39)*Tabelas!$H$7),IF(OR(Y8=Tabelas!$F$14,Y8=Tabelas!$F$15),Y16*Y21*Y19*Tabelas!$H$3,Y16*Y21*Y19*Tabelas!$H$7))</f>
        <v>1176.1763232323231</v>
      </c>
      <c r="AA21" s="58">
        <f>IF(AA18&gt;=30000,29,IF(AA18&lt;1001,0,AA18/1000-AA20))</f>
        <v>0</v>
      </c>
      <c r="AB21" s="59">
        <f>IF(AA10=Tabelas!$F$23,IF(OR(AA8=Tabelas!$F$14,AA8=Tabelas!$F$15),AA16*AA21*(AA19+Tabelas!$C$39)*Tabelas!$H$3,AA16*AA21*(AA19+Tabelas!$C$39)*Tabelas!$H$7),IF(OR(AA8=Tabelas!$F$14,AA8=Tabelas!$F$15),AA16*AA21*AA19*Tabelas!$H$3,AA16*AA21*AA19*Tabelas!$H$7))</f>
        <v>0</v>
      </c>
      <c r="AC21" s="58">
        <f>IF(AC18&gt;=30000,29,IF(AC18&lt;1001,0,AC18/1000-AC20))</f>
        <v>0</v>
      </c>
      <c r="AD21" s="59">
        <f>IF(AC10=Tabelas!$F$23,IF(OR(AC8=Tabelas!$F$14,AC8=Tabelas!$F$15),AC16*AC21*(AC19+Tabelas!$C$39)*Tabelas!$H$3,AC16*AC21*(AC19+Tabelas!$C$39)*Tabelas!$H$7),IF(OR(AC8=Tabelas!$F$14,AC8=Tabelas!$F$15),AC16*AC21*AC19*Tabelas!$H$3,AC16*AC21*AC19*Tabelas!$H$7))</f>
        <v>0</v>
      </c>
      <c r="AE21" s="58">
        <f>IF(AE18&gt;=30000,29,IF(AE18&lt;1001,0,AE18/1000-AE20))</f>
        <v>0</v>
      </c>
      <c r="AF21" s="59">
        <f>IF(AE10=Tabelas!$F$23,IF(OR(AE8=Tabelas!$F$14,AE8=Tabelas!$F$15),AE16*AE21*(AE19+Tabelas!$C$39)*Tabelas!$H$3,AE16*AE21*(AE19+Tabelas!$C$39)*Tabelas!$H$7),IF(OR(AE8=Tabelas!$F$14,AE8=Tabelas!$F$15),AE16*AE21*AE19*Tabelas!$H$3,AE16*AE21*AE19*Tabelas!$H$7))</f>
        <v>0</v>
      </c>
      <c r="AG21" s="58">
        <f>IF(AG18&gt;=30000,29,IF(AG18&lt;1001,0,AG18/1000-AG20))</f>
        <v>0</v>
      </c>
      <c r="AH21" s="59">
        <f>IF(AG10=Tabelas!$F$23,IF(OR(AG8=Tabelas!$F$14,AG8=Tabelas!$F$15),AG16*AG21*(AG19+Tabelas!$C$39)*Tabelas!$H$3,AG16*AG21*(AG19+Tabelas!$C$39)*Tabelas!$H$7),IF(OR(AG8=Tabelas!$F$14,AG8=Tabelas!$F$15),AG16*AG21*AG19*Tabelas!$H$3,AG16*AG21*AG19*Tabelas!$H$7))</f>
        <v>0</v>
      </c>
      <c r="AI21" s="58">
        <f>IF(AI18&gt;=30000,29,IF(AI18&lt;1001,0,AI18/1000-AI20))</f>
        <v>0</v>
      </c>
      <c r="AJ21" s="59">
        <f>IF(AI10=Tabelas!$F$23,IF(OR(AI8=Tabelas!$F$14,AI8=Tabelas!$F$15),AI16*AI21*(AI19+Tabelas!$C$39)*Tabelas!$H$3,AI16*AI21*(AI19+Tabelas!$C$39)*Tabelas!$H$7),IF(OR(AI8=Tabelas!$F$14,AI8=Tabelas!$F$15),AI16*AI21*AI19*Tabelas!$H$3,AI16*AI21*AI19*Tabelas!$H$7))</f>
        <v>0</v>
      </c>
      <c r="AK21" s="58">
        <f>IF(AK18&gt;=30000,29,IF(AK18&lt;1001,0,AK18/1000-AK20))</f>
        <v>1</v>
      </c>
      <c r="AL21" s="59">
        <f>IF(AK10=Tabelas!$F$23,IF(OR(AK8=Tabelas!$F$14,AK8=Tabelas!$F$15),AK16*AK21*(AK19+Tabelas!$C$39)*Tabelas!$H$3,AK16*AK21*(AK19+Tabelas!$C$39)*Tabelas!$H$7),IF(OR(AK8=Tabelas!$F$14,AK8=Tabelas!$F$15),AK16*AK21*AK19*Tabelas!$H$3,AK16*AK21*AK19*Tabelas!$H$7))</f>
        <v>1176.1763232323231</v>
      </c>
      <c r="AM21" s="58">
        <f>IF(AM18&gt;=30000,29,IF(AM18&lt;1001,0,AM18/1000-AM20))</f>
        <v>9</v>
      </c>
      <c r="AN21" s="59">
        <f>IF(AM10=Tabelas!$F$23,IF(OR(AM8=Tabelas!$F$14,AM8=Tabelas!$F$15),AM16*AM21*(AM19+Tabelas!$C$39)*Tabelas!$H$3,AM16*AM21*(AM19+Tabelas!$C$39)*Tabelas!$H$7),IF(OR(AM8=Tabelas!$F$14,AM8=Tabelas!$F$15),AM16*AM21*AM19*Tabelas!$H$3,AM16*AM21*AM19*Tabelas!$H$7))</f>
        <v>10585.586909090907</v>
      </c>
      <c r="AO21" s="58">
        <f>IF(AO18&gt;=30000,29,IF(AO18&lt;1001,0,AO18/1000-AO20))</f>
        <v>1</v>
      </c>
      <c r="AP21" s="59">
        <f>IF(AO10=Tabelas!$F$23,IF(OR(AO8=Tabelas!$F$14,AO8=Tabelas!$F$15),AO16*AO21*(AO19+Tabelas!$C$39)*Tabelas!$H$3,AO16*AO21*(AO19+Tabelas!$C$39)*Tabelas!$H$7),IF(OR(AO8=Tabelas!$F$14,AO8=Tabelas!$F$15),AO16*AO21*AO19*Tabelas!$H$3,AO16*AO21*AO19*Tabelas!$H$7))</f>
        <v>1176.1763232323231</v>
      </c>
      <c r="AQ21" s="58">
        <f>IF(AQ18&gt;=30000,29,IF(AQ18&lt;1001,0,AQ18/1000-AQ20))</f>
        <v>0</v>
      </c>
      <c r="AR21" s="59">
        <f>IF(AQ10=Tabelas!$F$23,IF(OR(AQ8=Tabelas!$F$14,AQ8=Tabelas!$F$15),AQ16*AQ21*(AQ19+Tabelas!$C$39)*Tabelas!$H$3,AQ16*AQ21*(AQ19+Tabelas!$C$39)*Tabelas!$H$7),IF(OR(AQ8=Tabelas!$F$14,AQ8=Tabelas!$F$15),AQ16*AQ21*AQ19*Tabelas!$H$3,AQ16*AQ21*AQ19*Tabelas!$H$7))</f>
        <v>0</v>
      </c>
      <c r="AS21" s="58">
        <f>IF(AS18&gt;=30000,29,IF(AS18&lt;1001,0,AS18/1000-AS20))</f>
        <v>0</v>
      </c>
      <c r="AT21" s="59">
        <f>IF(AS10=Tabelas!$F$23,IF(OR(AS8=Tabelas!$F$14,AS8=Tabelas!$F$15),AS16*AS21*(AS19+Tabelas!$C$39)*Tabelas!$H$3,AS16*AS21*(AS19+Tabelas!$C$39)*Tabelas!$H$7),IF(OR(AS8=Tabelas!$F$14,AS8=Tabelas!$F$15),AS16*AS21*AS19*Tabelas!$H$3,AS16*AS21*AS19*Tabelas!$H$7))</f>
        <v>0</v>
      </c>
      <c r="AU21" s="58">
        <f>IF(AU18&gt;=30000,29,IF(AU18&lt;1001,0,AU18/1000-AU20))</f>
        <v>0</v>
      </c>
      <c r="AV21" s="59">
        <f>IF(AU10=Tabelas!$F$23,IF(OR(AU8=Tabelas!$F$14,AU8=Tabelas!$F$15),AU16*AU21*(AU19+Tabelas!$C$39)*Tabelas!$H$3,AU16*AU21*(AU19+Tabelas!$C$39)*Tabelas!$H$7),IF(OR(AU8=Tabelas!$F$14,AU8=Tabelas!$F$15),AU16*AU21*AU19*Tabelas!$H$3,AU16*AU21*AU19*Tabelas!$H$7))</f>
        <v>0</v>
      </c>
      <c r="AW21" s="58">
        <f>IF(AW18&gt;=30000,29,IF(AW18&lt;1001,0,AW18/1000-AW20))</f>
        <v>0</v>
      </c>
      <c r="AX21" s="59">
        <f>IF(AW10=Tabelas!$F$23,IF(OR(AW8=Tabelas!$F$14,AW8=Tabelas!$F$15),AW16*AW21*(AW19+Tabelas!$C$39)*Tabelas!$H$3,AW16*AW21*(AW19+Tabelas!$C$39)*Tabelas!$H$7),IF(OR(AW8=Tabelas!$F$14,AW8=Tabelas!$F$15),AW16*AW21*AW19*Tabelas!$H$3,AW16*AW21*AW19*Tabelas!$H$7))</f>
        <v>0</v>
      </c>
      <c r="AY21" s="58">
        <f>IF(AY18&gt;=30000,29,IF(AY18&lt;1001,0,AY18/1000-AY20))</f>
        <v>0</v>
      </c>
      <c r="AZ21" s="59">
        <f>IF(AY10=Tabelas!$F$23,IF(OR(AY8=Tabelas!$F$14,AY8=Tabelas!$F$15),AY16*AY21*(AY19+Tabelas!$C$39)*Tabelas!$H$3,AY16*AY21*(AY19+Tabelas!$C$39)*Tabelas!$H$7),IF(OR(AY8=Tabelas!$F$14,AY8=Tabelas!$F$15),AY16*AY21*AY19*Tabelas!$H$3,AY16*AY21*AY19*Tabelas!$H$7))</f>
        <v>0</v>
      </c>
      <c r="BA21" s="58">
        <f>IF(BA18&gt;=30000,29,IF(BA18&lt;1001,0,BA18/1000-BA20))</f>
        <v>1</v>
      </c>
      <c r="BB21" s="59">
        <f>IF(BA10=Tabelas!$F$23,IF(OR(BA8=Tabelas!$F$14,BA8=Tabelas!$F$15),BA16*BA21*(BA19+Tabelas!$C$39)*Tabelas!$H$3,BA16*BA21*(BA19+Tabelas!$C$39)*Tabelas!$H$7),IF(OR(BA8=Tabelas!$F$14,BA8=Tabelas!$F$15),BA16*BA21*BA19*Tabelas!$H$3,BA16*BA21*BA19*Tabelas!$H$7))</f>
        <v>1176.1763232323231</v>
      </c>
      <c r="BC21" s="58">
        <f>IF(BC18&gt;=30000,29,IF(BC18&lt;1001,0,BC18/1000-BC20))</f>
        <v>0.19999999999999996</v>
      </c>
      <c r="BD21" s="59">
        <f>IF(BC10=Tabelas!$F$23,IF(OR(BC8=Tabelas!$F$14,BC8=Tabelas!$F$15),BC16*BC21*(BC19+Tabelas!$C$39)*Tabelas!$H$3,BC16*BC21*(BC19+Tabelas!$C$39)*Tabelas!$H$7),IF(OR(BC8=Tabelas!$F$14,BC8=Tabelas!$F$15),BC16*BC21*BC19*Tabelas!$H$3,BC16*BC21*BC19*Tabelas!$H$7))</f>
        <v>235.23526464646457</v>
      </c>
      <c r="BE21" s="58">
        <f>IF(BE18&gt;=30000,29,IF(BE18&lt;1001,0,BE18/1000-BE20))</f>
        <v>1</v>
      </c>
      <c r="BF21" s="59">
        <f>IF(BE10=Tabelas!$F$23,IF(OR(BE8=Tabelas!$F$14,BE8=Tabelas!$F$15),BE16*BE21*(BE19+Tabelas!$C$39)*Tabelas!$H$3,BE16*BE21*(BE19+Tabelas!$C$39)*Tabelas!$H$7),IF(OR(BE8=Tabelas!$F$14,BE8=Tabelas!$F$15),BE16*BE21*BE19*Tabelas!$H$3,BE16*BE21*BE19*Tabelas!$H$7))</f>
        <v>1176.1763232323231</v>
      </c>
    </row>
    <row r="22" spans="1:58" x14ac:dyDescent="0.25">
      <c r="A22" s="465"/>
      <c r="B22" s="7" t="s">
        <v>93</v>
      </c>
      <c r="C22" s="58">
        <f>IF(C18&gt;=100000,70,IF(C18&lt;30001,0,C18/1000-SUM(C20:C21)))</f>
        <v>0</v>
      </c>
      <c r="D22" s="59">
        <f>IF(C10=Tabelas!$F$23,IF(OR(C8=Tabelas!$F$14,C8=Tabelas!$F$15),C16*C22*(C19+Tabelas!$C$39)*Tabelas!$H$4,C16*C22*(C19+Tabelas!$C$39)*Tabelas!$G$4),IF(OR(C8=Tabelas!$F$14,C8=Tabelas!$F$15),C16*C22*C19*Tabelas!$H$4,C16*C22*C19*Tabelas!$H$8))</f>
        <v>0</v>
      </c>
      <c r="E22" s="58">
        <f>IF(E18&gt;=100000,70,IF(E18&lt;30001,0,E18/1000-SUM(E20:E21)))</f>
        <v>0</v>
      </c>
      <c r="F22" s="59">
        <f>IF(E10=Tabelas!$F$23,IF(OR(E8=Tabelas!$F$14,E8=Tabelas!$F$15),E16*E22*(E19+Tabelas!$C$39)*Tabelas!$H$4,E16*E22*(E19+Tabelas!$C$39)*Tabelas!$G$4),IF(OR(E8=Tabelas!$F$14,E8=Tabelas!$F$15),E16*E22*E19*Tabelas!$H$4,E16*E22*E19*Tabelas!$H$8))</f>
        <v>0</v>
      </c>
      <c r="G22" s="58">
        <f>IF(G18&gt;=100000,70,IF(G18&lt;30001,0,G18/1000-SUM(G20:G21)))</f>
        <v>0</v>
      </c>
      <c r="H22" s="59">
        <f>IF(G10=Tabelas!$F$23,IF(OR(G8=Tabelas!$F$14,G8=Tabelas!$F$15),G16*G22*(G19+Tabelas!$C$39)*Tabelas!$H$4,G16*G22*(G19+Tabelas!$C$39)*Tabelas!$G$4),IF(OR(G8=Tabelas!$F$14,G8=Tabelas!$F$15),G16*G22*G19*Tabelas!$H$4,G16*G22*G19*Tabelas!$H$8))</f>
        <v>0</v>
      </c>
      <c r="I22" s="58">
        <f>IF(I18&gt;=100000,70,IF(I18&lt;30001,0,I18/1000-SUM(I20:I21)))</f>
        <v>0</v>
      </c>
      <c r="J22" s="59">
        <f>IF(I10=Tabelas!$F$23,IF(OR(I8=Tabelas!$F$14,I8=Tabelas!$F$15),I16*I22*(I19+Tabelas!$C$39)*Tabelas!$H$4,I16*I22*(I19+Tabelas!$C$39)*Tabelas!$G$4),IF(OR(I8=Tabelas!$F$14,I8=Tabelas!$F$15),I16*I22*I19*Tabelas!$H$4,I16*I22*I19*Tabelas!$H$8))</f>
        <v>0</v>
      </c>
      <c r="K22" s="58">
        <f>IF(K18&gt;=100000,70,IF(K18&lt;30001,0,K18/1000-SUM(K20:K21)))</f>
        <v>0</v>
      </c>
      <c r="L22" s="59">
        <f>IF(K10=Tabelas!$F$23,IF(OR(K8=Tabelas!$F$14,K8=Tabelas!$F$15),K16*K22*(K19+Tabelas!$C$39)*Tabelas!$H$4,K16*K22*(K19+Tabelas!$C$39)*Tabelas!$G$4),IF(OR(K8=Tabelas!$F$14,K8=Tabelas!$F$15),K16*K22*K19*Tabelas!$H$4,K16*K22*K19*Tabelas!$H$8))</f>
        <v>0</v>
      </c>
      <c r="M22" s="58">
        <f>IF(M18&gt;=100000,70,IF(M18&lt;30001,0,M18/1000-SUM(M20:M21)))</f>
        <v>0</v>
      </c>
      <c r="N22" s="59">
        <f>IF(M10=Tabelas!$F$23,IF(OR(M8=Tabelas!$F$14,M8=Tabelas!$F$15),M16*M22*(M19+Tabelas!$C$39)*Tabelas!$H$4,M16*M22*(M19+Tabelas!$C$39)*Tabelas!$G$4),IF(OR(M8=Tabelas!$F$14,M8=Tabelas!$F$15),M16*M22*M19*Tabelas!$H$4,M16*M22*M19*Tabelas!$H$8))</f>
        <v>0</v>
      </c>
      <c r="O22" s="58">
        <f>IF(O18&gt;=100000,70,IF(O18&lt;30001,0,O18/1000-SUM(O20:O21)))</f>
        <v>0</v>
      </c>
      <c r="P22" s="59">
        <f>IF(O10=Tabelas!$F$23,IF(OR(O8=Tabelas!$F$14,O8=Tabelas!$F$15),O16*O22*(O19+Tabelas!$C$39)*Tabelas!$H$4,O16*O22*(O19+Tabelas!$C$39)*Tabelas!$G$4),IF(OR(O8=Tabelas!$F$14,O8=Tabelas!$F$15),O16*O22*O19*Tabelas!$H$4,O16*O22*O19*Tabelas!$H$8))</f>
        <v>0</v>
      </c>
      <c r="Q22" s="58">
        <f>IF(Q18&gt;=100000,70,IF(Q18&lt;30001,0,Q18/1000-SUM(Q20:Q21)))</f>
        <v>0</v>
      </c>
      <c r="R22" s="59">
        <f>IF(Q10=Tabelas!$F$23,IF(OR(Q8=Tabelas!$F$14,Q8=Tabelas!$F$15),Q16*Q22*(Q19+Tabelas!$C$39)*Tabelas!$H$4,Q16*Q22*(Q19+Tabelas!$C$39)*Tabelas!$G$4),IF(OR(Q8=Tabelas!$F$14,Q8=Tabelas!$F$15),Q16*Q22*Q19*Tabelas!$H$4,Q16*Q22*Q19*Tabelas!$H$8))</f>
        <v>0</v>
      </c>
      <c r="S22" s="58">
        <f>IF(S18&gt;=100000,70,IF(S18&lt;30001,0,S18/1000-SUM(S20:S21)))</f>
        <v>0</v>
      </c>
      <c r="T22" s="59">
        <f>IF(S10=Tabelas!$F$23,IF(OR(S8=Tabelas!$F$14,S8=Tabelas!$F$15),S16*S22*(S19+Tabelas!$C$39)*Tabelas!$H$4,S16*S22*(S19+Tabelas!$C$39)*Tabelas!$G$4),IF(OR(S8=Tabelas!$F$14,S8=Tabelas!$F$15),S16*S22*S19*Tabelas!$H$4,S16*S22*S19*Tabelas!$H$8))</f>
        <v>0</v>
      </c>
      <c r="U22" s="58">
        <f>IF(U18&gt;=100000,70,IF(U18&lt;30001,0,U18/1000-SUM(U20:U21)))</f>
        <v>0</v>
      </c>
      <c r="V22" s="59">
        <f>IF(U10=Tabelas!$F$23,IF(OR(U8=Tabelas!$F$14,U8=Tabelas!$F$15),U16*U22*(U19+Tabelas!$C$39)*Tabelas!$H$4,U16*U22*(U19+Tabelas!$C$39)*Tabelas!$G$4),IF(OR(U8=Tabelas!$F$14,U8=Tabelas!$F$15),U16*U22*U19*Tabelas!$H$4,U16*U22*U19*Tabelas!$H$8))</f>
        <v>0</v>
      </c>
      <c r="W22" s="58">
        <f>IF(W18&gt;=100000,70,IF(W18&lt;30001,0,W18/1000-SUM(W20:W21)))</f>
        <v>0</v>
      </c>
      <c r="X22" s="59">
        <f>IF(W10=Tabelas!$F$23,IF(OR(W8=Tabelas!$F$14,W8=Tabelas!$F$15),W16*W22*(W19+Tabelas!$C$39)*Tabelas!$H$4,W16*W22*(W19+Tabelas!$C$39)*Tabelas!$G$4),IF(OR(W8=Tabelas!$F$14,W8=Tabelas!$F$15),W16*W22*W19*Tabelas!$H$4,W16*W22*W19*Tabelas!$H$8))</f>
        <v>0</v>
      </c>
      <c r="Y22" s="58">
        <f>IF(Y18&gt;=100000,70,IF(Y18&lt;30001,0,Y18/1000-SUM(Y20:Y21)))</f>
        <v>0</v>
      </c>
      <c r="Z22" s="59">
        <f>IF(Y10=Tabelas!$F$23,IF(OR(Y8=Tabelas!$F$14,Y8=Tabelas!$F$15),Y16*Y22*(Y19+Tabelas!$C$39)*Tabelas!$H$4,Y16*Y22*(Y19+Tabelas!$C$39)*Tabelas!$G$4),IF(OR(Y8=Tabelas!$F$14,Y8=Tabelas!$F$15),Y16*Y22*Y19*Tabelas!$H$4,Y16*Y22*Y19*Tabelas!$H$8))</f>
        <v>0</v>
      </c>
      <c r="AA22" s="58">
        <f>IF(AA18&gt;=100000,70,IF(AA18&lt;30001,0,AA18/1000-SUM(AA20:AA21)))</f>
        <v>0</v>
      </c>
      <c r="AB22" s="59">
        <f>IF(AA10=Tabelas!$F$23,IF(OR(AA8=Tabelas!$F$14,AA8=Tabelas!$F$15),AA16*AA22*(AA19+Tabelas!$C$39)*Tabelas!$H$4,AA16*AA22*(AA19+Tabelas!$C$39)*Tabelas!$G$4),IF(OR(AA8=Tabelas!$F$14,AA8=Tabelas!$F$15),AA16*AA22*AA19*Tabelas!$H$4,AA16*AA22*AA19*Tabelas!$H$8))</f>
        <v>0</v>
      </c>
      <c r="AC22" s="58">
        <f>IF(AC18&gt;=100000,70,IF(AC18&lt;30001,0,AC18/1000-SUM(AC20:AC21)))</f>
        <v>0</v>
      </c>
      <c r="AD22" s="59">
        <f>IF(AC10=Tabelas!$F$23,IF(OR(AC8=Tabelas!$F$14,AC8=Tabelas!$F$15),AC16*AC22*(AC19+Tabelas!$C$39)*Tabelas!$H$4,AC16*AC22*(AC19+Tabelas!$C$39)*Tabelas!$G$4),IF(OR(AC8=Tabelas!$F$14,AC8=Tabelas!$F$15),AC16*AC22*AC19*Tabelas!$H$4,AC16*AC22*AC19*Tabelas!$H$8))</f>
        <v>0</v>
      </c>
      <c r="AE22" s="58">
        <f>IF(AE18&gt;=100000,70,IF(AE18&lt;30001,0,AE18/1000-SUM(AE20:AE21)))</f>
        <v>0</v>
      </c>
      <c r="AF22" s="59">
        <f>IF(AE10=Tabelas!$F$23,IF(OR(AE8=Tabelas!$F$14,AE8=Tabelas!$F$15),AE16*AE22*(AE19+Tabelas!$C$39)*Tabelas!$H$4,AE16*AE22*(AE19+Tabelas!$C$39)*Tabelas!$G$4),IF(OR(AE8=Tabelas!$F$14,AE8=Tabelas!$F$15),AE16*AE22*AE19*Tabelas!$H$4,AE16*AE22*AE19*Tabelas!$H$8))</f>
        <v>0</v>
      </c>
      <c r="AG22" s="58">
        <f>IF(AG18&gt;=100000,70,IF(AG18&lt;30001,0,AG18/1000-SUM(AG20:AG21)))</f>
        <v>0</v>
      </c>
      <c r="AH22" s="59">
        <f>IF(AG10=Tabelas!$F$23,IF(OR(AG8=Tabelas!$F$14,AG8=Tabelas!$F$15),AG16*AG22*(AG19+Tabelas!$C$39)*Tabelas!$H$4,AG16*AG22*(AG19+Tabelas!$C$39)*Tabelas!$G$4),IF(OR(AG8=Tabelas!$F$14,AG8=Tabelas!$F$15),AG16*AG22*AG19*Tabelas!$H$4,AG16*AG22*AG19*Tabelas!$H$8))</f>
        <v>0</v>
      </c>
      <c r="AI22" s="58">
        <f>IF(AI18&gt;=100000,70,IF(AI18&lt;30001,0,AI18/1000-SUM(AI20:AI21)))</f>
        <v>0</v>
      </c>
      <c r="AJ22" s="59">
        <f>IF(AI10=Tabelas!$F$23,IF(OR(AI8=Tabelas!$F$14,AI8=Tabelas!$F$15),AI16*AI22*(AI19+Tabelas!$C$39)*Tabelas!$H$4,AI16*AI22*(AI19+Tabelas!$C$39)*Tabelas!$G$4),IF(OR(AI8=Tabelas!$F$14,AI8=Tabelas!$F$15),AI16*AI22*AI19*Tabelas!$H$4,AI16*AI22*AI19*Tabelas!$H$8))</f>
        <v>0</v>
      </c>
      <c r="AK22" s="58">
        <f>IF(AK18&gt;=100000,70,IF(AK18&lt;30001,0,AK18/1000-SUM(AK20:AK21)))</f>
        <v>0</v>
      </c>
      <c r="AL22" s="59">
        <f>IF(AK10=Tabelas!$F$23,IF(OR(AK8=Tabelas!$F$14,AK8=Tabelas!$F$15),AK16*AK22*(AK19+Tabelas!$C$39)*Tabelas!$H$4,AK16*AK22*(AK19+Tabelas!$C$39)*Tabelas!$G$4),IF(OR(AK8=Tabelas!$F$14,AK8=Tabelas!$F$15),AK16*AK22*AK19*Tabelas!$H$4,AK16*AK22*AK19*Tabelas!$H$8))</f>
        <v>0</v>
      </c>
      <c r="AM22" s="58">
        <f>IF(AM18&gt;=100000,70,IF(AM18&lt;30001,0,AM18/1000-SUM(AM20:AM21)))</f>
        <v>0</v>
      </c>
      <c r="AN22" s="59">
        <f>IF(AM10=Tabelas!$F$23,IF(OR(AM8=Tabelas!$F$14,AM8=Tabelas!$F$15),AM16*AM22*(AM19+Tabelas!$C$39)*Tabelas!$H$4,AM16*AM22*(AM19+Tabelas!$C$39)*Tabelas!$G$4),IF(OR(AM8=Tabelas!$F$14,AM8=Tabelas!$F$15),AM16*AM22*AM19*Tabelas!$H$4,AM16*AM22*AM19*Tabelas!$H$8))</f>
        <v>0</v>
      </c>
      <c r="AO22" s="58">
        <f>IF(AO18&gt;=100000,70,IF(AO18&lt;30001,0,AO18/1000-SUM(AO20:AO21)))</f>
        <v>0</v>
      </c>
      <c r="AP22" s="59">
        <f>IF(AO10=Tabelas!$F$23,IF(OR(AO8=Tabelas!$F$14,AO8=Tabelas!$F$15),AO16*AO22*(AO19+Tabelas!$C$39)*Tabelas!$H$4,AO16*AO22*(AO19+Tabelas!$C$39)*Tabelas!$G$4),IF(OR(AO8=Tabelas!$F$14,AO8=Tabelas!$F$15),AO16*AO22*AO19*Tabelas!$H$4,AO16*AO22*AO19*Tabelas!$H$8))</f>
        <v>0</v>
      </c>
      <c r="AQ22" s="58">
        <f>IF(AQ18&gt;=100000,70,IF(AQ18&lt;30001,0,AQ18/1000-SUM(AQ20:AQ21)))</f>
        <v>0</v>
      </c>
      <c r="AR22" s="59">
        <f>IF(AQ10=Tabelas!$F$23,IF(OR(AQ8=Tabelas!$F$14,AQ8=Tabelas!$F$15),AQ16*AQ22*(AQ19+Tabelas!$C$39)*Tabelas!$H$4,AQ16*AQ22*(AQ19+Tabelas!$C$39)*Tabelas!$G$4),IF(OR(AQ8=Tabelas!$F$14,AQ8=Tabelas!$F$15),AQ16*AQ22*AQ19*Tabelas!$H$4,AQ16*AQ22*AQ19*Tabelas!$H$8))</f>
        <v>0</v>
      </c>
      <c r="AS22" s="58">
        <f>IF(AS18&gt;=100000,70,IF(AS18&lt;30001,0,AS18/1000-SUM(AS20:AS21)))</f>
        <v>0</v>
      </c>
      <c r="AT22" s="59">
        <f>IF(AS10=Tabelas!$F$23,IF(OR(AS8=Tabelas!$F$14,AS8=Tabelas!$F$15),AS16*AS22*(AS19+Tabelas!$C$39)*Tabelas!$H$4,AS16*AS22*(AS19+Tabelas!$C$39)*Tabelas!$G$4),IF(OR(AS8=Tabelas!$F$14,AS8=Tabelas!$F$15),AS16*AS22*AS19*Tabelas!$H$4,AS16*AS22*AS19*Tabelas!$H$8))</f>
        <v>0</v>
      </c>
      <c r="AU22" s="58">
        <f>IF(AU18&gt;=100000,70,IF(AU18&lt;30001,0,AU18/1000-SUM(AU20:AU21)))</f>
        <v>0</v>
      </c>
      <c r="AV22" s="59">
        <f>IF(AU10=Tabelas!$F$23,IF(OR(AU8=Tabelas!$F$14,AU8=Tabelas!$F$15),AU16*AU22*(AU19+Tabelas!$C$39)*Tabelas!$H$4,AU16*AU22*(AU19+Tabelas!$C$39)*Tabelas!$G$4),IF(OR(AU8=Tabelas!$F$14,AU8=Tabelas!$F$15),AU16*AU22*AU19*Tabelas!$H$4,AU16*AU22*AU19*Tabelas!$H$8))</f>
        <v>0</v>
      </c>
      <c r="AW22" s="58">
        <f>IF(AW18&gt;=100000,70,IF(AW18&lt;30001,0,AW18/1000-SUM(AW20:AW21)))</f>
        <v>0</v>
      </c>
      <c r="AX22" s="59">
        <f>IF(AW10=Tabelas!$F$23,IF(OR(AW8=Tabelas!$F$14,AW8=Tabelas!$F$15),AW16*AW22*(AW19+Tabelas!$C$39)*Tabelas!$H$4,AW16*AW22*(AW19+Tabelas!$C$39)*Tabelas!$G$4),IF(OR(AW8=Tabelas!$F$14,AW8=Tabelas!$F$15),AW16*AW22*AW19*Tabelas!$H$4,AW16*AW22*AW19*Tabelas!$H$8))</f>
        <v>0</v>
      </c>
      <c r="AY22" s="58">
        <f>IF(AY18&gt;=100000,70,IF(AY18&lt;30001,0,AY18/1000-SUM(AY20:AY21)))</f>
        <v>0</v>
      </c>
      <c r="AZ22" s="59">
        <f>IF(AY10=Tabelas!$F$23,IF(OR(AY8=Tabelas!$F$14,AY8=Tabelas!$F$15),AY16*AY22*(AY19+Tabelas!$C$39)*Tabelas!$H$4,AY16*AY22*(AY19+Tabelas!$C$39)*Tabelas!$G$4),IF(OR(AY8=Tabelas!$F$14,AY8=Tabelas!$F$15),AY16*AY22*AY19*Tabelas!$H$4,AY16*AY22*AY19*Tabelas!$H$8))</f>
        <v>0</v>
      </c>
      <c r="BA22" s="58">
        <f>IF(BA18&gt;=100000,70,IF(BA18&lt;30001,0,BA18/1000-SUM(BA20:BA21)))</f>
        <v>0</v>
      </c>
      <c r="BB22" s="59">
        <f>IF(BA10=Tabelas!$F$23,IF(OR(BA8=Tabelas!$F$14,BA8=Tabelas!$F$15),BA16*BA22*(BA19+Tabelas!$C$39)*Tabelas!$H$4,BA16*BA22*(BA19+Tabelas!$C$39)*Tabelas!$G$4),IF(OR(BA8=Tabelas!$F$14,BA8=Tabelas!$F$15),BA16*BA22*BA19*Tabelas!$H$4,BA16*BA22*BA19*Tabelas!$H$8))</f>
        <v>0</v>
      </c>
      <c r="BC22" s="58">
        <f>IF(BC18&gt;=100000,70,IF(BC18&lt;30001,0,BC18/1000-SUM(BC20:BC21)))</f>
        <v>0</v>
      </c>
      <c r="BD22" s="59">
        <f>IF(BC10=Tabelas!$F$23,IF(OR(BC8=Tabelas!$F$14,BC8=Tabelas!$F$15),BC16*BC22*(BC19+Tabelas!$C$39)*Tabelas!$H$4,BC16*BC22*(BC19+Tabelas!$C$39)*Tabelas!$G$4),IF(OR(BC8=Tabelas!$F$14,BC8=Tabelas!$F$15),BC16*BC22*BC19*Tabelas!$H$4,BC16*BC22*BC19*Tabelas!$H$8))</f>
        <v>0</v>
      </c>
      <c r="BE22" s="58">
        <f>IF(BE18&gt;=100000,70,IF(BE18&lt;30001,0,BE18/1000-SUM(BE20:BE21)))</f>
        <v>0</v>
      </c>
      <c r="BF22" s="59">
        <f>IF(BE10=Tabelas!$F$23,IF(OR(BE8=Tabelas!$F$14,BE8=Tabelas!$F$15),BE16*BE22*(BE19+Tabelas!$C$39)*Tabelas!$H$4,BE16*BE22*(BE19+Tabelas!$C$39)*Tabelas!$G$4),IF(OR(BE8=Tabelas!$F$14,BE8=Tabelas!$F$15),BE16*BE22*BE19*Tabelas!$H$4,BE16*BE22*BE19*Tabelas!$H$8))</f>
        <v>0</v>
      </c>
    </row>
    <row r="23" spans="1:58" x14ac:dyDescent="0.25">
      <c r="A23" s="465"/>
      <c r="B23" s="7" t="s">
        <v>94</v>
      </c>
      <c r="C23" s="58">
        <f>IF(C18&gt;=500000,400,IF(C18&lt;100001,0,C18/1000-SUM(C20:C22)))</f>
        <v>0</v>
      </c>
      <c r="D23" s="59">
        <f>IF(C10=Tabelas!$F$23,IF(OR(C8=Tabelas!$F$14,C8=Tabelas!$F$15),C16*C23*(C19+Tabelas!$C$39)*Tabelas!$H$5,C16*C23*(C19+Tabelas!$C$39)*Tabelas!$H$9),IF(OR(C8=Tabelas!$F$14,C8=Tabelas!$F$15),C16*C23*C19*Tabelas!$H$5,C16*C23*C19*Tabelas!$H$9))</f>
        <v>0</v>
      </c>
      <c r="E23" s="58">
        <f>IF(E18&gt;=500000,400,IF(E18&lt;100001,0,E18/1000-SUM(E20:E22)))</f>
        <v>0</v>
      </c>
      <c r="F23" s="59">
        <f>IF(E10=Tabelas!$F$23,IF(OR(E8=Tabelas!$F$14,E8=Tabelas!$F$15),E16*E23*(E19+Tabelas!$C$39)*Tabelas!$H$5,E16*E23*(E19+Tabelas!$C$39)*Tabelas!$H$9),IF(OR(E8=Tabelas!$F$14,E8=Tabelas!$F$15),E16*E23*E19*Tabelas!$H$5,E16*E23*E19*Tabelas!$H$9))</f>
        <v>0</v>
      </c>
      <c r="G23" s="58">
        <f>IF(G18&gt;=500000,400,IF(G18&lt;100001,0,G18/1000-SUM(G20:G22)))</f>
        <v>0</v>
      </c>
      <c r="H23" s="59">
        <f>IF(G10=Tabelas!$F$23,IF(OR(G8=Tabelas!$F$14,G8=Tabelas!$F$15),G16*G23*(G19+Tabelas!$C$39)*Tabelas!$H$5,G16*G23*(G19+Tabelas!$C$39)*Tabelas!$H$9),IF(OR(G8=Tabelas!$F$14,G8=Tabelas!$F$15),G16*G23*G19*Tabelas!$H$5,G16*G23*G19*Tabelas!$H$9))</f>
        <v>0</v>
      </c>
      <c r="I23" s="58">
        <f>IF(I18&gt;=500000,400,IF(I18&lt;100001,0,I18/1000-SUM(I20:I22)))</f>
        <v>0</v>
      </c>
      <c r="J23" s="59">
        <f>IF(I10=Tabelas!$F$23,IF(OR(I8=Tabelas!$F$14,I8=Tabelas!$F$15),I16*I23*(I19+Tabelas!$C$39)*Tabelas!$H$5,I16*I23*(I19+Tabelas!$C$39)*Tabelas!$H$9),IF(OR(I8=Tabelas!$F$14,I8=Tabelas!$F$15),I16*I23*I19*Tabelas!$H$5,I16*I23*I19*Tabelas!$H$9))</f>
        <v>0</v>
      </c>
      <c r="K23" s="58">
        <f>IF(K18&gt;=500000,400,IF(K18&lt;100001,0,K18/1000-SUM(K20:K22)))</f>
        <v>0</v>
      </c>
      <c r="L23" s="59">
        <f>IF(K10=Tabelas!$F$23,IF(OR(K8=Tabelas!$F$14,K8=Tabelas!$F$15),K16*K23*(K19+Tabelas!$C$39)*Tabelas!$H$5,K16*K23*(K19+Tabelas!$C$39)*Tabelas!$H$9),IF(OR(K8=Tabelas!$F$14,K8=Tabelas!$F$15),K16*K23*K19*Tabelas!$H$5,K16*K23*K19*Tabelas!$H$9))</f>
        <v>0</v>
      </c>
      <c r="M23" s="58">
        <f>IF(M18&gt;=500000,400,IF(M18&lt;100001,0,M18/1000-SUM(M20:M22)))</f>
        <v>0</v>
      </c>
      <c r="N23" s="59">
        <f>IF(M10=Tabelas!$F$23,IF(OR(M8=Tabelas!$F$14,M8=Tabelas!$F$15),M16*M23*(M19+Tabelas!$C$39)*Tabelas!$H$5,M16*M23*(M19+Tabelas!$C$39)*Tabelas!$H$9),IF(OR(M8=Tabelas!$F$14,M8=Tabelas!$F$15),M16*M23*M19*Tabelas!$H$5,M16*M23*M19*Tabelas!$H$9))</f>
        <v>0</v>
      </c>
      <c r="O23" s="58">
        <f>IF(O18&gt;=500000,400,IF(O18&lt;100001,0,O18/1000-SUM(O20:O22)))</f>
        <v>0</v>
      </c>
      <c r="P23" s="59">
        <f>IF(O10=Tabelas!$F$23,IF(OR(O8=Tabelas!$F$14,O8=Tabelas!$F$15),O16*O23*(O19+Tabelas!$C$39)*Tabelas!$H$5,O16*O23*(O19+Tabelas!$C$39)*Tabelas!$H$9),IF(OR(O8=Tabelas!$F$14,O8=Tabelas!$F$15),O16*O23*O19*Tabelas!$H$5,O16*O23*O19*Tabelas!$H$9))</f>
        <v>0</v>
      </c>
      <c r="Q23" s="58">
        <f>IF(Q18&gt;=500000,400,IF(Q18&lt;100001,0,Q18/1000-SUM(Q20:Q22)))</f>
        <v>0</v>
      </c>
      <c r="R23" s="59">
        <f>IF(Q10=Tabelas!$F$23,IF(OR(Q8=Tabelas!$F$14,Q8=Tabelas!$F$15),Q16*Q23*(Q19+Tabelas!$C$39)*Tabelas!$H$5,Q16*Q23*(Q19+Tabelas!$C$39)*Tabelas!$H$9),IF(OR(Q8=Tabelas!$F$14,Q8=Tabelas!$F$15),Q16*Q23*Q19*Tabelas!$H$5,Q16*Q23*Q19*Tabelas!$H$9))</f>
        <v>0</v>
      </c>
      <c r="S23" s="58">
        <f>IF(S18&gt;=500000,400,IF(S18&lt;100001,0,S18/1000-SUM(S20:S22)))</f>
        <v>0</v>
      </c>
      <c r="T23" s="59">
        <f>IF(S10=Tabelas!$F$23,IF(OR(S8=Tabelas!$F$14,S8=Tabelas!$F$15),S16*S23*(S19+Tabelas!$C$39)*Tabelas!$H$5,S16*S23*(S19+Tabelas!$C$39)*Tabelas!$H$9),IF(OR(S8=Tabelas!$F$14,S8=Tabelas!$F$15),S16*S23*S19*Tabelas!$H$5,S16*S23*S19*Tabelas!$H$9))</f>
        <v>0</v>
      </c>
      <c r="U23" s="58">
        <f>IF(U18&gt;=500000,400,IF(U18&lt;100001,0,U18/1000-SUM(U20:U22)))</f>
        <v>0</v>
      </c>
      <c r="V23" s="59">
        <f>IF(U10=Tabelas!$F$23,IF(OR(U8=Tabelas!$F$14,U8=Tabelas!$F$15),U16*U23*(U19+Tabelas!$C$39)*Tabelas!$H$5,U16*U23*(U19+Tabelas!$C$39)*Tabelas!$H$9),IF(OR(U8=Tabelas!$F$14,U8=Tabelas!$F$15),U16*U23*U19*Tabelas!$H$5,U16*U23*U19*Tabelas!$H$9))</f>
        <v>0</v>
      </c>
      <c r="W23" s="58">
        <f>IF(W18&gt;=500000,400,IF(W18&lt;100001,0,W18/1000-SUM(W20:W22)))</f>
        <v>0</v>
      </c>
      <c r="X23" s="59">
        <f>IF(W10=Tabelas!$F$23,IF(OR(W8=Tabelas!$F$14,W8=Tabelas!$F$15),W16*W23*(W19+Tabelas!$C$39)*Tabelas!$H$5,W16*W23*(W19+Tabelas!$C$39)*Tabelas!$H$9),IF(OR(W8=Tabelas!$F$14,W8=Tabelas!$F$15),W16*W23*W19*Tabelas!$H$5,W16*W23*W19*Tabelas!$H$9))</f>
        <v>0</v>
      </c>
      <c r="Y23" s="58">
        <f>IF(Y18&gt;=500000,400,IF(Y18&lt;100001,0,Y18/1000-SUM(Y20:Y22)))</f>
        <v>0</v>
      </c>
      <c r="Z23" s="59">
        <f>IF(Y10=Tabelas!$F$23,IF(OR(Y8=Tabelas!$F$14,Y8=Tabelas!$F$15),Y16*Y23*(Y19+Tabelas!$C$39)*Tabelas!$H$5,Y16*Y23*(Y19+Tabelas!$C$39)*Tabelas!$H$9),IF(OR(Y8=Tabelas!$F$14,Y8=Tabelas!$F$15),Y16*Y23*Y19*Tabelas!$H$5,Y16*Y23*Y19*Tabelas!$H$9))</f>
        <v>0</v>
      </c>
      <c r="AA23" s="58">
        <f>IF(AA18&gt;=500000,400,IF(AA18&lt;100001,0,AA18/1000-SUM(AA20:AA22)))</f>
        <v>0</v>
      </c>
      <c r="AB23" s="59">
        <f>IF(AA10=Tabelas!$F$23,IF(OR(AA8=Tabelas!$F$14,AA8=Tabelas!$F$15),AA16*AA23*(AA19+Tabelas!$C$39)*Tabelas!$H$5,AA16*AA23*(AA19+Tabelas!$C$39)*Tabelas!$H$9),IF(OR(AA8=Tabelas!$F$14,AA8=Tabelas!$F$15),AA16*AA23*AA19*Tabelas!$H$5,AA16*AA23*AA19*Tabelas!$H$9))</f>
        <v>0</v>
      </c>
      <c r="AC23" s="58">
        <f>IF(AC18&gt;=500000,400,IF(AC18&lt;100001,0,AC18/1000-SUM(AC20:AC22)))</f>
        <v>0</v>
      </c>
      <c r="AD23" s="59">
        <f>IF(AC10=Tabelas!$F$23,IF(OR(AC8=Tabelas!$F$14,AC8=Tabelas!$F$15),AC16*AC23*(AC19+Tabelas!$C$39)*Tabelas!$H$5,AC16*AC23*(AC19+Tabelas!$C$39)*Tabelas!$H$9),IF(OR(AC8=Tabelas!$F$14,AC8=Tabelas!$F$15),AC16*AC23*AC19*Tabelas!$H$5,AC16*AC23*AC19*Tabelas!$H$9))</f>
        <v>0</v>
      </c>
      <c r="AE23" s="58">
        <f>IF(AE18&gt;=500000,400,IF(AE18&lt;100001,0,AE18/1000-SUM(AE20:AE22)))</f>
        <v>0</v>
      </c>
      <c r="AF23" s="59">
        <f>IF(AE10=Tabelas!$F$23,IF(OR(AE8=Tabelas!$F$14,AE8=Tabelas!$F$15),AE16*AE23*(AE19+Tabelas!$C$39)*Tabelas!$H$5,AE16*AE23*(AE19+Tabelas!$C$39)*Tabelas!$H$9),IF(OR(AE8=Tabelas!$F$14,AE8=Tabelas!$F$15),AE16*AE23*AE19*Tabelas!$H$5,AE16*AE23*AE19*Tabelas!$H$9))</f>
        <v>0</v>
      </c>
      <c r="AG23" s="58">
        <f>IF(AG18&gt;=500000,400,IF(AG18&lt;100001,0,AG18/1000-SUM(AG20:AG22)))</f>
        <v>0</v>
      </c>
      <c r="AH23" s="59">
        <f>IF(AG10=Tabelas!$F$23,IF(OR(AG8=Tabelas!$F$14,AG8=Tabelas!$F$15),AG16*AG23*(AG19+Tabelas!$C$39)*Tabelas!$H$5,AG16*AG23*(AG19+Tabelas!$C$39)*Tabelas!$H$9),IF(OR(AG8=Tabelas!$F$14,AG8=Tabelas!$F$15),AG16*AG23*AG19*Tabelas!$H$5,AG16*AG23*AG19*Tabelas!$H$9))</f>
        <v>0</v>
      </c>
      <c r="AI23" s="58">
        <f>IF(AI18&gt;=500000,400,IF(AI18&lt;100001,0,AI18/1000-SUM(AI20:AI22)))</f>
        <v>0</v>
      </c>
      <c r="AJ23" s="59">
        <f>IF(AI10=Tabelas!$F$23,IF(OR(AI8=Tabelas!$F$14,AI8=Tabelas!$F$15),AI16*AI23*(AI19+Tabelas!$C$39)*Tabelas!$H$5,AI16*AI23*(AI19+Tabelas!$C$39)*Tabelas!$H$9),IF(OR(AI8=Tabelas!$F$14,AI8=Tabelas!$F$15),AI16*AI23*AI19*Tabelas!$H$5,AI16*AI23*AI19*Tabelas!$H$9))</f>
        <v>0</v>
      </c>
      <c r="AK23" s="58">
        <f>IF(AK18&gt;=500000,400,IF(AK18&lt;100001,0,AK18/1000-SUM(AK20:AK22)))</f>
        <v>0</v>
      </c>
      <c r="AL23" s="59">
        <f>IF(AK10=Tabelas!$F$23,IF(OR(AK8=Tabelas!$F$14,AK8=Tabelas!$F$15),AK16*AK23*(AK19+Tabelas!$C$39)*Tabelas!$H$5,AK16*AK23*(AK19+Tabelas!$C$39)*Tabelas!$H$9),IF(OR(AK8=Tabelas!$F$14,AK8=Tabelas!$F$15),AK16*AK23*AK19*Tabelas!$H$5,AK16*AK23*AK19*Tabelas!$H$9))</f>
        <v>0</v>
      </c>
      <c r="AM23" s="58">
        <f>IF(AM18&gt;=500000,400,IF(AM18&lt;100001,0,AM18/1000-SUM(AM20:AM22)))</f>
        <v>0</v>
      </c>
      <c r="AN23" s="59">
        <f>IF(AM10=Tabelas!$F$23,IF(OR(AM8=Tabelas!$F$14,AM8=Tabelas!$F$15),AM16*AM23*(AM19+Tabelas!$C$39)*Tabelas!$H$5,AM16*AM23*(AM19+Tabelas!$C$39)*Tabelas!$H$9),IF(OR(AM8=Tabelas!$F$14,AM8=Tabelas!$F$15),AM16*AM23*AM19*Tabelas!$H$5,AM16*AM23*AM19*Tabelas!$H$9))</f>
        <v>0</v>
      </c>
      <c r="AO23" s="58">
        <f>IF(AO18&gt;=500000,400,IF(AO18&lt;100001,0,AO18/1000-SUM(AO20:AO22)))</f>
        <v>0</v>
      </c>
      <c r="AP23" s="59">
        <f>IF(AO10=Tabelas!$F$23,IF(OR(AO8=Tabelas!$F$14,AO8=Tabelas!$F$15),AO16*AO23*(AO19+Tabelas!$C$39)*Tabelas!$H$5,AO16*AO23*(AO19+Tabelas!$C$39)*Tabelas!$H$9),IF(OR(AO8=Tabelas!$F$14,AO8=Tabelas!$F$15),AO16*AO23*AO19*Tabelas!$H$5,AO16*AO23*AO19*Tabelas!$H$9))</f>
        <v>0</v>
      </c>
      <c r="AQ23" s="58">
        <f>IF(AQ18&gt;=500000,400,IF(AQ18&lt;100001,0,AQ18/1000-SUM(AQ20:AQ22)))</f>
        <v>0</v>
      </c>
      <c r="AR23" s="59">
        <f>IF(AQ10=Tabelas!$F$23,IF(OR(AQ8=Tabelas!$F$14,AQ8=Tabelas!$F$15),AQ16*AQ23*(AQ19+Tabelas!$C$39)*Tabelas!$H$5,AQ16*AQ23*(AQ19+Tabelas!$C$39)*Tabelas!$H$9),IF(OR(AQ8=Tabelas!$F$14,AQ8=Tabelas!$F$15),AQ16*AQ23*AQ19*Tabelas!$H$5,AQ16*AQ23*AQ19*Tabelas!$H$9))</f>
        <v>0</v>
      </c>
      <c r="AS23" s="58">
        <f>IF(AS18&gt;=500000,400,IF(AS18&lt;100001,0,AS18/1000-SUM(AS20:AS22)))</f>
        <v>0</v>
      </c>
      <c r="AT23" s="59">
        <f>IF(AS10=Tabelas!$F$23,IF(OR(AS8=Tabelas!$F$14,AS8=Tabelas!$F$15),AS16*AS23*(AS19+Tabelas!$C$39)*Tabelas!$H$5,AS16*AS23*(AS19+Tabelas!$C$39)*Tabelas!$H$9),IF(OR(AS8=Tabelas!$F$14,AS8=Tabelas!$F$15),AS16*AS23*AS19*Tabelas!$H$5,AS16*AS23*AS19*Tabelas!$H$9))</f>
        <v>0</v>
      </c>
      <c r="AU23" s="58">
        <f>IF(AU18&gt;=500000,400,IF(AU18&lt;100001,0,AU18/1000-SUM(AU20:AU22)))</f>
        <v>0</v>
      </c>
      <c r="AV23" s="59">
        <f>IF(AU10=Tabelas!$F$23,IF(OR(AU8=Tabelas!$F$14,AU8=Tabelas!$F$15),AU16*AU23*(AU19+Tabelas!$C$39)*Tabelas!$H$5,AU16*AU23*(AU19+Tabelas!$C$39)*Tabelas!$H$9),IF(OR(AU8=Tabelas!$F$14,AU8=Tabelas!$F$15),AU16*AU23*AU19*Tabelas!$H$5,AU16*AU23*AU19*Tabelas!$H$9))</f>
        <v>0</v>
      </c>
      <c r="AW23" s="58">
        <f>IF(AW18&gt;=500000,400,IF(AW18&lt;100001,0,AW18/1000-SUM(AW20:AW22)))</f>
        <v>0</v>
      </c>
      <c r="AX23" s="59">
        <f>IF(AW10=Tabelas!$F$23,IF(OR(AW8=Tabelas!$F$14,AW8=Tabelas!$F$15),AW16*AW23*(AW19+Tabelas!$C$39)*Tabelas!$H$5,AW16*AW23*(AW19+Tabelas!$C$39)*Tabelas!$H$9),IF(OR(AW8=Tabelas!$F$14,AW8=Tabelas!$F$15),AW16*AW23*AW19*Tabelas!$H$5,AW16*AW23*AW19*Tabelas!$H$9))</f>
        <v>0</v>
      </c>
      <c r="AY23" s="58">
        <f>IF(AY18&gt;=500000,400,IF(AY18&lt;100001,0,AY18/1000-SUM(AY20:AY22)))</f>
        <v>0</v>
      </c>
      <c r="AZ23" s="59">
        <f>IF(AY10=Tabelas!$F$23,IF(OR(AY8=Tabelas!$F$14,AY8=Tabelas!$F$15),AY16*AY23*(AY19+Tabelas!$C$39)*Tabelas!$H$5,AY16*AY23*(AY19+Tabelas!$C$39)*Tabelas!$H$9),IF(OR(AY8=Tabelas!$F$14,AY8=Tabelas!$F$15),AY16*AY23*AY19*Tabelas!$H$5,AY16*AY23*AY19*Tabelas!$H$9))</f>
        <v>0</v>
      </c>
      <c r="BA23" s="58">
        <f>IF(BA18&gt;=500000,400,IF(BA18&lt;100001,0,BA18/1000-SUM(BA20:BA22)))</f>
        <v>0</v>
      </c>
      <c r="BB23" s="59">
        <f>IF(BA10=Tabelas!$F$23,IF(OR(BA8=Tabelas!$F$14,BA8=Tabelas!$F$15),BA16*BA23*(BA19+Tabelas!$C$39)*Tabelas!$H$5,BA16*BA23*(BA19+Tabelas!$C$39)*Tabelas!$H$9),IF(OR(BA8=Tabelas!$F$14,BA8=Tabelas!$F$15),BA16*BA23*BA19*Tabelas!$H$5,BA16*BA23*BA19*Tabelas!$H$9))</f>
        <v>0</v>
      </c>
      <c r="BC23" s="58">
        <f>IF(BC18&gt;=500000,400,IF(BC18&lt;100001,0,BC18/1000-SUM(BC20:BC22)))</f>
        <v>0</v>
      </c>
      <c r="BD23" s="59">
        <f>IF(BC10=Tabelas!$F$23,IF(OR(BC8=Tabelas!$F$14,BC8=Tabelas!$F$15),BC16*BC23*(BC19+Tabelas!$C$39)*Tabelas!$H$5,BC16*BC23*(BC19+Tabelas!$C$39)*Tabelas!$H$9),IF(OR(BC8=Tabelas!$F$14,BC8=Tabelas!$F$15),BC16*BC23*BC19*Tabelas!$H$5,BC16*BC23*BC19*Tabelas!$H$9))</f>
        <v>0</v>
      </c>
      <c r="BE23" s="58">
        <f>IF(BE18&gt;=500000,400,IF(BE18&lt;100001,0,BE18/1000-SUM(BE20:BE22)))</f>
        <v>0</v>
      </c>
      <c r="BF23" s="59">
        <f>IF(BE10=Tabelas!$F$23,IF(OR(BE8=Tabelas!$F$14,BE8=Tabelas!$F$15),BE16*BE23*(BE19+Tabelas!$C$39)*Tabelas!$H$5,BE16*BE23*(BE19+Tabelas!$C$39)*Tabelas!$H$9),IF(OR(BE8=Tabelas!$F$14,BE8=Tabelas!$F$15),BE16*BE23*BE19*Tabelas!$H$5,BE16*BE23*BE19*Tabelas!$H$9))</f>
        <v>0</v>
      </c>
    </row>
    <row r="24" spans="1:58" ht="15.75" thickBot="1" x14ac:dyDescent="0.3">
      <c r="A24" s="465"/>
      <c r="B24" s="6" t="s">
        <v>95</v>
      </c>
      <c r="C24" s="60">
        <f>IF(C18&gt;500000,C18/1000-SUM(C20:C23),0)</f>
        <v>0</v>
      </c>
      <c r="D24" s="61">
        <f>IF(C10=Tabelas!$F$23,IF(OR(C8=Tabelas!$F$14,C8=Tabelas!$F$15),C16*C24*(C19+Tabelas!$C$39)*Tabelas!$H$6,C16*C24*(C19+Tabelas!$C$39)*Tabelas!$H$10),IF(OR(C8=Tabelas!$F$14,C8=Tabelas!$F$15),C16*C24*C19*Tabelas!$H$6,C16*C24*C19*Tabelas!$H$10))</f>
        <v>0</v>
      </c>
      <c r="E24" s="60">
        <f>IF(E18&gt;500000,E18/1000-SUM(E20:E23),0)</f>
        <v>0</v>
      </c>
      <c r="F24" s="61">
        <f>IF(E10=Tabelas!$F$23,IF(OR(E8=Tabelas!$F$14,E8=Tabelas!$F$15),E16*E24*(E19+Tabelas!$C$39)*Tabelas!$H$6,E16*E24*(E19+Tabelas!$C$39)*Tabelas!$H$10),IF(OR(E8=Tabelas!$F$14,E8=Tabelas!$F$15),E16*E24*E19*Tabelas!$H$6,E16*E24*E19*Tabelas!$H$10))</f>
        <v>0</v>
      </c>
      <c r="G24" s="60">
        <f>IF(G18&gt;500000,G18/1000-SUM(G20:G23),0)</f>
        <v>0</v>
      </c>
      <c r="H24" s="61">
        <f>IF(G10=Tabelas!$F$23,IF(OR(G8=Tabelas!$F$14,G8=Tabelas!$F$15),G16*G24*(G19+Tabelas!$C$39)*Tabelas!$H$6,G16*G24*(G19+Tabelas!$C$39)*Tabelas!$H$10),IF(OR(G8=Tabelas!$F$14,G8=Tabelas!$F$15),G16*G24*G19*Tabelas!$H$6,G16*G24*G19*Tabelas!$H$10))</f>
        <v>0</v>
      </c>
      <c r="I24" s="60">
        <f>IF(I18&gt;500000,I18/1000-SUM(I20:I23),0)</f>
        <v>0</v>
      </c>
      <c r="J24" s="61">
        <f>IF(I10=Tabelas!$F$23,IF(OR(I8=Tabelas!$F$14,I8=Tabelas!$F$15),I16*I24*(I19+Tabelas!$C$39)*Tabelas!$H$6,I16*I24*(I19+Tabelas!$C$39)*Tabelas!$H$10),IF(OR(I8=Tabelas!$F$14,I8=Tabelas!$F$15),I16*I24*I19*Tabelas!$H$6,I16*I24*I19*Tabelas!$H$10))</f>
        <v>0</v>
      </c>
      <c r="K24" s="60">
        <f>IF(K18&gt;500000,K18/1000-SUM(K20:K23),0)</f>
        <v>0</v>
      </c>
      <c r="L24" s="61">
        <f>IF(K10=Tabelas!$F$23,IF(OR(K8=Tabelas!$F$14,K8=Tabelas!$F$15),K16*K24*(K19+Tabelas!$C$39)*Tabelas!$H$6,K16*K24*(K19+Tabelas!$C$39)*Tabelas!$H$10),IF(OR(K8=Tabelas!$F$14,K8=Tabelas!$F$15),K16*K24*K19*Tabelas!$H$6,K16*K24*K19*Tabelas!$H$10))</f>
        <v>0</v>
      </c>
      <c r="M24" s="60">
        <f>IF(M18&gt;500000,M18/1000-SUM(M20:M23),0)</f>
        <v>0</v>
      </c>
      <c r="N24" s="61">
        <f>IF(M10=Tabelas!$F$23,IF(OR(M8=Tabelas!$F$14,M8=Tabelas!$F$15),M16*M24*(M19+Tabelas!$C$39)*Tabelas!$H$6,M16*M24*(M19+Tabelas!$C$39)*Tabelas!$H$10),IF(OR(M8=Tabelas!$F$14,M8=Tabelas!$F$15),M16*M24*M19*Tabelas!$H$6,M16*M24*M19*Tabelas!$H$10))</f>
        <v>0</v>
      </c>
      <c r="O24" s="60">
        <f>IF(O18&gt;500000,O18/1000-SUM(O20:O23),0)</f>
        <v>0</v>
      </c>
      <c r="P24" s="61">
        <f>IF(O10=Tabelas!$F$23,IF(OR(O8=Tabelas!$F$14,O8=Tabelas!$F$15),O16*O24*(O19+Tabelas!$C$39)*Tabelas!$H$6,O16*O24*(O19+Tabelas!$C$39)*Tabelas!$H$10),IF(OR(O8=Tabelas!$F$14,O8=Tabelas!$F$15),O16*O24*O19*Tabelas!$H$6,O16*O24*O19*Tabelas!$H$10))</f>
        <v>0</v>
      </c>
      <c r="Q24" s="60">
        <f>IF(Q18&gt;500000,Q18/1000-SUM(Q20:Q23),0)</f>
        <v>0</v>
      </c>
      <c r="R24" s="61">
        <f>IF(Q10=Tabelas!$F$23,IF(OR(Q8=Tabelas!$F$14,Q8=Tabelas!$F$15),Q16*Q24*(Q19+Tabelas!$C$39)*Tabelas!$H$6,Q16*Q24*(Q19+Tabelas!$C$39)*Tabelas!$H$10),IF(OR(Q8=Tabelas!$F$14,Q8=Tabelas!$F$15),Q16*Q24*Q19*Tabelas!$H$6,Q16*Q24*Q19*Tabelas!$H$10))</f>
        <v>0</v>
      </c>
      <c r="S24" s="60">
        <f>IF(S18&gt;500000,S18/1000-SUM(S20:S23),0)</f>
        <v>0</v>
      </c>
      <c r="T24" s="61">
        <f>IF(S10=Tabelas!$F$23,IF(OR(S8=Tabelas!$F$14,S8=Tabelas!$F$15),S16*S24*(S19+Tabelas!$C$39)*Tabelas!$H$6,S16*S24*(S19+Tabelas!$C$39)*Tabelas!$H$10),IF(OR(S8=Tabelas!$F$14,S8=Tabelas!$F$15),S16*S24*S19*Tabelas!$H$6,S16*S24*S19*Tabelas!$H$10))</f>
        <v>0</v>
      </c>
      <c r="U24" s="60">
        <f>IF(U18&gt;500000,U18/1000-SUM(U20:U23),0)</f>
        <v>0</v>
      </c>
      <c r="V24" s="61">
        <f>IF(U10=Tabelas!$F$23,IF(OR(U8=Tabelas!$F$14,U8=Tabelas!$F$15),U16*U24*(U19+Tabelas!$C$39)*Tabelas!$H$6,U16*U24*(U19+Tabelas!$C$39)*Tabelas!$H$10),IF(OR(U8=Tabelas!$F$14,U8=Tabelas!$F$15),U16*U24*U19*Tabelas!$H$6,U16*U24*U19*Tabelas!$H$10))</f>
        <v>0</v>
      </c>
      <c r="W24" s="60">
        <f>IF(W18&gt;500000,W18/1000-SUM(W20:W23),0)</f>
        <v>0</v>
      </c>
      <c r="X24" s="61">
        <f>IF(W10=Tabelas!$F$23,IF(OR(W8=Tabelas!$F$14,W8=Tabelas!$F$15),W16*W24*(W19+Tabelas!$C$39)*Tabelas!$H$6,W16*W24*(W19+Tabelas!$C$39)*Tabelas!$H$10),IF(OR(W8=Tabelas!$F$14,W8=Tabelas!$F$15),W16*W24*W19*Tabelas!$H$6,W16*W24*W19*Tabelas!$H$10))</f>
        <v>0</v>
      </c>
      <c r="Y24" s="60">
        <f>IF(Y18&gt;500000,Y18/1000-SUM(Y20:Y23),0)</f>
        <v>0</v>
      </c>
      <c r="Z24" s="61">
        <f>IF(Y10=Tabelas!$F$23,IF(OR(Y8=Tabelas!$F$14,Y8=Tabelas!$F$15),Y16*Y24*(Y19+Tabelas!$C$39)*Tabelas!$H$6,Y16*Y24*(Y19+Tabelas!$C$39)*Tabelas!$H$10),IF(OR(Y8=Tabelas!$F$14,Y8=Tabelas!$F$15),Y16*Y24*Y19*Tabelas!$H$6,Y16*Y24*Y19*Tabelas!$H$10))</f>
        <v>0</v>
      </c>
      <c r="AA24" s="60">
        <f>IF(AA18&gt;500000,AA18/1000-SUM(AA20:AA23),0)</f>
        <v>0</v>
      </c>
      <c r="AB24" s="61">
        <f>IF(AA10=Tabelas!$F$23,IF(OR(AA8=Tabelas!$F$14,AA8=Tabelas!$F$15),AA16*AA24*(AA19+Tabelas!$C$39)*Tabelas!$H$6,AA16*AA24*(AA19+Tabelas!$C$39)*Tabelas!$H$10),IF(OR(AA8=Tabelas!$F$14,AA8=Tabelas!$F$15),AA16*AA24*AA19*Tabelas!$H$6,AA16*AA24*AA19*Tabelas!$H$10))</f>
        <v>0</v>
      </c>
      <c r="AC24" s="60">
        <f>IF(AC18&gt;500000,AC18/1000-SUM(AC20:AC23),0)</f>
        <v>0</v>
      </c>
      <c r="AD24" s="61">
        <f>IF(AC10=Tabelas!$F$23,IF(OR(AC8=Tabelas!$F$14,AC8=Tabelas!$F$15),AC16*AC24*(AC19+Tabelas!$C$39)*Tabelas!$H$6,AC16*AC24*(AC19+Tabelas!$C$39)*Tabelas!$H$10),IF(OR(AC8=Tabelas!$F$14,AC8=Tabelas!$F$15),AC16*AC24*AC19*Tabelas!$H$6,AC16*AC24*AC19*Tabelas!$H$10))</f>
        <v>0</v>
      </c>
      <c r="AE24" s="60">
        <f>IF(AE18&gt;500000,AE18/1000-SUM(AE20:AE23),0)</f>
        <v>0</v>
      </c>
      <c r="AF24" s="61">
        <f>IF(AE10=Tabelas!$F$23,IF(OR(AE8=Tabelas!$F$14,AE8=Tabelas!$F$15),AE16*AE24*(AE19+Tabelas!$C$39)*Tabelas!$H$6,AE16*AE24*(AE19+Tabelas!$C$39)*Tabelas!$H$10),IF(OR(AE8=Tabelas!$F$14,AE8=Tabelas!$F$15),AE16*AE24*AE19*Tabelas!$H$6,AE16*AE24*AE19*Tabelas!$H$10))</f>
        <v>0</v>
      </c>
      <c r="AG24" s="60">
        <f>IF(AG18&gt;500000,AG18/1000-SUM(AG20:AG23),0)</f>
        <v>0</v>
      </c>
      <c r="AH24" s="61">
        <f>IF(AG10=Tabelas!$F$23,IF(OR(AG8=Tabelas!$F$14,AG8=Tabelas!$F$15),AG16*AG24*(AG19+Tabelas!$C$39)*Tabelas!$H$6,AG16*AG24*(AG19+Tabelas!$C$39)*Tabelas!$H$10),IF(OR(AG8=Tabelas!$F$14,AG8=Tabelas!$F$15),AG16*AG24*AG19*Tabelas!$H$6,AG16*AG24*AG19*Tabelas!$H$10))</f>
        <v>0</v>
      </c>
      <c r="AI24" s="60">
        <f>IF(AI18&gt;500000,AI18/1000-SUM(AI20:AI23),0)</f>
        <v>0</v>
      </c>
      <c r="AJ24" s="61">
        <f>IF(AI10=Tabelas!$F$23,IF(OR(AI8=Tabelas!$F$14,AI8=Tabelas!$F$15),AI16*AI24*(AI19+Tabelas!$C$39)*Tabelas!$H$6,AI16*AI24*(AI19+Tabelas!$C$39)*Tabelas!$H$10),IF(OR(AI8=Tabelas!$F$14,AI8=Tabelas!$F$15),AI16*AI24*AI19*Tabelas!$H$6,AI16*AI24*AI19*Tabelas!$H$10))</f>
        <v>0</v>
      </c>
      <c r="AK24" s="60">
        <f>IF(AK18&gt;500000,AK18/1000-SUM(AK20:AK23),0)</f>
        <v>0</v>
      </c>
      <c r="AL24" s="61">
        <f>IF(AK10=Tabelas!$F$23,IF(OR(AK8=Tabelas!$F$14,AK8=Tabelas!$F$15),AK16*AK24*(AK19+Tabelas!$C$39)*Tabelas!$H$6,AK16*AK24*(AK19+Tabelas!$C$39)*Tabelas!$H$10),IF(OR(AK8=Tabelas!$F$14,AK8=Tabelas!$F$15),AK16*AK24*AK19*Tabelas!$H$6,AK16*AK24*AK19*Tabelas!$H$10))</f>
        <v>0</v>
      </c>
      <c r="AM24" s="60">
        <f>IF(AM18&gt;500000,AM18/1000-SUM(AM20:AM23),0)</f>
        <v>0</v>
      </c>
      <c r="AN24" s="61">
        <f>IF(AM10=Tabelas!$F$23,IF(OR(AM8=Tabelas!$F$14,AM8=Tabelas!$F$15),AM16*AM24*(AM19+Tabelas!$C$39)*Tabelas!$H$6,AM16*AM24*(AM19+Tabelas!$C$39)*Tabelas!$H$10),IF(OR(AM8=Tabelas!$F$14,AM8=Tabelas!$F$15),AM16*AM24*AM19*Tabelas!$H$6,AM16*AM24*AM19*Tabelas!$H$10))</f>
        <v>0</v>
      </c>
      <c r="AO24" s="60">
        <f>IF(AO18&gt;500000,AO18/1000-SUM(AO20:AO23),0)</f>
        <v>0</v>
      </c>
      <c r="AP24" s="61">
        <f>IF(AO10=Tabelas!$F$23,IF(OR(AO8=Tabelas!$F$14,AO8=Tabelas!$F$15),AO16*AO24*(AO19+Tabelas!$C$39)*Tabelas!$H$6,AO16*AO24*(AO19+Tabelas!$C$39)*Tabelas!$H$10),IF(OR(AO8=Tabelas!$F$14,AO8=Tabelas!$F$15),AO16*AO24*AO19*Tabelas!$H$6,AO16*AO24*AO19*Tabelas!$H$10))</f>
        <v>0</v>
      </c>
      <c r="AQ24" s="60">
        <f>IF(AQ18&gt;500000,AQ18/1000-SUM(AQ20:AQ23),0)</f>
        <v>0</v>
      </c>
      <c r="AR24" s="61">
        <f>IF(AQ10=Tabelas!$F$23,IF(OR(AQ8=Tabelas!$F$14,AQ8=Tabelas!$F$15),AQ16*AQ24*(AQ19+Tabelas!$C$39)*Tabelas!$H$6,AQ16*AQ24*(AQ19+Tabelas!$C$39)*Tabelas!$H$10),IF(OR(AQ8=Tabelas!$F$14,AQ8=Tabelas!$F$15),AQ16*AQ24*AQ19*Tabelas!$H$6,AQ16*AQ24*AQ19*Tabelas!$H$10))</f>
        <v>0</v>
      </c>
      <c r="AS24" s="60">
        <f>IF(AS18&gt;500000,AS18/1000-SUM(AS20:AS23),0)</f>
        <v>0</v>
      </c>
      <c r="AT24" s="61">
        <f>IF(AS10=Tabelas!$F$23,IF(OR(AS8=Tabelas!$F$14,AS8=Tabelas!$F$15),AS16*AS24*(AS19+Tabelas!$C$39)*Tabelas!$H$6,AS16*AS24*(AS19+Tabelas!$C$39)*Tabelas!$H$10),IF(OR(AS8=Tabelas!$F$14,AS8=Tabelas!$F$15),AS16*AS24*AS19*Tabelas!$H$6,AS16*AS24*AS19*Tabelas!$H$10))</f>
        <v>0</v>
      </c>
      <c r="AU24" s="60">
        <f>IF(AU18&gt;500000,AU18/1000-SUM(AU20:AU23),0)</f>
        <v>0</v>
      </c>
      <c r="AV24" s="61">
        <f>IF(AU10=Tabelas!$F$23,IF(OR(AU8=Tabelas!$F$14,AU8=Tabelas!$F$15),AU16*AU24*(AU19+Tabelas!$C$39)*Tabelas!$H$6,AU16*AU24*(AU19+Tabelas!$C$39)*Tabelas!$H$10),IF(OR(AU8=Tabelas!$F$14,AU8=Tabelas!$F$15),AU16*AU24*AU19*Tabelas!$H$6,AU16*AU24*AU19*Tabelas!$H$10))</f>
        <v>0</v>
      </c>
      <c r="AW24" s="60">
        <f>IF(AW18&gt;500000,AW18/1000-SUM(AW20:AW23),0)</f>
        <v>0</v>
      </c>
      <c r="AX24" s="61">
        <f>IF(AW10=Tabelas!$F$23,IF(OR(AW8=Tabelas!$F$14,AW8=Tabelas!$F$15),AW16*AW24*(AW19+Tabelas!$C$39)*Tabelas!$H$6,AW16*AW24*(AW19+Tabelas!$C$39)*Tabelas!$H$10),IF(OR(AW8=Tabelas!$F$14,AW8=Tabelas!$F$15),AW16*AW24*AW19*Tabelas!$H$6,AW16*AW24*AW19*Tabelas!$H$10))</f>
        <v>0</v>
      </c>
      <c r="AY24" s="60">
        <f>IF(AY18&gt;500000,AY18/1000-SUM(AY20:AY23),0)</f>
        <v>0</v>
      </c>
      <c r="AZ24" s="61">
        <f>IF(AY10=Tabelas!$F$23,IF(OR(AY8=Tabelas!$F$14,AY8=Tabelas!$F$15),AY16*AY24*(AY19+Tabelas!$C$39)*Tabelas!$H$6,AY16*AY24*(AY19+Tabelas!$C$39)*Tabelas!$H$10),IF(OR(AY8=Tabelas!$F$14,AY8=Tabelas!$F$15),AY16*AY24*AY19*Tabelas!$H$6,AY16*AY24*AY19*Tabelas!$H$10))</f>
        <v>0</v>
      </c>
      <c r="BA24" s="60">
        <f>IF(BA18&gt;500000,BA18/1000-SUM(BA20:BA23),0)</f>
        <v>0</v>
      </c>
      <c r="BB24" s="61">
        <f>IF(BA10=Tabelas!$F$23,IF(OR(BA8=Tabelas!$F$14,BA8=Tabelas!$F$15),BA16*BA24*(BA19+Tabelas!$C$39)*Tabelas!$H$6,BA16*BA24*(BA19+Tabelas!$C$39)*Tabelas!$H$10),IF(OR(BA8=Tabelas!$F$14,BA8=Tabelas!$F$15),BA16*BA24*BA19*Tabelas!$H$6,BA16*BA24*BA19*Tabelas!$H$10))</f>
        <v>0</v>
      </c>
      <c r="BC24" s="60">
        <f>IF(BC18&gt;500000,BC18/1000-SUM(BC20:BC23),0)</f>
        <v>0</v>
      </c>
      <c r="BD24" s="61">
        <f>IF(BC10=Tabelas!$F$23,IF(OR(BC8=Tabelas!$F$14,BC8=Tabelas!$F$15),BC16*BC24*(BC19+Tabelas!$C$39)*Tabelas!$H$6,BC16*BC24*(BC19+Tabelas!$C$39)*Tabelas!$H$10),IF(OR(BC8=Tabelas!$F$14,BC8=Tabelas!$F$15),BC16*BC24*BC19*Tabelas!$H$6,BC16*BC24*BC19*Tabelas!$H$10))</f>
        <v>0</v>
      </c>
      <c r="BE24" s="60">
        <f>IF(BE18&gt;500000,BE18/1000-SUM(BE20:BE23),0)</f>
        <v>0</v>
      </c>
      <c r="BF24" s="61">
        <f>IF(BE10=Tabelas!$F$23,IF(OR(BE8=Tabelas!$F$14,BE8=Tabelas!$F$15),BE16*BE24*(BE19+Tabelas!$C$39)*Tabelas!$H$6,BE16*BE24*(BE19+Tabelas!$C$39)*Tabelas!$H$10),IF(OR(BE8=Tabelas!$F$14,BE8=Tabelas!$F$15),BE16*BE24*BE19*Tabelas!$H$6,BE16*BE24*BE19*Tabelas!$H$10))</f>
        <v>0</v>
      </c>
    </row>
    <row r="25" spans="1:58" ht="15.75" thickBot="1" x14ac:dyDescent="0.3">
      <c r="A25" s="221"/>
      <c r="B25" s="8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1:58" x14ac:dyDescent="0.25">
      <c r="A26" s="466" t="s">
        <v>72</v>
      </c>
      <c r="B26" s="67" t="s">
        <v>153</v>
      </c>
      <c r="C26" s="458">
        <f>Tabelas!$G$37</f>
        <v>1.89</v>
      </c>
      <c r="D26" s="459"/>
      <c r="E26" s="458">
        <f>Tabelas!$G$37</f>
        <v>1.89</v>
      </c>
      <c r="F26" s="459"/>
      <c r="G26" s="458">
        <f>Tabelas!$G$37</f>
        <v>1.89</v>
      </c>
      <c r="H26" s="459"/>
      <c r="I26" s="458">
        <f>Tabelas!$G$37</f>
        <v>1.89</v>
      </c>
      <c r="J26" s="459"/>
      <c r="K26" s="458">
        <f>Tabelas!$G$37</f>
        <v>1.89</v>
      </c>
      <c r="L26" s="459"/>
      <c r="M26" s="458">
        <f>Tabelas!$G$37</f>
        <v>1.89</v>
      </c>
      <c r="N26" s="459"/>
      <c r="O26" s="458">
        <f>Tabelas!$G$37</f>
        <v>1.89</v>
      </c>
      <c r="P26" s="459"/>
      <c r="Q26" s="458">
        <f>Tabelas!$G$37</f>
        <v>1.89</v>
      </c>
      <c r="R26" s="459"/>
      <c r="S26" s="458">
        <f>Tabelas!$G$37</f>
        <v>1.89</v>
      </c>
      <c r="T26" s="459"/>
      <c r="U26" s="458">
        <f>Tabelas!$G$37</f>
        <v>1.89</v>
      </c>
      <c r="V26" s="459"/>
      <c r="W26" s="458">
        <f>Tabelas!$G$37</f>
        <v>1.89</v>
      </c>
      <c r="X26" s="459"/>
      <c r="Y26" s="458">
        <f>Tabelas!$G$37</f>
        <v>1.89</v>
      </c>
      <c r="Z26" s="459"/>
      <c r="AA26" s="458">
        <f>Tabelas!$G$37</f>
        <v>1.89</v>
      </c>
      <c r="AB26" s="459"/>
      <c r="AC26" s="458">
        <f>Tabelas!$G$37</f>
        <v>1.89</v>
      </c>
      <c r="AD26" s="459"/>
      <c r="AE26" s="458">
        <f>Tabelas!$G$37</f>
        <v>1.89</v>
      </c>
      <c r="AF26" s="459"/>
      <c r="AG26" s="458">
        <f>Tabelas!$G$37</f>
        <v>1.89</v>
      </c>
      <c r="AH26" s="459"/>
      <c r="AI26" s="458">
        <f>Tabelas!$G$37</f>
        <v>1.89</v>
      </c>
      <c r="AJ26" s="459"/>
      <c r="AK26" s="458">
        <f>Tabelas!$G$37</f>
        <v>1.89</v>
      </c>
      <c r="AL26" s="459"/>
      <c r="AM26" s="458">
        <f>Tabelas!$G$37</f>
        <v>1.89</v>
      </c>
      <c r="AN26" s="459"/>
      <c r="AO26" s="458">
        <f>Tabelas!$G$37</f>
        <v>1.89</v>
      </c>
      <c r="AP26" s="459"/>
      <c r="AQ26" s="458">
        <f>Tabelas!$G$37</f>
        <v>1.89</v>
      </c>
      <c r="AR26" s="459"/>
      <c r="AS26" s="458">
        <f>Tabelas!$G$37</f>
        <v>1.89</v>
      </c>
      <c r="AT26" s="459"/>
      <c r="AU26" s="458">
        <f>Tabelas!$G$37</f>
        <v>1.89</v>
      </c>
      <c r="AV26" s="459"/>
      <c r="AW26" s="458">
        <f>Tabelas!$G$37</f>
        <v>1.89</v>
      </c>
      <c r="AX26" s="459"/>
      <c r="AY26" s="458">
        <f>Tabelas!$G$37</f>
        <v>1.89</v>
      </c>
      <c r="AZ26" s="459"/>
      <c r="BA26" s="458">
        <f>Tabelas!$G$37</f>
        <v>1.89</v>
      </c>
      <c r="BB26" s="459"/>
      <c r="BC26" s="458">
        <f>Tabelas!$G$37</f>
        <v>1.89</v>
      </c>
      <c r="BD26" s="459"/>
      <c r="BE26" s="458">
        <f>Tabelas!$G$37</f>
        <v>1.89</v>
      </c>
      <c r="BF26" s="459"/>
    </row>
    <row r="27" spans="1:58" x14ac:dyDescent="0.25">
      <c r="A27" s="467"/>
      <c r="B27" s="68" t="s">
        <v>155</v>
      </c>
      <c r="C27" s="460">
        <f>C16*C26/1000</f>
        <v>0.75962727272727271</v>
      </c>
      <c r="D27" s="461"/>
      <c r="E27" s="460">
        <f>E16*E26/1000</f>
        <v>0.75962727272727271</v>
      </c>
      <c r="F27" s="461"/>
      <c r="G27" s="460">
        <f>G16*G26/1000</f>
        <v>0.75962727272727271</v>
      </c>
      <c r="H27" s="461"/>
      <c r="I27" s="460">
        <f>I16*I26/1000</f>
        <v>0.75962727272727271</v>
      </c>
      <c r="J27" s="461"/>
      <c r="K27" s="460">
        <f>K16*K26/1000</f>
        <v>0.75962727272727271</v>
      </c>
      <c r="L27" s="461"/>
      <c r="M27" s="460">
        <f>M16*M26/1000</f>
        <v>0.75962727272727271</v>
      </c>
      <c r="N27" s="461"/>
      <c r="O27" s="460">
        <f>O16*O26/1000</f>
        <v>0.75962727272727271</v>
      </c>
      <c r="P27" s="461"/>
      <c r="Q27" s="460">
        <f>Q16*Q26/1000</f>
        <v>0.75962727272727271</v>
      </c>
      <c r="R27" s="461"/>
      <c r="S27" s="460">
        <f>S16*S26/1000</f>
        <v>0.75962727272727271</v>
      </c>
      <c r="T27" s="461"/>
      <c r="U27" s="460">
        <f>U16*U26/1000</f>
        <v>0.75962727272727271</v>
      </c>
      <c r="V27" s="461"/>
      <c r="W27" s="460">
        <f>W16*W26/1000</f>
        <v>0.75962727272727271</v>
      </c>
      <c r="X27" s="461"/>
      <c r="Y27" s="460">
        <f>Y16*Y26/1000</f>
        <v>0.75962727272727271</v>
      </c>
      <c r="Z27" s="461"/>
      <c r="AA27" s="460">
        <f>AA16*AA26/1000</f>
        <v>0.75962727272727271</v>
      </c>
      <c r="AB27" s="461"/>
      <c r="AC27" s="460">
        <f>AC16*AC26/1000</f>
        <v>0.75962727272727271</v>
      </c>
      <c r="AD27" s="461"/>
      <c r="AE27" s="460">
        <f>AE16*AE26/1000</f>
        <v>0.75962727272727271</v>
      </c>
      <c r="AF27" s="461"/>
      <c r="AG27" s="460">
        <f>AG16*AG26/1000</f>
        <v>0.75962727272727271</v>
      </c>
      <c r="AH27" s="461"/>
      <c r="AI27" s="460">
        <f>AI16*AI26/1000</f>
        <v>0.75962727272727271</v>
      </c>
      <c r="AJ27" s="461"/>
      <c r="AK27" s="460">
        <f>AK16*AK26/1000</f>
        <v>0.75962727272727271</v>
      </c>
      <c r="AL27" s="461"/>
      <c r="AM27" s="460">
        <f>AM16*AM26/1000</f>
        <v>0.75962727272727271</v>
      </c>
      <c r="AN27" s="461"/>
      <c r="AO27" s="460">
        <f>AO16*AO26/1000</f>
        <v>0.75962727272727271</v>
      </c>
      <c r="AP27" s="461"/>
      <c r="AQ27" s="460">
        <f>AQ16*AQ26/1000</f>
        <v>0.75962727272727271</v>
      </c>
      <c r="AR27" s="461"/>
      <c r="AS27" s="460">
        <f>AS16*AS26/1000</f>
        <v>0.75962727272727271</v>
      </c>
      <c r="AT27" s="461"/>
      <c r="AU27" s="460">
        <f>AU16*AU26/1000</f>
        <v>0.75962727272727271</v>
      </c>
      <c r="AV27" s="461"/>
      <c r="AW27" s="460">
        <f>AW16*AW26/1000</f>
        <v>0.75962727272727271</v>
      </c>
      <c r="AX27" s="461"/>
      <c r="AY27" s="460">
        <f>AY16*AY26/1000</f>
        <v>0.75962727272727271</v>
      </c>
      <c r="AZ27" s="461"/>
      <c r="BA27" s="460">
        <f>BA16*BA26/1000</f>
        <v>0.75962727272727271</v>
      </c>
      <c r="BB27" s="461"/>
      <c r="BC27" s="460">
        <f>BC16*BC26/1000</f>
        <v>0.75962727272727271</v>
      </c>
      <c r="BD27" s="461"/>
      <c r="BE27" s="460">
        <f>BE16*BE26/1000</f>
        <v>0.75962727272727271</v>
      </c>
      <c r="BF27" s="461"/>
    </row>
    <row r="28" spans="1:58" ht="15.75" thickBot="1" x14ac:dyDescent="0.3">
      <c r="A28" s="468"/>
      <c r="B28" s="69" t="s">
        <v>156</v>
      </c>
      <c r="C28" s="462">
        <f>C27*C18</f>
        <v>1519.2545454545455</v>
      </c>
      <c r="D28" s="463"/>
      <c r="E28" s="462">
        <f>E27*E18</f>
        <v>0</v>
      </c>
      <c r="F28" s="463"/>
      <c r="G28" s="462">
        <f>G27*G18</f>
        <v>0</v>
      </c>
      <c r="H28" s="463"/>
      <c r="I28" s="462">
        <f>I27*I18</f>
        <v>0</v>
      </c>
      <c r="J28" s="463"/>
      <c r="K28" s="462">
        <f>K27*K18</f>
        <v>15.192545454545455</v>
      </c>
      <c r="L28" s="463"/>
      <c r="M28" s="462">
        <f>M27*M18</f>
        <v>0</v>
      </c>
      <c r="N28" s="463"/>
      <c r="O28" s="462">
        <f>O27*O18</f>
        <v>759.62727272727273</v>
      </c>
      <c r="P28" s="463"/>
      <c r="Q28" s="462">
        <f>Q27*Q18</f>
        <v>15192.545454545454</v>
      </c>
      <c r="R28" s="463"/>
      <c r="S28" s="462">
        <f>S27*S18</f>
        <v>0</v>
      </c>
      <c r="T28" s="463"/>
      <c r="U28" s="462">
        <f>U27*U18</f>
        <v>303.85090909090906</v>
      </c>
      <c r="V28" s="463"/>
      <c r="W28" s="462">
        <f>W27*W18</f>
        <v>303.85090909090906</v>
      </c>
      <c r="X28" s="463"/>
      <c r="Y28" s="462">
        <f>Y27*Y18</f>
        <v>1519.2545454545455</v>
      </c>
      <c r="Z28" s="463"/>
      <c r="AA28" s="462">
        <f>AA27*AA18</f>
        <v>0</v>
      </c>
      <c r="AB28" s="463"/>
      <c r="AC28" s="462">
        <f>AC27*AC18</f>
        <v>0</v>
      </c>
      <c r="AD28" s="463"/>
      <c r="AE28" s="462">
        <f>AE27*AE18</f>
        <v>0</v>
      </c>
      <c r="AF28" s="463"/>
      <c r="AG28" s="462">
        <f>AG27*AG18</f>
        <v>45.577636363636366</v>
      </c>
      <c r="AH28" s="463"/>
      <c r="AI28" s="462">
        <f>AI27*AI18</f>
        <v>0</v>
      </c>
      <c r="AJ28" s="463"/>
      <c r="AK28" s="462">
        <f>AK27*AK18</f>
        <v>1519.2545454545455</v>
      </c>
      <c r="AL28" s="463"/>
      <c r="AM28" s="462">
        <f>AM27*AM18</f>
        <v>7596.272727272727</v>
      </c>
      <c r="AN28" s="463"/>
      <c r="AO28" s="462">
        <f>AO27*AO18</f>
        <v>1519.2545454545455</v>
      </c>
      <c r="AP28" s="463"/>
      <c r="AQ28" s="462">
        <f>AQ27*AQ18</f>
        <v>759.62727272727273</v>
      </c>
      <c r="AR28" s="463"/>
      <c r="AS28" s="462">
        <f>AS27*AS18</f>
        <v>0</v>
      </c>
      <c r="AT28" s="463"/>
      <c r="AU28" s="462">
        <f>AU27*AU18</f>
        <v>0</v>
      </c>
      <c r="AV28" s="463"/>
      <c r="AW28" s="462">
        <f>AW27*AW18</f>
        <v>0</v>
      </c>
      <c r="AX28" s="463"/>
      <c r="AY28" s="462">
        <f>AY27*AY18</f>
        <v>0</v>
      </c>
      <c r="AZ28" s="463"/>
      <c r="BA28" s="462">
        <f>BA27*BA18</f>
        <v>1519.2545454545455</v>
      </c>
      <c r="BB28" s="463"/>
      <c r="BC28" s="462">
        <f>BC27*BC18</f>
        <v>911.55272727272722</v>
      </c>
      <c r="BD28" s="463"/>
      <c r="BE28" s="462">
        <f>BE27*BE18</f>
        <v>1519.2545454545455</v>
      </c>
      <c r="BF28" s="463"/>
    </row>
    <row r="29" spans="1:58" ht="15.75" thickBot="1" x14ac:dyDescent="0.3">
      <c r="A29" s="320" t="s">
        <v>72</v>
      </c>
      <c r="B29" s="330" t="str">
        <f>'REQUISIÇÃO DE SERVIÇOS '!D27</f>
        <v>2 dobras, faca especial , laminação fosca</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row>
    <row r="30" spans="1:58" x14ac:dyDescent="0.25">
      <c r="A30" s="224"/>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row>
    <row r="31" spans="1:58" x14ac:dyDescent="0.25">
      <c r="A31" s="224"/>
      <c r="B31" s="120"/>
      <c r="C31" s="51" t="s">
        <v>96</v>
      </c>
      <c r="D31" s="52">
        <f>IF(OR(C8=Tabelas!$F$14,C8=Tabelas!$F$16),SUM(D20:D24)+C28,SUM(D20:D24)+C28*87.5%)</f>
        <v>4499.0432424242426</v>
      </c>
      <c r="E31" s="51" t="s">
        <v>96</v>
      </c>
      <c r="F31" s="52">
        <f>IF(OR(E8=Tabelas!$F$14,E8=Tabelas!$F$16),SUM(F20:F24)+E28,SUM(F20:F24)+E28*87.5%)</f>
        <v>0</v>
      </c>
      <c r="G31" s="51" t="s">
        <v>96</v>
      </c>
      <c r="H31" s="52">
        <f>IF(OR(G8=Tabelas!$F$14,G8=Tabelas!$F$16),SUM(H20:H24)+G28,SUM(H20:H24)+G28*87.5%)</f>
        <v>0</v>
      </c>
      <c r="I31" s="51" t="s">
        <v>96</v>
      </c>
      <c r="J31" s="52">
        <f>IF(OR(I8=Tabelas!$F$14,I8=Tabelas!$F$16),SUM(J20:J24)+I28,SUM(J20:J24)+I28*87.5%)</f>
        <v>0</v>
      </c>
      <c r="K31" s="51" t="s">
        <v>96</v>
      </c>
      <c r="L31" s="52">
        <f>IF(OR(K8=Tabelas!$F$14,K8=Tabelas!$F$16),SUM(L20:L24)+K28,SUM(L20:L24)+K28*87.5%)</f>
        <v>53.16386111111111</v>
      </c>
      <c r="M31" s="51" t="s">
        <v>96</v>
      </c>
      <c r="N31" s="52">
        <f>IF(OR(M8=Tabelas!$F$14,M8=Tabelas!$F$16),SUM(N20:N24)+M28,SUM(N20:N24)+M28*87.5%)</f>
        <v>0</v>
      </c>
      <c r="O31" s="51" t="s">
        <v>96</v>
      </c>
      <c r="P31" s="52">
        <f>IF(OR(O8=Tabelas!$F$14,O8=Tabelas!$F$16),SUM(P20:P24)+O28,SUM(P20:P24)+O28*87.5%)</f>
        <v>2658.1930555555555</v>
      </c>
      <c r="Q31" s="51" t="s">
        <v>96</v>
      </c>
      <c r="R31" s="52">
        <f>IF(OR(Q8=Tabelas!$F$14,Q8=Tabelas!$F$16),SUM(R20:R24)+Q28,SUM(R20:R24)+Q28*87.5%)</f>
        <v>37634.346606060601</v>
      </c>
      <c r="S31" s="51" t="s">
        <v>96</v>
      </c>
      <c r="T31" s="52">
        <f>IF(OR(S8=Tabelas!$F$14,S8=Tabelas!$F$16),SUM(T20:T24)+S28,SUM(T20:T24)+S28*87.5%)</f>
        <v>0</v>
      </c>
      <c r="U31" s="51" t="s">
        <v>96</v>
      </c>
      <c r="V31" s="52">
        <f>IF(OR(U8=Tabelas!$F$14,U8=Tabelas!$F$16),SUM(V20:V24)+U28,SUM(V20:V24)+U28*87.5%)</f>
        <v>1063.2772222222222</v>
      </c>
      <c r="W31" s="51" t="s">
        <v>96</v>
      </c>
      <c r="X31" s="52">
        <f>IF(OR(W8=Tabelas!$F$14,W8=Tabelas!$F$16),SUM(X20:X24)+W28,SUM(X20:X24)+W28*87.5%)</f>
        <v>1063.2772222222222</v>
      </c>
      <c r="Y31" s="51" t="s">
        <v>96</v>
      </c>
      <c r="Z31" s="52">
        <f>IF(OR(Y8=Tabelas!$F$14,Y8=Tabelas!$F$16),SUM(Z20:Z24)+Y28,SUM(Z20:Z24)+Y28*87.5%)</f>
        <v>4499.0432424242426</v>
      </c>
      <c r="AA31" s="51" t="s">
        <v>96</v>
      </c>
      <c r="AB31" s="52">
        <f>IF(OR(AA8=Tabelas!$F$14,AA8=Tabelas!$F$16),SUM(AB20:AB24)+AA28,SUM(AB20:AB24)+AA28*87.5%)</f>
        <v>0</v>
      </c>
      <c r="AC31" s="51" t="s">
        <v>96</v>
      </c>
      <c r="AD31" s="52">
        <f>IF(OR(AC8=Tabelas!$F$14,AC8=Tabelas!$F$16),SUM(AD20:AD24)+AC28,SUM(AD20:AD24)+AC28*87.5%)</f>
        <v>0</v>
      </c>
      <c r="AE31" s="51" t="s">
        <v>96</v>
      </c>
      <c r="AF31" s="52">
        <f>IF(OR(AE8=Tabelas!$F$14,AE8=Tabelas!$F$16),SUM(AF20:AF24)+AE28,SUM(AF20:AF24)+AE28*87.5%)</f>
        <v>0</v>
      </c>
      <c r="AG31" s="51" t="s">
        <v>96</v>
      </c>
      <c r="AH31" s="52">
        <f>IF(OR(AG8=Tabelas!$F$14,AG8=Tabelas!$F$16),SUM(AH20:AH24)+AG28,SUM(AH20:AH24)+AG28*87.5%)</f>
        <v>159.49158333333332</v>
      </c>
      <c r="AI31" s="51" t="s">
        <v>96</v>
      </c>
      <c r="AJ31" s="52">
        <f>IF(OR(AI8=Tabelas!$F$14,AI8=Tabelas!$F$16),SUM(AJ20:AJ24)+AI28,SUM(AJ20:AJ24)+AI28*87.5%)</f>
        <v>0</v>
      </c>
      <c r="AK31" s="51" t="s">
        <v>96</v>
      </c>
      <c r="AL31" s="52">
        <f>IF(OR(AK8=Tabelas!$F$14,AK8=Tabelas!$F$16),SUM(AL20:AL24)+AK28,SUM(AL20:AL24)+AK28*87.5%)</f>
        <v>4499.0432424242426</v>
      </c>
      <c r="AM31" s="51" t="s">
        <v>96</v>
      </c>
      <c r="AN31" s="52">
        <f>IF(OR(AM8=Tabelas!$F$14,AM8=Tabelas!$F$16),SUM(AN20:AN24)+AM28,SUM(AN20:AN24)+AM28*87.5%)</f>
        <v>19225.844737373736</v>
      </c>
      <c r="AO31" s="51" t="s">
        <v>96</v>
      </c>
      <c r="AP31" s="52">
        <f>IF(OR(AO8=Tabelas!$F$14,AO8=Tabelas!$F$16),SUM(AP20:AP24)+AO28,SUM(AP20:AP24)+AO28*87.5%)</f>
        <v>4499.0432424242426</v>
      </c>
      <c r="AQ31" s="51" t="s">
        <v>96</v>
      </c>
      <c r="AR31" s="52">
        <f>IF(OR(AQ8=Tabelas!$F$14,AQ8=Tabelas!$F$16),SUM(AR20:AR24)+AQ28,SUM(AR20:AR24)+AQ28*87.5%)</f>
        <v>2658.1930555555555</v>
      </c>
      <c r="AS31" s="51" t="s">
        <v>96</v>
      </c>
      <c r="AT31" s="52">
        <f>IF(OR(AS8=Tabelas!$F$14,AS8=Tabelas!$F$16),SUM(AT20:AT24)+AS28,SUM(AT20:AT24)+AS28*87.5%)</f>
        <v>0</v>
      </c>
      <c r="AU31" s="51" t="s">
        <v>96</v>
      </c>
      <c r="AV31" s="52">
        <f>IF(OR(AU8=Tabelas!$F$14,AU8=Tabelas!$F$16),SUM(AV20:AV24)+AU28,SUM(AV20:AV24)+AU28*87.5%)</f>
        <v>0</v>
      </c>
      <c r="AW31" s="51" t="s">
        <v>96</v>
      </c>
      <c r="AX31" s="52">
        <f>IF(OR(AW8=Tabelas!$F$14,AW8=Tabelas!$F$16),SUM(AX20:AX24)+AW28,SUM(AX20:AX24)+AW28*87.5%)</f>
        <v>0</v>
      </c>
      <c r="AY31" s="51" t="s">
        <v>96</v>
      </c>
      <c r="AZ31" s="52">
        <f>IF(OR(AY8=Tabelas!$F$14,AY8=Tabelas!$F$16),SUM(AZ20:AZ24)+AY28,SUM(AZ20:AZ24)+AY28*87.5%)</f>
        <v>0</v>
      </c>
      <c r="BA31" s="51" t="s">
        <v>96</v>
      </c>
      <c r="BB31" s="52">
        <f>IF(OR(BA8=Tabelas!$F$14,BA8=Tabelas!$F$16),SUM(BB20:BB24)+BA28,SUM(BB20:BB24)+BA28*87.5%)</f>
        <v>4499.0432424242426</v>
      </c>
      <c r="BC31" s="51" t="s">
        <v>96</v>
      </c>
      <c r="BD31" s="52">
        <f>IF(OR(BC8=Tabelas!$F$14,BC8=Tabelas!$F$16),SUM(BD20:BD24)+BC28,SUM(BD20:BD24)+BC28*87.5%)</f>
        <v>3026.3630929292926</v>
      </c>
      <c r="BE31" s="51" t="s">
        <v>96</v>
      </c>
      <c r="BF31" s="52">
        <f>IF(OR(BE8=Tabelas!$F$14,BE8=Tabelas!$F$16),SUM(BF20:BF24)+BE28,SUM(BF20:BF24)+BE28*87.5%)</f>
        <v>4499.0432424242426</v>
      </c>
    </row>
    <row r="32" spans="1:58" x14ac:dyDescent="0.25">
      <c r="A32" s="224"/>
      <c r="B32" s="120"/>
      <c r="C32" s="51" t="s">
        <v>97</v>
      </c>
      <c r="D32" s="53">
        <f>D31/C4</f>
        <v>4.4990432424242428</v>
      </c>
      <c r="E32" s="51" t="s">
        <v>97</v>
      </c>
      <c r="F32" s="53" t="e">
        <f>F31/E4</f>
        <v>#DIV/0!</v>
      </c>
      <c r="G32" s="51" t="s">
        <v>97</v>
      </c>
      <c r="H32" s="53" t="e">
        <f>H31/G4</f>
        <v>#DIV/0!</v>
      </c>
      <c r="I32" s="51" t="s">
        <v>97</v>
      </c>
      <c r="J32" s="53" t="e">
        <f>J31/I4</f>
        <v>#DIV/0!</v>
      </c>
      <c r="K32" s="51" t="s">
        <v>97</v>
      </c>
      <c r="L32" s="53">
        <f>L31/K4</f>
        <v>5.316386111111111</v>
      </c>
      <c r="M32" s="51" t="s">
        <v>97</v>
      </c>
      <c r="N32" s="53" t="e">
        <f>N31/M4</f>
        <v>#DIV/0!</v>
      </c>
      <c r="O32" s="51" t="s">
        <v>97</v>
      </c>
      <c r="P32" s="53">
        <f>P31/O4</f>
        <v>5.316386111111111</v>
      </c>
      <c r="Q32" s="51" t="s">
        <v>97</v>
      </c>
      <c r="R32" s="53">
        <f>R31/Q4</f>
        <v>3.7634346606060602</v>
      </c>
      <c r="S32" s="51" t="s">
        <v>97</v>
      </c>
      <c r="T32" s="53" t="e">
        <f>T31/S4</f>
        <v>#DIV/0!</v>
      </c>
      <c r="U32" s="51" t="s">
        <v>97</v>
      </c>
      <c r="V32" s="53">
        <f>V31/U4</f>
        <v>5.316386111111111</v>
      </c>
      <c r="W32" s="51" t="s">
        <v>97</v>
      </c>
      <c r="X32" s="53">
        <f>X31/W4</f>
        <v>5.316386111111111</v>
      </c>
      <c r="Y32" s="51" t="s">
        <v>97</v>
      </c>
      <c r="Z32" s="53">
        <f>Z31/Y4</f>
        <v>4.4990432424242428</v>
      </c>
      <c r="AA32" s="51" t="s">
        <v>97</v>
      </c>
      <c r="AB32" s="53" t="e">
        <f>AB31/AA4</f>
        <v>#DIV/0!</v>
      </c>
      <c r="AC32" s="51" t="s">
        <v>97</v>
      </c>
      <c r="AD32" s="53" t="e">
        <f>AD31/AC4</f>
        <v>#DIV/0!</v>
      </c>
      <c r="AE32" s="51" t="s">
        <v>97</v>
      </c>
      <c r="AF32" s="53" t="e">
        <f>AF31/AE4</f>
        <v>#DIV/0!</v>
      </c>
      <c r="AG32" s="51" t="s">
        <v>97</v>
      </c>
      <c r="AH32" s="53">
        <f>AH31/AG4</f>
        <v>5.316386111111111</v>
      </c>
      <c r="AI32" s="51" t="s">
        <v>97</v>
      </c>
      <c r="AJ32" s="53" t="e">
        <f>AJ31/AI4</f>
        <v>#DIV/0!</v>
      </c>
      <c r="AK32" s="51" t="s">
        <v>97</v>
      </c>
      <c r="AL32" s="53">
        <f>AL31/AK4</f>
        <v>4.4990432424242428</v>
      </c>
      <c r="AM32" s="51" t="s">
        <v>97</v>
      </c>
      <c r="AN32" s="53">
        <f>AN31/AM4</f>
        <v>3.8451689474747472</v>
      </c>
      <c r="AO32" s="51" t="s">
        <v>97</v>
      </c>
      <c r="AP32" s="53">
        <f>AP31/AO4</f>
        <v>4.4990432424242428</v>
      </c>
      <c r="AQ32" s="51" t="s">
        <v>97</v>
      </c>
      <c r="AR32" s="53">
        <f>AR31/AQ4</f>
        <v>5.316386111111111</v>
      </c>
      <c r="AS32" s="51" t="s">
        <v>97</v>
      </c>
      <c r="AT32" s="53" t="e">
        <f>AT31/AS4</f>
        <v>#DIV/0!</v>
      </c>
      <c r="AU32" s="51" t="s">
        <v>97</v>
      </c>
      <c r="AV32" s="53" t="e">
        <f>AV31/AU4</f>
        <v>#DIV/0!</v>
      </c>
      <c r="AW32" s="51" t="s">
        <v>97</v>
      </c>
      <c r="AX32" s="53" t="e">
        <f>AX31/AW4</f>
        <v>#DIV/0!</v>
      </c>
      <c r="AY32" s="51" t="s">
        <v>97</v>
      </c>
      <c r="AZ32" s="53" t="e">
        <f>AZ31/AY4</f>
        <v>#DIV/0!</v>
      </c>
      <c r="BA32" s="51" t="s">
        <v>97</v>
      </c>
      <c r="BB32" s="53">
        <f>BB31/BA4</f>
        <v>4.4990432424242428</v>
      </c>
      <c r="BC32" s="51" t="s">
        <v>97</v>
      </c>
      <c r="BD32" s="53">
        <f>BD31/BC4</f>
        <v>5.0439384882154874</v>
      </c>
      <c r="BE32" s="51" t="s">
        <v>97</v>
      </c>
      <c r="BF32" s="53">
        <f>BF31/BE4</f>
        <v>4.4990432424242428</v>
      </c>
    </row>
    <row r="33" spans="1:58" ht="15.75" thickBot="1" x14ac:dyDescent="0.3">
      <c r="A33" s="224"/>
      <c r="B33" s="12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row>
    <row r="34" spans="1:58" x14ac:dyDescent="0.25">
      <c r="A34" s="224"/>
      <c r="B34" s="120"/>
      <c r="C34" s="428" t="s">
        <v>98</v>
      </c>
      <c r="D34" s="429"/>
      <c r="E34" s="428" t="s">
        <v>98</v>
      </c>
      <c r="F34" s="429"/>
      <c r="G34" s="428" t="s">
        <v>98</v>
      </c>
      <c r="H34" s="429"/>
      <c r="I34" s="428" t="s">
        <v>98</v>
      </c>
      <c r="J34" s="429"/>
      <c r="K34" s="428" t="s">
        <v>98</v>
      </c>
      <c r="L34" s="429"/>
      <c r="M34" s="428" t="s">
        <v>98</v>
      </c>
      <c r="N34" s="429"/>
      <c r="O34" s="428" t="s">
        <v>98</v>
      </c>
      <c r="P34" s="429"/>
      <c r="Q34" s="428" t="s">
        <v>98</v>
      </c>
      <c r="R34" s="429"/>
      <c r="S34" s="428" t="s">
        <v>98</v>
      </c>
      <c r="T34" s="429"/>
      <c r="U34" s="428" t="s">
        <v>98</v>
      </c>
      <c r="V34" s="429"/>
      <c r="W34" s="428" t="s">
        <v>98</v>
      </c>
      <c r="X34" s="429"/>
      <c r="Y34" s="428" t="s">
        <v>98</v>
      </c>
      <c r="Z34" s="429"/>
      <c r="AA34" s="428" t="s">
        <v>98</v>
      </c>
      <c r="AB34" s="429"/>
      <c r="AC34" s="428" t="s">
        <v>98</v>
      </c>
      <c r="AD34" s="429"/>
      <c r="AE34" s="428" t="s">
        <v>98</v>
      </c>
      <c r="AF34" s="429"/>
      <c r="AG34" s="428" t="s">
        <v>98</v>
      </c>
      <c r="AH34" s="429"/>
      <c r="AI34" s="428" t="s">
        <v>98</v>
      </c>
      <c r="AJ34" s="429"/>
      <c r="AK34" s="428" t="s">
        <v>98</v>
      </c>
      <c r="AL34" s="429"/>
      <c r="AM34" s="428" t="s">
        <v>98</v>
      </c>
      <c r="AN34" s="429"/>
      <c r="AO34" s="428" t="s">
        <v>98</v>
      </c>
      <c r="AP34" s="429"/>
      <c r="AQ34" s="428" t="s">
        <v>98</v>
      </c>
      <c r="AR34" s="429"/>
      <c r="AS34" s="428" t="s">
        <v>98</v>
      </c>
      <c r="AT34" s="429"/>
      <c r="AU34" s="428" t="s">
        <v>98</v>
      </c>
      <c r="AV34" s="429"/>
      <c r="AW34" s="428" t="s">
        <v>98</v>
      </c>
      <c r="AX34" s="429"/>
      <c r="AY34" s="428" t="s">
        <v>98</v>
      </c>
      <c r="AZ34" s="429"/>
      <c r="BA34" s="428" t="s">
        <v>98</v>
      </c>
      <c r="BB34" s="429"/>
      <c r="BC34" s="428" t="s">
        <v>98</v>
      </c>
      <c r="BD34" s="429"/>
      <c r="BE34" s="428" t="s">
        <v>98</v>
      </c>
      <c r="BF34" s="429"/>
    </row>
    <row r="35" spans="1:58" x14ac:dyDescent="0.25">
      <c r="A35" s="224"/>
      <c r="B35" s="120"/>
      <c r="C35" s="54" t="s">
        <v>99</v>
      </c>
      <c r="D35" s="55">
        <f>D36*C4</f>
        <v>4500</v>
      </c>
      <c r="E35" s="54" t="s">
        <v>99</v>
      </c>
      <c r="F35" s="55" t="e">
        <f>F36*E4</f>
        <v>#DIV/0!</v>
      </c>
      <c r="G35" s="54" t="s">
        <v>99</v>
      </c>
      <c r="H35" s="55" t="e">
        <f>H36*G4</f>
        <v>#DIV/0!</v>
      </c>
      <c r="I35" s="54" t="s">
        <v>99</v>
      </c>
      <c r="J35" s="55" t="e">
        <f>J36*I4</f>
        <v>#DIV/0!</v>
      </c>
      <c r="K35" s="54" t="s">
        <v>99</v>
      </c>
      <c r="L35" s="55">
        <f>L36*K4</f>
        <v>53.2</v>
      </c>
      <c r="M35" s="54" t="s">
        <v>99</v>
      </c>
      <c r="N35" s="55" t="e">
        <f>N36*M4</f>
        <v>#DIV/0!</v>
      </c>
      <c r="O35" s="54" t="s">
        <v>99</v>
      </c>
      <c r="P35" s="55">
        <f>P36*O4</f>
        <v>2660</v>
      </c>
      <c r="Q35" s="54" t="s">
        <v>99</v>
      </c>
      <c r="R35" s="55">
        <f>R36*Q4</f>
        <v>37600</v>
      </c>
      <c r="S35" s="54" t="s">
        <v>99</v>
      </c>
      <c r="T35" s="55" t="e">
        <f>T36*S4</f>
        <v>#DIV/0!</v>
      </c>
      <c r="U35" s="54" t="s">
        <v>99</v>
      </c>
      <c r="V35" s="55">
        <f>V36*U4</f>
        <v>1064</v>
      </c>
      <c r="W35" s="54" t="s">
        <v>99</v>
      </c>
      <c r="X35" s="55">
        <f>X36*W4</f>
        <v>1064</v>
      </c>
      <c r="Y35" s="54" t="s">
        <v>99</v>
      </c>
      <c r="Z35" s="55">
        <f>Z36*Y4</f>
        <v>4500</v>
      </c>
      <c r="AA35" s="54" t="s">
        <v>99</v>
      </c>
      <c r="AB35" s="55" t="e">
        <f>AB36*AA4</f>
        <v>#DIV/0!</v>
      </c>
      <c r="AC35" s="54" t="s">
        <v>99</v>
      </c>
      <c r="AD35" s="55" t="e">
        <f>AD36*AC4</f>
        <v>#DIV/0!</v>
      </c>
      <c r="AE35" s="54" t="s">
        <v>99</v>
      </c>
      <c r="AF35" s="55" t="e">
        <f>AF36*AE4</f>
        <v>#DIV/0!</v>
      </c>
      <c r="AG35" s="54" t="s">
        <v>99</v>
      </c>
      <c r="AH35" s="55">
        <f>AH36*AG4</f>
        <v>159.60000000000002</v>
      </c>
      <c r="AI35" s="54" t="s">
        <v>99</v>
      </c>
      <c r="AJ35" s="55" t="e">
        <f>AJ36*AI4</f>
        <v>#DIV/0!</v>
      </c>
      <c r="AK35" s="54" t="s">
        <v>99</v>
      </c>
      <c r="AL35" s="55">
        <f>AL36*AK4</f>
        <v>4500</v>
      </c>
      <c r="AM35" s="54" t="s">
        <v>99</v>
      </c>
      <c r="AN35" s="55">
        <f>AN36*AM4</f>
        <v>19250</v>
      </c>
      <c r="AO35" s="54" t="s">
        <v>99</v>
      </c>
      <c r="AP35" s="55">
        <f>AP36*AO4</f>
        <v>4500</v>
      </c>
      <c r="AQ35" s="54" t="s">
        <v>99</v>
      </c>
      <c r="AR35" s="55">
        <f>AR36*AQ4</f>
        <v>2660</v>
      </c>
      <c r="AS35" s="54" t="s">
        <v>99</v>
      </c>
      <c r="AT35" s="55" t="e">
        <f>AT36*AS4</f>
        <v>#DIV/0!</v>
      </c>
      <c r="AU35" s="54" t="s">
        <v>99</v>
      </c>
      <c r="AV35" s="55" t="e">
        <f>AV36*AU4</f>
        <v>#DIV/0!</v>
      </c>
      <c r="AW35" s="54" t="s">
        <v>99</v>
      </c>
      <c r="AX35" s="55" t="e">
        <f>AX36*AW4</f>
        <v>#DIV/0!</v>
      </c>
      <c r="AY35" s="54" t="s">
        <v>99</v>
      </c>
      <c r="AZ35" s="55" t="e">
        <f>AZ36*AY4</f>
        <v>#DIV/0!</v>
      </c>
      <c r="BA35" s="54" t="s">
        <v>99</v>
      </c>
      <c r="BB35" s="55">
        <f>BB36*BA4</f>
        <v>4500</v>
      </c>
      <c r="BC35" s="54" t="s">
        <v>99</v>
      </c>
      <c r="BD35" s="55">
        <f>BD36*BC4</f>
        <v>3024</v>
      </c>
      <c r="BE35" s="54" t="s">
        <v>99</v>
      </c>
      <c r="BF35" s="55">
        <f>BF36*BE4</f>
        <v>4500</v>
      </c>
    </row>
    <row r="36" spans="1:58" ht="15.75" thickBot="1" x14ac:dyDescent="0.3">
      <c r="A36" s="224"/>
      <c r="B36" s="120"/>
      <c r="C36" s="56" t="s">
        <v>97</v>
      </c>
      <c r="D36" s="57">
        <f>ROUND(D32,2)</f>
        <v>4.5</v>
      </c>
      <c r="E36" s="56" t="s">
        <v>97</v>
      </c>
      <c r="F36" s="57" t="e">
        <f>ROUND(F32,2)</f>
        <v>#DIV/0!</v>
      </c>
      <c r="G36" s="56" t="s">
        <v>97</v>
      </c>
      <c r="H36" s="57" t="e">
        <f>ROUND(H32,2)</f>
        <v>#DIV/0!</v>
      </c>
      <c r="I36" s="56" t="s">
        <v>97</v>
      </c>
      <c r="J36" s="57" t="e">
        <f>ROUND(J32,2)</f>
        <v>#DIV/0!</v>
      </c>
      <c r="K36" s="56" t="s">
        <v>97</v>
      </c>
      <c r="L36" s="57">
        <f>ROUND(L32,2)</f>
        <v>5.32</v>
      </c>
      <c r="M36" s="56" t="s">
        <v>97</v>
      </c>
      <c r="N36" s="57" t="e">
        <f>ROUND(N32,2)</f>
        <v>#DIV/0!</v>
      </c>
      <c r="O36" s="56" t="s">
        <v>97</v>
      </c>
      <c r="P36" s="57">
        <f>ROUND(P32,2)</f>
        <v>5.32</v>
      </c>
      <c r="Q36" s="56" t="s">
        <v>97</v>
      </c>
      <c r="R36" s="57">
        <f>ROUND(R32,2)</f>
        <v>3.76</v>
      </c>
      <c r="S36" s="56" t="s">
        <v>97</v>
      </c>
      <c r="T36" s="57" t="e">
        <f>ROUND(T32,2)</f>
        <v>#DIV/0!</v>
      </c>
      <c r="U36" s="56" t="s">
        <v>97</v>
      </c>
      <c r="V36" s="57">
        <f>ROUND(V32,2)</f>
        <v>5.32</v>
      </c>
      <c r="W36" s="56" t="s">
        <v>97</v>
      </c>
      <c r="X36" s="57">
        <f>ROUND(X32,2)</f>
        <v>5.32</v>
      </c>
      <c r="Y36" s="56" t="s">
        <v>97</v>
      </c>
      <c r="Z36" s="57">
        <f>ROUND(Z32,2)</f>
        <v>4.5</v>
      </c>
      <c r="AA36" s="56" t="s">
        <v>97</v>
      </c>
      <c r="AB36" s="57" t="e">
        <f>ROUND(AB32,2)</f>
        <v>#DIV/0!</v>
      </c>
      <c r="AC36" s="56" t="s">
        <v>97</v>
      </c>
      <c r="AD36" s="57" t="e">
        <f>ROUND(AD32,2)</f>
        <v>#DIV/0!</v>
      </c>
      <c r="AE36" s="56" t="s">
        <v>97</v>
      </c>
      <c r="AF36" s="57" t="e">
        <f>ROUND(AF32,2)</f>
        <v>#DIV/0!</v>
      </c>
      <c r="AG36" s="56" t="s">
        <v>97</v>
      </c>
      <c r="AH36" s="57">
        <f>ROUND(AH32,2)</f>
        <v>5.32</v>
      </c>
      <c r="AI36" s="56" t="s">
        <v>97</v>
      </c>
      <c r="AJ36" s="57" t="e">
        <f>ROUND(AJ32,2)</f>
        <v>#DIV/0!</v>
      </c>
      <c r="AK36" s="56" t="s">
        <v>97</v>
      </c>
      <c r="AL36" s="57">
        <f>ROUND(AL32,2)</f>
        <v>4.5</v>
      </c>
      <c r="AM36" s="56" t="s">
        <v>97</v>
      </c>
      <c r="AN36" s="57">
        <f>ROUND(AN32,2)</f>
        <v>3.85</v>
      </c>
      <c r="AO36" s="56" t="s">
        <v>97</v>
      </c>
      <c r="AP36" s="57">
        <f>ROUND(AP32,2)</f>
        <v>4.5</v>
      </c>
      <c r="AQ36" s="56" t="s">
        <v>97</v>
      </c>
      <c r="AR36" s="57">
        <f>ROUND(AR32,2)</f>
        <v>5.32</v>
      </c>
      <c r="AS36" s="56" t="s">
        <v>97</v>
      </c>
      <c r="AT36" s="57" t="e">
        <f>ROUND(AT32,2)</f>
        <v>#DIV/0!</v>
      </c>
      <c r="AU36" s="56" t="s">
        <v>97</v>
      </c>
      <c r="AV36" s="57" t="e">
        <f>ROUND(AV32,2)</f>
        <v>#DIV/0!</v>
      </c>
      <c r="AW36" s="56" t="s">
        <v>97</v>
      </c>
      <c r="AX36" s="57" t="e">
        <f>ROUND(AX32,2)</f>
        <v>#DIV/0!</v>
      </c>
      <c r="AY36" s="56" t="s">
        <v>97</v>
      </c>
      <c r="AZ36" s="57" t="e">
        <f>ROUND(AZ32,2)</f>
        <v>#DIV/0!</v>
      </c>
      <c r="BA36" s="56" t="s">
        <v>97</v>
      </c>
      <c r="BB36" s="57">
        <f>ROUND(BB32,2)</f>
        <v>4.5</v>
      </c>
      <c r="BC36" s="56" t="s">
        <v>97</v>
      </c>
      <c r="BD36" s="57">
        <f>ROUND(BD32,2)</f>
        <v>5.04</v>
      </c>
      <c r="BE36" s="56" t="s">
        <v>97</v>
      </c>
      <c r="BF36" s="57">
        <f>ROUND(BF32,2)</f>
        <v>4.5</v>
      </c>
    </row>
  </sheetData>
  <sheetProtection password="D886" sheet="1" objects="1" scenarios="1"/>
  <mergeCells count="454">
    <mergeCell ref="AG28:AH28"/>
    <mergeCell ref="AI28:AJ28"/>
    <mergeCell ref="AK28:AL28"/>
    <mergeCell ref="AM28:AN28"/>
    <mergeCell ref="AO28:AP28"/>
    <mergeCell ref="AQ28:AR28"/>
    <mergeCell ref="AS28:AT28"/>
    <mergeCell ref="AG34:AH34"/>
    <mergeCell ref="AI34:AJ34"/>
    <mergeCell ref="AK34:AL34"/>
    <mergeCell ref="AM34:AN34"/>
    <mergeCell ref="AO34:AP34"/>
    <mergeCell ref="AQ34:AR34"/>
    <mergeCell ref="AS34:AT34"/>
    <mergeCell ref="AG26:AH26"/>
    <mergeCell ref="AI26:AJ26"/>
    <mergeCell ref="AK26:AL26"/>
    <mergeCell ref="AM26:AN26"/>
    <mergeCell ref="AO26:AP26"/>
    <mergeCell ref="AQ26:AR26"/>
    <mergeCell ref="AS26:AT26"/>
    <mergeCell ref="AG27:AH27"/>
    <mergeCell ref="AI27:AJ27"/>
    <mergeCell ref="AK27:AL27"/>
    <mergeCell ref="AM27:AN27"/>
    <mergeCell ref="AO27:AP27"/>
    <mergeCell ref="AQ27:AR27"/>
    <mergeCell ref="AS27:AT27"/>
    <mergeCell ref="AG18:AH18"/>
    <mergeCell ref="AI18:AJ18"/>
    <mergeCell ref="AK18:AL18"/>
    <mergeCell ref="AM18:AN18"/>
    <mergeCell ref="AO18:AP18"/>
    <mergeCell ref="AQ18:AR18"/>
    <mergeCell ref="AS18:AT18"/>
    <mergeCell ref="AG19:AH19"/>
    <mergeCell ref="AI19:AJ19"/>
    <mergeCell ref="AK19:AL19"/>
    <mergeCell ref="AM19:AN19"/>
    <mergeCell ref="AO19:AP19"/>
    <mergeCell ref="AQ19:AR19"/>
    <mergeCell ref="AS19:AT19"/>
    <mergeCell ref="AG15:AH15"/>
    <mergeCell ref="AI15:AJ15"/>
    <mergeCell ref="AK15:AL15"/>
    <mergeCell ref="AM15:AN15"/>
    <mergeCell ref="AO15:AP15"/>
    <mergeCell ref="AQ15:AR15"/>
    <mergeCell ref="AS15:AT15"/>
    <mergeCell ref="AG16:AH16"/>
    <mergeCell ref="AI16:AJ16"/>
    <mergeCell ref="AK16:AL16"/>
    <mergeCell ref="AM16:AN16"/>
    <mergeCell ref="AO16:AP16"/>
    <mergeCell ref="AQ16:AR16"/>
    <mergeCell ref="AS16:AT16"/>
    <mergeCell ref="AG12:AH12"/>
    <mergeCell ref="AI12:AJ12"/>
    <mergeCell ref="AK12:AL12"/>
    <mergeCell ref="AM12:AN12"/>
    <mergeCell ref="AO12:AP12"/>
    <mergeCell ref="AQ12:AR12"/>
    <mergeCell ref="AS12:AT12"/>
    <mergeCell ref="AG13:AH13"/>
    <mergeCell ref="AI13:AJ13"/>
    <mergeCell ref="AK13:AL13"/>
    <mergeCell ref="AM13:AN13"/>
    <mergeCell ref="AO13:AP13"/>
    <mergeCell ref="AQ13:AR13"/>
    <mergeCell ref="AS13:AT13"/>
    <mergeCell ref="AG8:AH8"/>
    <mergeCell ref="AI8:AJ8"/>
    <mergeCell ref="AK8:AL8"/>
    <mergeCell ref="AM8:AN8"/>
    <mergeCell ref="AO8:AP8"/>
    <mergeCell ref="AQ8:AR8"/>
    <mergeCell ref="AS8:AT8"/>
    <mergeCell ref="AG9:AH9"/>
    <mergeCell ref="AI9:AJ9"/>
    <mergeCell ref="AK9:AL9"/>
    <mergeCell ref="AM9:AN9"/>
    <mergeCell ref="AO9:AP9"/>
    <mergeCell ref="AQ9:AR9"/>
    <mergeCell ref="AS9:AT9"/>
    <mergeCell ref="AG6:AH6"/>
    <mergeCell ref="AI6:AJ6"/>
    <mergeCell ref="AK6:AL6"/>
    <mergeCell ref="AM6:AN6"/>
    <mergeCell ref="AO6:AP6"/>
    <mergeCell ref="AQ6:AR6"/>
    <mergeCell ref="AS6:AT6"/>
    <mergeCell ref="AG7:AH7"/>
    <mergeCell ref="AI7:AJ7"/>
    <mergeCell ref="AK7:AL7"/>
    <mergeCell ref="AM7:AN7"/>
    <mergeCell ref="AO7:AP7"/>
    <mergeCell ref="AQ7:AR7"/>
    <mergeCell ref="AS7:AT7"/>
    <mergeCell ref="AG4:AH4"/>
    <mergeCell ref="AI4:AJ4"/>
    <mergeCell ref="AK4:AL4"/>
    <mergeCell ref="AM4:AN4"/>
    <mergeCell ref="AO4:AP4"/>
    <mergeCell ref="AQ4:AR4"/>
    <mergeCell ref="AS4:AT4"/>
    <mergeCell ref="AG5:AH5"/>
    <mergeCell ref="AI5:AJ5"/>
    <mergeCell ref="AK5:AL5"/>
    <mergeCell ref="AM5:AN5"/>
    <mergeCell ref="AO5:AP5"/>
    <mergeCell ref="AQ5:AR5"/>
    <mergeCell ref="AS5:AT5"/>
    <mergeCell ref="A8:A10"/>
    <mergeCell ref="C8:D8"/>
    <mergeCell ref="C9:D9"/>
    <mergeCell ref="A5:A7"/>
    <mergeCell ref="C7:D7"/>
    <mergeCell ref="C15:D15"/>
    <mergeCell ref="C12:D12"/>
    <mergeCell ref="C13:D13"/>
    <mergeCell ref="B1:C1"/>
    <mergeCell ref="B2:D2"/>
    <mergeCell ref="C4:D4"/>
    <mergeCell ref="C5:D5"/>
    <mergeCell ref="C6:D6"/>
    <mergeCell ref="C16:D16"/>
    <mergeCell ref="A18:A24"/>
    <mergeCell ref="C18:D18"/>
    <mergeCell ref="C19:D19"/>
    <mergeCell ref="C34:D34"/>
    <mergeCell ref="A26:A28"/>
    <mergeCell ref="C26:D26"/>
    <mergeCell ref="C27:D27"/>
    <mergeCell ref="C28:D28"/>
    <mergeCell ref="E27:F27"/>
    <mergeCell ref="E28:F28"/>
    <mergeCell ref="E9:F9"/>
    <mergeCell ref="E12:F12"/>
    <mergeCell ref="E13:F13"/>
    <mergeCell ref="E15:F15"/>
    <mergeCell ref="E16:F16"/>
    <mergeCell ref="E4:F4"/>
    <mergeCell ref="E5:F5"/>
    <mergeCell ref="E6:F6"/>
    <mergeCell ref="E7:F7"/>
    <mergeCell ref="E8:F8"/>
    <mergeCell ref="I13:J13"/>
    <mergeCell ref="G15:H15"/>
    <mergeCell ref="I15:J15"/>
    <mergeCell ref="G16:H16"/>
    <mergeCell ref="I16:J16"/>
    <mergeCell ref="E34:F34"/>
    <mergeCell ref="G4:H4"/>
    <mergeCell ref="I4:J4"/>
    <mergeCell ref="G5:H5"/>
    <mergeCell ref="I5:J5"/>
    <mergeCell ref="G6:H6"/>
    <mergeCell ref="I6:J6"/>
    <mergeCell ref="G7:H7"/>
    <mergeCell ref="I7:J7"/>
    <mergeCell ref="G8:H8"/>
    <mergeCell ref="I8:J8"/>
    <mergeCell ref="G9:H9"/>
    <mergeCell ref="I9:J9"/>
    <mergeCell ref="G12:H12"/>
    <mergeCell ref="I12:J12"/>
    <mergeCell ref="G13:H13"/>
    <mergeCell ref="E18:F18"/>
    <mergeCell ref="E19:F19"/>
    <mergeCell ref="E26:F26"/>
    <mergeCell ref="G27:H27"/>
    <mergeCell ref="I27:J27"/>
    <mergeCell ref="G28:H28"/>
    <mergeCell ref="I28:J28"/>
    <mergeCell ref="G34:H34"/>
    <mergeCell ref="I34:J34"/>
    <mergeCell ref="G18:H18"/>
    <mergeCell ref="I18:J18"/>
    <mergeCell ref="G19:H19"/>
    <mergeCell ref="I19:J19"/>
    <mergeCell ref="G26:H26"/>
    <mergeCell ref="I26:J26"/>
    <mergeCell ref="K4:L4"/>
    <mergeCell ref="M4:N4"/>
    <mergeCell ref="K5:L5"/>
    <mergeCell ref="M5:N5"/>
    <mergeCell ref="K12:L12"/>
    <mergeCell ref="M12:N12"/>
    <mergeCell ref="M8:N8"/>
    <mergeCell ref="K9:L9"/>
    <mergeCell ref="M9:N9"/>
    <mergeCell ref="K19:L19"/>
    <mergeCell ref="M19:N19"/>
    <mergeCell ref="K15:L15"/>
    <mergeCell ref="M15:N15"/>
    <mergeCell ref="K16:L16"/>
    <mergeCell ref="M16:N16"/>
    <mergeCell ref="K28:L28"/>
    <mergeCell ref="M28:N28"/>
    <mergeCell ref="K6:L6"/>
    <mergeCell ref="M6:N6"/>
    <mergeCell ref="K7:L7"/>
    <mergeCell ref="M7:N7"/>
    <mergeCell ref="K34:L34"/>
    <mergeCell ref="M34:N34"/>
    <mergeCell ref="K26:L26"/>
    <mergeCell ref="M26:N26"/>
    <mergeCell ref="K27:L27"/>
    <mergeCell ref="M27:N27"/>
    <mergeCell ref="Y4:Z4"/>
    <mergeCell ref="Y6:Z6"/>
    <mergeCell ref="Y8:Z8"/>
    <mergeCell ref="Y12:Z12"/>
    <mergeCell ref="Y15:Z15"/>
    <mergeCell ref="Y18:Z18"/>
    <mergeCell ref="O27:P27"/>
    <mergeCell ref="Q27:R27"/>
    <mergeCell ref="S27:T27"/>
    <mergeCell ref="U27:V27"/>
    <mergeCell ref="W27:X27"/>
    <mergeCell ref="Y27:Z27"/>
    <mergeCell ref="Y28:Z28"/>
    <mergeCell ref="K13:L13"/>
    <mergeCell ref="M13:N13"/>
    <mergeCell ref="K8:L8"/>
    <mergeCell ref="K18:L18"/>
    <mergeCell ref="M18:N18"/>
    <mergeCell ref="AA4:AB4"/>
    <mergeCell ref="AC4:AD4"/>
    <mergeCell ref="O5:P5"/>
    <mergeCell ref="Q5:R5"/>
    <mergeCell ref="S5:T5"/>
    <mergeCell ref="U5:V5"/>
    <mergeCell ref="W5:X5"/>
    <mergeCell ref="Y5:Z5"/>
    <mergeCell ref="AA5:AB5"/>
    <mergeCell ref="AC5:AD5"/>
    <mergeCell ref="O4:P4"/>
    <mergeCell ref="Q4:R4"/>
    <mergeCell ref="S4:T4"/>
    <mergeCell ref="U4:V4"/>
    <mergeCell ref="W4:X4"/>
    <mergeCell ref="AA6:AB6"/>
    <mergeCell ref="AC6:AD6"/>
    <mergeCell ref="O7:P7"/>
    <mergeCell ref="Q7:R7"/>
    <mergeCell ref="S7:T7"/>
    <mergeCell ref="U7:V7"/>
    <mergeCell ref="W7:X7"/>
    <mergeCell ref="Y7:Z7"/>
    <mergeCell ref="AA7:AB7"/>
    <mergeCell ref="AC7:AD7"/>
    <mergeCell ref="O6:P6"/>
    <mergeCell ref="Q6:R6"/>
    <mergeCell ref="S6:T6"/>
    <mergeCell ref="U6:V6"/>
    <mergeCell ref="W6:X6"/>
    <mergeCell ref="AA8:AB8"/>
    <mergeCell ref="AC8:AD8"/>
    <mergeCell ref="O9:P9"/>
    <mergeCell ref="Q9:R9"/>
    <mergeCell ref="S9:T9"/>
    <mergeCell ref="U9:V9"/>
    <mergeCell ref="W9:X9"/>
    <mergeCell ref="Y9:Z9"/>
    <mergeCell ref="AA9:AB9"/>
    <mergeCell ref="AC9:AD9"/>
    <mergeCell ref="O8:P8"/>
    <mergeCell ref="Q8:R8"/>
    <mergeCell ref="S8:T8"/>
    <mergeCell ref="U8:V8"/>
    <mergeCell ref="W8:X8"/>
    <mergeCell ref="AA12:AB12"/>
    <mergeCell ref="AC12:AD12"/>
    <mergeCell ref="O13:P13"/>
    <mergeCell ref="Q13:R13"/>
    <mergeCell ref="S13:T13"/>
    <mergeCell ref="U13:V13"/>
    <mergeCell ref="W13:X13"/>
    <mergeCell ref="Y13:Z13"/>
    <mergeCell ref="AA13:AB13"/>
    <mergeCell ref="AC13:AD13"/>
    <mergeCell ref="O12:P12"/>
    <mergeCell ref="Q12:R12"/>
    <mergeCell ref="S12:T12"/>
    <mergeCell ref="U12:V12"/>
    <mergeCell ref="W12:X12"/>
    <mergeCell ref="AC19:AD19"/>
    <mergeCell ref="O18:P18"/>
    <mergeCell ref="Q18:R18"/>
    <mergeCell ref="S18:T18"/>
    <mergeCell ref="U18:V18"/>
    <mergeCell ref="W18:X18"/>
    <mergeCell ref="AA15:AB15"/>
    <mergeCell ref="AC15:AD15"/>
    <mergeCell ref="O16:P16"/>
    <mergeCell ref="Q16:R16"/>
    <mergeCell ref="S16:T16"/>
    <mergeCell ref="U16:V16"/>
    <mergeCell ref="W16:X16"/>
    <mergeCell ref="Y16:Z16"/>
    <mergeCell ref="AA16:AB16"/>
    <mergeCell ref="AC16:AD16"/>
    <mergeCell ref="O15:P15"/>
    <mergeCell ref="Q15:R15"/>
    <mergeCell ref="S15:T15"/>
    <mergeCell ref="U15:V15"/>
    <mergeCell ref="W15:X15"/>
    <mergeCell ref="AA27:AB27"/>
    <mergeCell ref="AC27:AD27"/>
    <mergeCell ref="O26:P26"/>
    <mergeCell ref="Q26:R26"/>
    <mergeCell ref="S26:T26"/>
    <mergeCell ref="U26:V26"/>
    <mergeCell ref="W26:X26"/>
    <mergeCell ref="AE4:AF4"/>
    <mergeCell ref="AE5:AF5"/>
    <mergeCell ref="AE6:AF6"/>
    <mergeCell ref="AE7:AF7"/>
    <mergeCell ref="AE8:AF8"/>
    <mergeCell ref="Y26:Z26"/>
    <mergeCell ref="AA26:AB26"/>
    <mergeCell ref="AC26:AD26"/>
    <mergeCell ref="AA18:AB18"/>
    <mergeCell ref="AC18:AD18"/>
    <mergeCell ref="O19:P19"/>
    <mergeCell ref="Q19:R19"/>
    <mergeCell ref="S19:T19"/>
    <mergeCell ref="U19:V19"/>
    <mergeCell ref="W19:X19"/>
    <mergeCell ref="Y19:Z19"/>
    <mergeCell ref="AA19:AB19"/>
    <mergeCell ref="AA28:AB28"/>
    <mergeCell ref="AC28:AD28"/>
    <mergeCell ref="O34:P34"/>
    <mergeCell ref="Q34:R34"/>
    <mergeCell ref="S34:T34"/>
    <mergeCell ref="U34:V34"/>
    <mergeCell ref="W34:X34"/>
    <mergeCell ref="Y34:Z34"/>
    <mergeCell ref="AA34:AB34"/>
    <mergeCell ref="AC34:AD34"/>
    <mergeCell ref="O28:P28"/>
    <mergeCell ref="Q28:R28"/>
    <mergeCell ref="S28:T28"/>
    <mergeCell ref="U28:V28"/>
    <mergeCell ref="W28:X28"/>
    <mergeCell ref="AE34:AF34"/>
    <mergeCell ref="AE18:AF18"/>
    <mergeCell ref="AE19:AF19"/>
    <mergeCell ref="AE26:AF26"/>
    <mergeCell ref="AE27:AF27"/>
    <mergeCell ref="AE28:AF28"/>
    <mergeCell ref="AE9:AF9"/>
    <mergeCell ref="AE12:AF12"/>
    <mergeCell ref="AE13:AF13"/>
    <mergeCell ref="AE15:AF15"/>
    <mergeCell ref="AE16:AF16"/>
    <mergeCell ref="AU4:AV4"/>
    <mergeCell ref="AW4:AX4"/>
    <mergeCell ref="AY4:AZ4"/>
    <mergeCell ref="BA4:BB4"/>
    <mergeCell ref="BC4:BD4"/>
    <mergeCell ref="AU5:AV5"/>
    <mergeCell ref="AW5:AX5"/>
    <mergeCell ref="AY5:AZ5"/>
    <mergeCell ref="BA5:BB5"/>
    <mergeCell ref="BC5:BD5"/>
    <mergeCell ref="AU6:AV6"/>
    <mergeCell ref="AW6:AX6"/>
    <mergeCell ref="AY6:AZ6"/>
    <mergeCell ref="BA6:BB6"/>
    <mergeCell ref="BC6:BD6"/>
    <mergeCell ref="AU7:AV7"/>
    <mergeCell ref="AW7:AX7"/>
    <mergeCell ref="AY7:AZ7"/>
    <mergeCell ref="BA7:BB7"/>
    <mergeCell ref="BC7:BD7"/>
    <mergeCell ref="AU8:AV8"/>
    <mergeCell ref="AW8:AX8"/>
    <mergeCell ref="AY8:AZ8"/>
    <mergeCell ref="BA8:BB8"/>
    <mergeCell ref="BC8:BD8"/>
    <mergeCell ref="AU9:AV9"/>
    <mergeCell ref="AW9:AX9"/>
    <mergeCell ref="AY9:AZ9"/>
    <mergeCell ref="BA9:BB9"/>
    <mergeCell ref="BC9:BD9"/>
    <mergeCell ref="AU12:AV12"/>
    <mergeCell ref="AW12:AX12"/>
    <mergeCell ref="AY12:AZ12"/>
    <mergeCell ref="BA12:BB12"/>
    <mergeCell ref="BC12:BD12"/>
    <mergeCell ref="AU13:AV13"/>
    <mergeCell ref="AW13:AX13"/>
    <mergeCell ref="AY13:AZ13"/>
    <mergeCell ref="BA13:BB13"/>
    <mergeCell ref="BC13:BD13"/>
    <mergeCell ref="AU15:AV15"/>
    <mergeCell ref="AW15:AX15"/>
    <mergeCell ref="AY15:AZ15"/>
    <mergeCell ref="BA15:BB15"/>
    <mergeCell ref="BC15:BD15"/>
    <mergeCell ref="AU16:AV16"/>
    <mergeCell ref="AW16:AX16"/>
    <mergeCell ref="AY16:AZ16"/>
    <mergeCell ref="BA16:BB16"/>
    <mergeCell ref="BC16:BD16"/>
    <mergeCell ref="AU18:AV18"/>
    <mergeCell ref="AW18:AX18"/>
    <mergeCell ref="AY18:AZ18"/>
    <mergeCell ref="BA18:BB18"/>
    <mergeCell ref="BC18:BD18"/>
    <mergeCell ref="AU19:AV19"/>
    <mergeCell ref="AW19:AX19"/>
    <mergeCell ref="AY19:AZ19"/>
    <mergeCell ref="BA19:BB19"/>
    <mergeCell ref="BC19:BD19"/>
    <mergeCell ref="AU26:AV26"/>
    <mergeCell ref="AW26:AX26"/>
    <mergeCell ref="AY26:AZ26"/>
    <mergeCell ref="BA26:BB26"/>
    <mergeCell ref="BC26:BD26"/>
    <mergeCell ref="AU27:AV27"/>
    <mergeCell ref="AW27:AX27"/>
    <mergeCell ref="AY27:AZ27"/>
    <mergeCell ref="BA27:BB27"/>
    <mergeCell ref="BC27:BD27"/>
    <mergeCell ref="AU28:AV28"/>
    <mergeCell ref="AW28:AX28"/>
    <mergeCell ref="AY28:AZ28"/>
    <mergeCell ref="BA28:BB28"/>
    <mergeCell ref="BC28:BD28"/>
    <mergeCell ref="AU34:AV34"/>
    <mergeCell ref="AW34:AX34"/>
    <mergeCell ref="AY34:AZ34"/>
    <mergeCell ref="BA34:BB34"/>
    <mergeCell ref="BC34:BD34"/>
    <mergeCell ref="BE16:BF16"/>
    <mergeCell ref="BE18:BF18"/>
    <mergeCell ref="BE19:BF19"/>
    <mergeCell ref="BE26:BF26"/>
    <mergeCell ref="BE27:BF27"/>
    <mergeCell ref="BE28:BF28"/>
    <mergeCell ref="BE34:BF34"/>
    <mergeCell ref="BE4:BF4"/>
    <mergeCell ref="BE5:BF5"/>
    <mergeCell ref="BE6:BF6"/>
    <mergeCell ref="BE7:BF7"/>
    <mergeCell ref="BE8:BF8"/>
    <mergeCell ref="BE9:BF9"/>
    <mergeCell ref="BE12:BF12"/>
    <mergeCell ref="BE13:BF13"/>
    <mergeCell ref="BE15:BF15"/>
  </mergeCells>
  <dataValidations count="3">
    <dataValidation type="list" allowBlank="1" showInputMessage="1" showErrorMessage="1" sqref="C10 E10 G10 I10 K10 M10 O10 Q10 S10 U10 W10 Y10 AA10 AC10 AE10 AG10 AI10 AK10 AM10 AO10 AQ10 AS10 AU10 AW10 AY10 BA10 BC10 BE10">
      <formula1>BOOLEAN</formula1>
    </dataValidation>
    <dataValidation type="list" allowBlank="1" showInputMessage="1" showErrorMessage="1" sqref="C8:BF8">
      <formula1>tipoimpressao</formula1>
    </dataValidation>
    <dataValidation type="list" allowBlank="1" showInputMessage="1" showErrorMessage="1" sqref="C9:BF9">
      <formula1>tipopapeis</formula1>
    </dataValidation>
  </dataValidation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BF56"/>
  <sheetViews>
    <sheetView showGridLines="0" workbookViewId="0">
      <selection activeCell="C25" sqref="C25:D25"/>
    </sheetView>
  </sheetViews>
  <sheetFormatPr defaultRowHeight="15" x14ac:dyDescent="0.25"/>
  <cols>
    <col min="1" max="1" width="13.42578125" style="217" bestFit="1" customWidth="1"/>
    <col min="2" max="2" width="34.140625" style="217" bestFit="1" customWidth="1"/>
    <col min="3" max="3" width="18.140625" style="217" bestFit="1" customWidth="1"/>
    <col min="4" max="4" width="20" style="217" customWidth="1"/>
    <col min="5" max="59" width="19.7109375" style="217" customWidth="1"/>
    <col min="60" max="16384" width="9.140625" style="217"/>
  </cols>
  <sheetData>
    <row r="1" spans="1:58" ht="15.75" thickBot="1" x14ac:dyDescent="0.3">
      <c r="A1" s="310" t="s">
        <v>74</v>
      </c>
      <c r="B1" s="456"/>
      <c r="C1" s="450"/>
      <c r="D1" s="319">
        <f ca="1">NOW()</f>
        <v>42460.422700115741</v>
      </c>
    </row>
    <row r="2" spans="1:58" ht="15.75" thickBot="1" x14ac:dyDescent="0.3">
      <c r="A2" s="310" t="s">
        <v>75</v>
      </c>
      <c r="B2" s="451" t="str">
        <f>'REQUISIÇÃO DE SERVIÇOS '!B28</f>
        <v>Revista Institucional</v>
      </c>
      <c r="C2" s="452"/>
      <c r="D2" s="453"/>
    </row>
    <row r="3" spans="1:58" ht="15.75" thickBot="1" x14ac:dyDescent="0.3">
      <c r="A3" s="218"/>
      <c r="B3" s="220"/>
      <c r="C3" s="220" t="s">
        <v>198</v>
      </c>
      <c r="D3" s="220"/>
      <c r="E3" s="217" t="s">
        <v>199</v>
      </c>
      <c r="G3" s="220" t="s">
        <v>202</v>
      </c>
      <c r="H3" s="220"/>
      <c r="I3" s="217" t="s">
        <v>203</v>
      </c>
      <c r="K3" s="220" t="s">
        <v>204</v>
      </c>
      <c r="L3" s="220"/>
      <c r="M3" s="217" t="s">
        <v>206</v>
      </c>
      <c r="O3" s="220" t="s">
        <v>208</v>
      </c>
      <c r="P3" s="220"/>
      <c r="Q3" s="217" t="s">
        <v>209</v>
      </c>
      <c r="S3" s="220" t="s">
        <v>210</v>
      </c>
      <c r="T3" s="220"/>
      <c r="U3" s="217" t="s">
        <v>211</v>
      </c>
      <c r="W3" s="220" t="s">
        <v>212</v>
      </c>
      <c r="X3" s="220"/>
      <c r="Y3" s="217" t="s">
        <v>214</v>
      </c>
      <c r="AA3" s="220" t="s">
        <v>215</v>
      </c>
      <c r="AB3" s="220"/>
      <c r="AC3" s="217" t="s">
        <v>216</v>
      </c>
      <c r="AE3" s="220" t="s">
        <v>217</v>
      </c>
      <c r="AG3" s="217" t="s">
        <v>218</v>
      </c>
      <c r="AI3" s="217" t="s">
        <v>219</v>
      </c>
      <c r="AK3" s="220" t="s">
        <v>220</v>
      </c>
      <c r="AL3" s="220"/>
      <c r="AM3" s="217" t="s">
        <v>221</v>
      </c>
      <c r="AO3" s="220" t="s">
        <v>222</v>
      </c>
      <c r="AP3" s="220"/>
      <c r="AQ3" s="217" t="s">
        <v>223</v>
      </c>
      <c r="AR3" s="220"/>
      <c r="AS3" s="220" t="s">
        <v>224</v>
      </c>
      <c r="AT3" s="220"/>
      <c r="AU3" s="217" t="s">
        <v>225</v>
      </c>
      <c r="AW3" s="220" t="s">
        <v>226</v>
      </c>
      <c r="AY3" s="217" t="s">
        <v>227</v>
      </c>
      <c r="BA3" s="220" t="s">
        <v>228</v>
      </c>
      <c r="BB3" s="220"/>
      <c r="BC3" s="217" t="s">
        <v>229</v>
      </c>
      <c r="BE3" s="217" t="s">
        <v>238</v>
      </c>
    </row>
    <row r="4" spans="1:58" x14ac:dyDescent="0.25">
      <c r="A4" s="218"/>
      <c r="B4" s="115" t="s">
        <v>76</v>
      </c>
      <c r="C4" s="487">
        <v>0</v>
      </c>
      <c r="D4" s="488"/>
      <c r="E4" s="487">
        <v>0</v>
      </c>
      <c r="F4" s="488"/>
      <c r="G4" s="487">
        <v>0</v>
      </c>
      <c r="H4" s="488"/>
      <c r="I4" s="487">
        <v>0</v>
      </c>
      <c r="J4" s="488"/>
      <c r="K4" s="487">
        <v>0</v>
      </c>
      <c r="L4" s="488"/>
      <c r="M4" s="487">
        <v>0</v>
      </c>
      <c r="N4" s="488"/>
      <c r="O4" s="487">
        <v>0</v>
      </c>
      <c r="P4" s="488"/>
      <c r="Q4" s="487">
        <v>2000</v>
      </c>
      <c r="R4" s="488"/>
      <c r="S4" s="487">
        <v>0</v>
      </c>
      <c r="T4" s="488"/>
      <c r="U4" s="487">
        <v>0</v>
      </c>
      <c r="V4" s="488"/>
      <c r="W4" s="487">
        <v>0</v>
      </c>
      <c r="X4" s="488"/>
      <c r="Y4" s="487">
        <v>100</v>
      </c>
      <c r="Z4" s="488"/>
      <c r="AA4" s="487">
        <v>0</v>
      </c>
      <c r="AB4" s="488"/>
      <c r="AC4" s="487">
        <v>0</v>
      </c>
      <c r="AD4" s="488"/>
      <c r="AE4" s="487">
        <v>0</v>
      </c>
      <c r="AF4" s="488"/>
      <c r="AG4" s="487">
        <v>150</v>
      </c>
      <c r="AH4" s="488"/>
      <c r="AI4" s="487">
        <v>0</v>
      </c>
      <c r="AJ4" s="488"/>
      <c r="AK4" s="487">
        <v>0</v>
      </c>
      <c r="AL4" s="488"/>
      <c r="AM4" s="487">
        <v>0</v>
      </c>
      <c r="AN4" s="488"/>
      <c r="AO4" s="487">
        <v>0</v>
      </c>
      <c r="AP4" s="488"/>
      <c r="AQ4" s="487">
        <v>0</v>
      </c>
      <c r="AR4" s="488"/>
      <c r="AS4" s="487">
        <v>0</v>
      </c>
      <c r="AT4" s="488"/>
      <c r="AU4" s="487">
        <v>0</v>
      </c>
      <c r="AV4" s="488"/>
      <c r="AW4" s="487">
        <v>0</v>
      </c>
      <c r="AX4" s="488"/>
      <c r="AY4" s="487">
        <v>0</v>
      </c>
      <c r="AZ4" s="488"/>
      <c r="BA4" s="487">
        <v>0</v>
      </c>
      <c r="BB4" s="488"/>
      <c r="BC4" s="487">
        <v>0</v>
      </c>
      <c r="BD4" s="488"/>
      <c r="BE4" s="487">
        <v>3000</v>
      </c>
      <c r="BF4" s="488"/>
    </row>
    <row r="5" spans="1:58" ht="15" customHeight="1" x14ac:dyDescent="0.25">
      <c r="A5" s="496" t="s">
        <v>105</v>
      </c>
      <c r="B5" s="48" t="s">
        <v>78</v>
      </c>
      <c r="C5" s="489">
        <v>26.5</v>
      </c>
      <c r="D5" s="489"/>
      <c r="E5" s="489">
        <v>26.5</v>
      </c>
      <c r="F5" s="489"/>
      <c r="G5" s="489">
        <v>26.5</v>
      </c>
      <c r="H5" s="489"/>
      <c r="I5" s="489">
        <v>26.5</v>
      </c>
      <c r="J5" s="489"/>
      <c r="K5" s="489">
        <v>26.5</v>
      </c>
      <c r="L5" s="489"/>
      <c r="M5" s="489">
        <v>26.5</v>
      </c>
      <c r="N5" s="489"/>
      <c r="O5" s="489">
        <v>26.5</v>
      </c>
      <c r="P5" s="489"/>
      <c r="Q5" s="489">
        <v>26.5</v>
      </c>
      <c r="R5" s="489"/>
      <c r="S5" s="489">
        <v>26.5</v>
      </c>
      <c r="T5" s="489"/>
      <c r="U5" s="489">
        <v>26.5</v>
      </c>
      <c r="V5" s="489"/>
      <c r="W5" s="489">
        <v>26.5</v>
      </c>
      <c r="X5" s="489"/>
      <c r="Y5" s="489">
        <v>26.5</v>
      </c>
      <c r="Z5" s="489"/>
      <c r="AA5" s="489">
        <v>26.5</v>
      </c>
      <c r="AB5" s="489"/>
      <c r="AC5" s="489">
        <v>26.5</v>
      </c>
      <c r="AD5" s="489"/>
      <c r="AE5" s="489">
        <v>26.5</v>
      </c>
      <c r="AF5" s="489"/>
      <c r="AG5" s="489">
        <v>26.5</v>
      </c>
      <c r="AH5" s="489"/>
      <c r="AI5" s="489">
        <v>26.5</v>
      </c>
      <c r="AJ5" s="489"/>
      <c r="AK5" s="489">
        <v>26.5</v>
      </c>
      <c r="AL5" s="489"/>
      <c r="AM5" s="489">
        <v>26.5</v>
      </c>
      <c r="AN5" s="489"/>
      <c r="AO5" s="489">
        <v>26.5</v>
      </c>
      <c r="AP5" s="489"/>
      <c r="AQ5" s="489">
        <v>26.5</v>
      </c>
      <c r="AR5" s="489"/>
      <c r="AS5" s="489">
        <v>26.5</v>
      </c>
      <c r="AT5" s="489"/>
      <c r="AU5" s="489">
        <v>26.5</v>
      </c>
      <c r="AV5" s="489"/>
      <c r="AW5" s="489">
        <v>26.5</v>
      </c>
      <c r="AX5" s="489"/>
      <c r="AY5" s="489">
        <v>26.5</v>
      </c>
      <c r="AZ5" s="489"/>
      <c r="BA5" s="489">
        <v>26.5</v>
      </c>
      <c r="BB5" s="489"/>
      <c r="BC5" s="489">
        <v>26.5</v>
      </c>
      <c r="BD5" s="489"/>
      <c r="BE5" s="489">
        <v>26.5</v>
      </c>
      <c r="BF5" s="489"/>
    </row>
    <row r="6" spans="1:58" x14ac:dyDescent="0.25">
      <c r="A6" s="464"/>
      <c r="B6" s="48" t="s">
        <v>79</v>
      </c>
      <c r="C6" s="489">
        <v>20</v>
      </c>
      <c r="D6" s="489"/>
      <c r="E6" s="489">
        <v>20</v>
      </c>
      <c r="F6" s="489"/>
      <c r="G6" s="489">
        <v>20</v>
      </c>
      <c r="H6" s="489"/>
      <c r="I6" s="489">
        <v>20</v>
      </c>
      <c r="J6" s="489"/>
      <c r="K6" s="489">
        <v>20</v>
      </c>
      <c r="L6" s="489"/>
      <c r="M6" s="489">
        <v>20</v>
      </c>
      <c r="N6" s="489"/>
      <c r="O6" s="489">
        <v>20</v>
      </c>
      <c r="P6" s="489"/>
      <c r="Q6" s="489">
        <v>20</v>
      </c>
      <c r="R6" s="489"/>
      <c r="S6" s="489">
        <v>20</v>
      </c>
      <c r="T6" s="489"/>
      <c r="U6" s="489">
        <v>20</v>
      </c>
      <c r="V6" s="489"/>
      <c r="W6" s="489">
        <v>20</v>
      </c>
      <c r="X6" s="489"/>
      <c r="Y6" s="489">
        <v>20</v>
      </c>
      <c r="Z6" s="489"/>
      <c r="AA6" s="489">
        <v>20</v>
      </c>
      <c r="AB6" s="489"/>
      <c r="AC6" s="489">
        <v>20</v>
      </c>
      <c r="AD6" s="489"/>
      <c r="AE6" s="489">
        <v>20</v>
      </c>
      <c r="AF6" s="489"/>
      <c r="AG6" s="489">
        <v>20</v>
      </c>
      <c r="AH6" s="489"/>
      <c r="AI6" s="489">
        <v>20</v>
      </c>
      <c r="AJ6" s="489"/>
      <c r="AK6" s="489">
        <v>20</v>
      </c>
      <c r="AL6" s="489"/>
      <c r="AM6" s="489">
        <v>20</v>
      </c>
      <c r="AN6" s="489"/>
      <c r="AO6" s="489">
        <v>20</v>
      </c>
      <c r="AP6" s="489"/>
      <c r="AQ6" s="489">
        <v>20</v>
      </c>
      <c r="AR6" s="489"/>
      <c r="AS6" s="489">
        <v>20</v>
      </c>
      <c r="AT6" s="489"/>
      <c r="AU6" s="489">
        <v>20</v>
      </c>
      <c r="AV6" s="489"/>
      <c r="AW6" s="489">
        <v>20</v>
      </c>
      <c r="AX6" s="489"/>
      <c r="AY6" s="489">
        <v>20</v>
      </c>
      <c r="AZ6" s="489"/>
      <c r="BA6" s="489">
        <v>20</v>
      </c>
      <c r="BB6" s="489"/>
      <c r="BC6" s="489">
        <v>20</v>
      </c>
      <c r="BD6" s="489"/>
      <c r="BE6" s="489">
        <v>20</v>
      </c>
      <c r="BF6" s="489"/>
    </row>
    <row r="7" spans="1:58" ht="15" customHeight="1" x14ac:dyDescent="0.25">
      <c r="A7" s="464"/>
      <c r="B7" s="116" t="s">
        <v>82</v>
      </c>
      <c r="C7" s="490" t="s">
        <v>32</v>
      </c>
      <c r="D7" s="490"/>
      <c r="E7" s="490" t="s">
        <v>32</v>
      </c>
      <c r="F7" s="490"/>
      <c r="G7" s="490" t="s">
        <v>32</v>
      </c>
      <c r="H7" s="490"/>
      <c r="I7" s="490" t="s">
        <v>32</v>
      </c>
      <c r="J7" s="490"/>
      <c r="K7" s="490" t="s">
        <v>32</v>
      </c>
      <c r="L7" s="490"/>
      <c r="M7" s="490" t="s">
        <v>32</v>
      </c>
      <c r="N7" s="490"/>
      <c r="O7" s="490" t="s">
        <v>32</v>
      </c>
      <c r="P7" s="490"/>
      <c r="Q7" s="490" t="s">
        <v>32</v>
      </c>
      <c r="R7" s="490"/>
      <c r="S7" s="490" t="s">
        <v>32</v>
      </c>
      <c r="T7" s="490"/>
      <c r="U7" s="490" t="s">
        <v>32</v>
      </c>
      <c r="V7" s="490"/>
      <c r="W7" s="490" t="s">
        <v>32</v>
      </c>
      <c r="X7" s="490"/>
      <c r="Y7" s="490" t="s">
        <v>32</v>
      </c>
      <c r="Z7" s="490"/>
      <c r="AA7" s="490" t="s">
        <v>32</v>
      </c>
      <c r="AB7" s="490"/>
      <c r="AC7" s="490" t="s">
        <v>32</v>
      </c>
      <c r="AD7" s="490"/>
      <c r="AE7" s="490" t="s">
        <v>32</v>
      </c>
      <c r="AF7" s="490"/>
      <c r="AG7" s="490" t="s">
        <v>32</v>
      </c>
      <c r="AH7" s="490"/>
      <c r="AI7" s="490" t="s">
        <v>32</v>
      </c>
      <c r="AJ7" s="490"/>
      <c r="AK7" s="490" t="s">
        <v>32</v>
      </c>
      <c r="AL7" s="490"/>
      <c r="AM7" s="490" t="s">
        <v>32</v>
      </c>
      <c r="AN7" s="490"/>
      <c r="AO7" s="490" t="s">
        <v>32</v>
      </c>
      <c r="AP7" s="490"/>
      <c r="AQ7" s="490" t="s">
        <v>32</v>
      </c>
      <c r="AR7" s="490"/>
      <c r="AS7" s="490" t="s">
        <v>32</v>
      </c>
      <c r="AT7" s="490"/>
      <c r="AU7" s="490" t="s">
        <v>32</v>
      </c>
      <c r="AV7" s="490"/>
      <c r="AW7" s="490" t="s">
        <v>32</v>
      </c>
      <c r="AX7" s="490"/>
      <c r="AY7" s="490" t="s">
        <v>32</v>
      </c>
      <c r="AZ7" s="490"/>
      <c r="BA7" s="490" t="s">
        <v>36</v>
      </c>
      <c r="BB7" s="490"/>
      <c r="BC7" s="490" t="s">
        <v>32</v>
      </c>
      <c r="BD7" s="490"/>
      <c r="BE7" s="490" t="s">
        <v>32</v>
      </c>
      <c r="BF7" s="490"/>
    </row>
    <row r="8" spans="1:58" x14ac:dyDescent="0.25">
      <c r="A8" s="464"/>
      <c r="B8" s="48" t="s">
        <v>83</v>
      </c>
      <c r="C8" s="479" t="s">
        <v>40</v>
      </c>
      <c r="D8" s="479"/>
      <c r="E8" s="479" t="s">
        <v>40</v>
      </c>
      <c r="F8" s="479"/>
      <c r="G8" s="479" t="s">
        <v>40</v>
      </c>
      <c r="H8" s="479"/>
      <c r="I8" s="479" t="s">
        <v>40</v>
      </c>
      <c r="J8" s="479"/>
      <c r="K8" s="479" t="s">
        <v>40</v>
      </c>
      <c r="L8" s="479"/>
      <c r="M8" s="479" t="s">
        <v>40</v>
      </c>
      <c r="N8" s="479"/>
      <c r="O8" s="479" t="s">
        <v>40</v>
      </c>
      <c r="P8" s="479"/>
      <c r="Q8" s="479" t="s">
        <v>40</v>
      </c>
      <c r="R8" s="479"/>
      <c r="S8" s="479" t="s">
        <v>40</v>
      </c>
      <c r="T8" s="479"/>
      <c r="U8" s="479" t="s">
        <v>40</v>
      </c>
      <c r="V8" s="479"/>
      <c r="W8" s="479" t="s">
        <v>40</v>
      </c>
      <c r="X8" s="479"/>
      <c r="Y8" s="479" t="s">
        <v>40</v>
      </c>
      <c r="Z8" s="479"/>
      <c r="AA8" s="479" t="s">
        <v>40</v>
      </c>
      <c r="AB8" s="479"/>
      <c r="AC8" s="479" t="s">
        <v>40</v>
      </c>
      <c r="AD8" s="479"/>
      <c r="AE8" s="479" t="s">
        <v>40</v>
      </c>
      <c r="AF8" s="479"/>
      <c r="AG8" s="479" t="s">
        <v>40</v>
      </c>
      <c r="AH8" s="479"/>
      <c r="AI8" s="479" t="s">
        <v>40</v>
      </c>
      <c r="AJ8" s="479"/>
      <c r="AK8" s="479" t="s">
        <v>40</v>
      </c>
      <c r="AL8" s="479"/>
      <c r="AM8" s="479" t="s">
        <v>40</v>
      </c>
      <c r="AN8" s="479"/>
      <c r="AO8" s="479" t="s">
        <v>40</v>
      </c>
      <c r="AP8" s="479"/>
      <c r="AQ8" s="479" t="s">
        <v>40</v>
      </c>
      <c r="AR8" s="479"/>
      <c r="AS8" s="479" t="s">
        <v>40</v>
      </c>
      <c r="AT8" s="479"/>
      <c r="AU8" s="479" t="s">
        <v>40</v>
      </c>
      <c r="AV8" s="479"/>
      <c r="AW8" s="479" t="s">
        <v>40</v>
      </c>
      <c r="AX8" s="479"/>
      <c r="AY8" s="479" t="s">
        <v>40</v>
      </c>
      <c r="AZ8" s="479"/>
      <c r="BA8" s="479" t="s">
        <v>33</v>
      </c>
      <c r="BB8" s="479"/>
      <c r="BC8" s="479" t="s">
        <v>40</v>
      </c>
      <c r="BD8" s="479"/>
      <c r="BE8" s="479" t="s">
        <v>40</v>
      </c>
      <c r="BF8" s="479"/>
    </row>
    <row r="9" spans="1:58" x14ac:dyDescent="0.25">
      <c r="A9" s="464"/>
      <c r="B9" s="48" t="s">
        <v>84</v>
      </c>
      <c r="C9" s="316" t="s">
        <v>42</v>
      </c>
      <c r="D9" s="315">
        <f>IF(C9=Tabelas!$F$23,Tabelas!$C$39,0%)</f>
        <v>0</v>
      </c>
      <c r="E9" s="316" t="s">
        <v>42</v>
      </c>
      <c r="F9" s="315">
        <f>IF(E9=Tabelas!$F$23,Tabelas!$C$39,0%)</f>
        <v>0</v>
      </c>
      <c r="G9" s="316" t="s">
        <v>42</v>
      </c>
      <c r="H9" s="315">
        <f>IF(G9=Tabelas!$F$23,Tabelas!$C$39,0%)</f>
        <v>0</v>
      </c>
      <c r="I9" s="316" t="s">
        <v>42</v>
      </c>
      <c r="J9" s="315">
        <f>IF(I9=Tabelas!$F$23,Tabelas!$C$39,0%)</f>
        <v>0</v>
      </c>
      <c r="K9" s="316" t="s">
        <v>42</v>
      </c>
      <c r="L9" s="315">
        <f>IF(K9=Tabelas!$F$23,Tabelas!$C$39,0%)</f>
        <v>0</v>
      </c>
      <c r="M9" s="316" t="s">
        <v>42</v>
      </c>
      <c r="N9" s="315">
        <f>IF(M9=Tabelas!$F$23,Tabelas!$C$39,0%)</f>
        <v>0</v>
      </c>
      <c r="O9" s="316" t="s">
        <v>42</v>
      </c>
      <c r="P9" s="315">
        <f>IF(O9=Tabelas!$F$23,Tabelas!$C$39,0%)</f>
        <v>0</v>
      </c>
      <c r="Q9" s="316" t="s">
        <v>42</v>
      </c>
      <c r="R9" s="315">
        <f>IF(Q9=Tabelas!$F$23,Tabelas!$C$39,0%)</f>
        <v>0</v>
      </c>
      <c r="S9" s="316" t="s">
        <v>42</v>
      </c>
      <c r="T9" s="315">
        <f>IF(S9=Tabelas!$F$23,Tabelas!$C$39,0%)</f>
        <v>0</v>
      </c>
      <c r="U9" s="316" t="s">
        <v>42</v>
      </c>
      <c r="V9" s="315">
        <f>IF(U9=Tabelas!$F$23,Tabelas!$C$39,0%)</f>
        <v>0</v>
      </c>
      <c r="W9" s="316" t="s">
        <v>42</v>
      </c>
      <c r="X9" s="315">
        <f>IF(W9=Tabelas!$F$23,Tabelas!$C$39,0%)</f>
        <v>0</v>
      </c>
      <c r="Y9" s="316" t="s">
        <v>42</v>
      </c>
      <c r="Z9" s="315">
        <f>IF(Y9=Tabelas!$F$23,Tabelas!$C$39,0%)</f>
        <v>0</v>
      </c>
      <c r="AA9" s="316" t="s">
        <v>42</v>
      </c>
      <c r="AB9" s="315">
        <f>IF(AA9=Tabelas!$F$23,Tabelas!$C$39,0%)</f>
        <v>0</v>
      </c>
      <c r="AC9" s="316" t="s">
        <v>42</v>
      </c>
      <c r="AD9" s="315">
        <f>IF(AC9=Tabelas!$F$23,Tabelas!$C$39,0%)</f>
        <v>0</v>
      </c>
      <c r="AE9" s="316" t="s">
        <v>42</v>
      </c>
      <c r="AF9" s="315">
        <f>IF(AE9=Tabelas!$F$23,Tabelas!$C$39,0%)</f>
        <v>0</v>
      </c>
      <c r="AG9" s="316" t="s">
        <v>42</v>
      </c>
      <c r="AH9" s="315">
        <f>IF(AG9=Tabelas!$F$23,Tabelas!$C$39,0%)</f>
        <v>0</v>
      </c>
      <c r="AI9" s="316" t="s">
        <v>42</v>
      </c>
      <c r="AJ9" s="315">
        <f>IF(AI9=Tabelas!$F$23,Tabelas!$C$39,0%)</f>
        <v>0</v>
      </c>
      <c r="AK9" s="316" t="s">
        <v>42</v>
      </c>
      <c r="AL9" s="315">
        <f>IF(AK9=Tabelas!$F$23,Tabelas!$C$39,0%)</f>
        <v>0</v>
      </c>
      <c r="AM9" s="316" t="s">
        <v>42</v>
      </c>
      <c r="AN9" s="315">
        <f>IF(AM9=Tabelas!$F$23,Tabelas!$C$39,0%)</f>
        <v>0</v>
      </c>
      <c r="AO9" s="316" t="s">
        <v>42</v>
      </c>
      <c r="AP9" s="315">
        <f>IF(AO9=Tabelas!$F$23,Tabelas!$C$39,0%)</f>
        <v>0</v>
      </c>
      <c r="AQ9" s="316" t="s">
        <v>42</v>
      </c>
      <c r="AR9" s="315">
        <f>IF(AQ9=Tabelas!$F$23,Tabelas!$C$39,0%)</f>
        <v>0</v>
      </c>
      <c r="AS9" s="316" t="s">
        <v>42</v>
      </c>
      <c r="AT9" s="315">
        <f>IF(AS9=Tabelas!$F$23,Tabelas!$C$39,0%)</f>
        <v>0</v>
      </c>
      <c r="AU9" s="316" t="s">
        <v>42</v>
      </c>
      <c r="AV9" s="315">
        <f>IF(AU9=Tabelas!$F$23,Tabelas!$C$39,0%)</f>
        <v>0</v>
      </c>
      <c r="AW9" s="316" t="s">
        <v>42</v>
      </c>
      <c r="AX9" s="315">
        <f>IF(AW9=Tabelas!$F$23,Tabelas!$C$39,0%)</f>
        <v>0</v>
      </c>
      <c r="AY9" s="316" t="s">
        <v>42</v>
      </c>
      <c r="AZ9" s="315">
        <f>IF(AY9=Tabelas!$F$23,Tabelas!$C$39,0%)</f>
        <v>0</v>
      </c>
      <c r="BA9" s="316" t="s">
        <v>42</v>
      </c>
      <c r="BB9" s="315">
        <f>IF(BA9=Tabelas!$F$23,Tabelas!$C$39,0%)</f>
        <v>0</v>
      </c>
      <c r="BC9" s="316" t="s">
        <v>42</v>
      </c>
      <c r="BD9" s="315">
        <f>IF(BC9=Tabelas!$F$23,Tabelas!$C$39,0%)</f>
        <v>0</v>
      </c>
      <c r="BE9" s="316" t="s">
        <v>42</v>
      </c>
      <c r="BF9" s="315">
        <f>IF(BE9=Tabelas!$F$23,Tabelas!$C$39,0%)</f>
        <v>0</v>
      </c>
    </row>
    <row r="10" spans="1:58" ht="15" customHeight="1" x14ac:dyDescent="0.25">
      <c r="A10" s="496" t="s">
        <v>104</v>
      </c>
      <c r="B10" s="117" t="s">
        <v>110</v>
      </c>
      <c r="C10" s="491">
        <v>32</v>
      </c>
      <c r="D10" s="491"/>
      <c r="E10" s="491">
        <v>32</v>
      </c>
      <c r="F10" s="491"/>
      <c r="G10" s="491">
        <v>32</v>
      </c>
      <c r="H10" s="491"/>
      <c r="I10" s="491">
        <v>32</v>
      </c>
      <c r="J10" s="491"/>
      <c r="K10" s="491">
        <v>32</v>
      </c>
      <c r="L10" s="491"/>
      <c r="M10" s="491">
        <v>32</v>
      </c>
      <c r="N10" s="491"/>
      <c r="O10" s="491">
        <v>32</v>
      </c>
      <c r="P10" s="491"/>
      <c r="Q10" s="491">
        <v>32</v>
      </c>
      <c r="R10" s="491"/>
      <c r="S10" s="491">
        <v>32</v>
      </c>
      <c r="T10" s="491"/>
      <c r="U10" s="491">
        <v>32</v>
      </c>
      <c r="V10" s="491"/>
      <c r="W10" s="491">
        <v>32</v>
      </c>
      <c r="X10" s="491"/>
      <c r="Y10" s="491">
        <v>32</v>
      </c>
      <c r="Z10" s="491"/>
      <c r="AA10" s="491">
        <v>32</v>
      </c>
      <c r="AB10" s="491"/>
      <c r="AC10" s="491">
        <v>32</v>
      </c>
      <c r="AD10" s="491"/>
      <c r="AE10" s="491">
        <v>32</v>
      </c>
      <c r="AF10" s="491"/>
      <c r="AG10" s="491">
        <v>32</v>
      </c>
      <c r="AH10" s="491"/>
      <c r="AI10" s="491">
        <v>32</v>
      </c>
      <c r="AJ10" s="491"/>
      <c r="AK10" s="491">
        <v>32</v>
      </c>
      <c r="AL10" s="491"/>
      <c r="AM10" s="491">
        <v>32</v>
      </c>
      <c r="AN10" s="491"/>
      <c r="AO10" s="491">
        <v>32</v>
      </c>
      <c r="AP10" s="491"/>
      <c r="AQ10" s="491">
        <v>32</v>
      </c>
      <c r="AR10" s="491"/>
      <c r="AS10" s="491">
        <v>32</v>
      </c>
      <c r="AT10" s="491"/>
      <c r="AU10" s="491">
        <v>32</v>
      </c>
      <c r="AV10" s="491"/>
      <c r="AW10" s="491">
        <v>32</v>
      </c>
      <c r="AX10" s="491"/>
      <c r="AY10" s="491">
        <v>32</v>
      </c>
      <c r="AZ10" s="491"/>
      <c r="BA10" s="491">
        <v>32</v>
      </c>
      <c r="BB10" s="491"/>
      <c r="BC10" s="491">
        <v>32</v>
      </c>
      <c r="BD10" s="491"/>
      <c r="BE10" s="491">
        <v>32</v>
      </c>
      <c r="BF10" s="491"/>
    </row>
    <row r="11" spans="1:58" x14ac:dyDescent="0.25">
      <c r="A11" s="464"/>
      <c r="B11" s="48" t="s">
        <v>78</v>
      </c>
      <c r="C11" s="492">
        <f>C5</f>
        <v>26.5</v>
      </c>
      <c r="D11" s="492"/>
      <c r="E11" s="492">
        <f>E5</f>
        <v>26.5</v>
      </c>
      <c r="F11" s="492"/>
      <c r="G11" s="492">
        <f>G5</f>
        <v>26.5</v>
      </c>
      <c r="H11" s="492"/>
      <c r="I11" s="492">
        <f>I5</f>
        <v>26.5</v>
      </c>
      <c r="J11" s="492"/>
      <c r="K11" s="492">
        <f>K5</f>
        <v>26.5</v>
      </c>
      <c r="L11" s="492"/>
      <c r="M11" s="492">
        <f>M5</f>
        <v>26.5</v>
      </c>
      <c r="N11" s="492"/>
      <c r="O11" s="492">
        <f>O5</f>
        <v>26.5</v>
      </c>
      <c r="P11" s="492"/>
      <c r="Q11" s="492">
        <f>Q5</f>
        <v>26.5</v>
      </c>
      <c r="R11" s="492"/>
      <c r="S11" s="492">
        <f>S5</f>
        <v>26.5</v>
      </c>
      <c r="T11" s="492"/>
      <c r="U11" s="492">
        <f>U5</f>
        <v>26.5</v>
      </c>
      <c r="V11" s="492"/>
      <c r="W11" s="492">
        <f>W5</f>
        <v>26.5</v>
      </c>
      <c r="X11" s="492"/>
      <c r="Y11" s="492">
        <f>Y5</f>
        <v>26.5</v>
      </c>
      <c r="Z11" s="492"/>
      <c r="AA11" s="492">
        <f>AA5</f>
        <v>26.5</v>
      </c>
      <c r="AB11" s="492"/>
      <c r="AC11" s="492">
        <f>AC5</f>
        <v>26.5</v>
      </c>
      <c r="AD11" s="492"/>
      <c r="AE11" s="492">
        <f>AE5</f>
        <v>26.5</v>
      </c>
      <c r="AF11" s="492"/>
      <c r="AG11" s="492">
        <f>AG5</f>
        <v>26.5</v>
      </c>
      <c r="AH11" s="492"/>
      <c r="AI11" s="492">
        <f>AI5</f>
        <v>26.5</v>
      </c>
      <c r="AJ11" s="492"/>
      <c r="AK11" s="492">
        <f>AK5</f>
        <v>26.5</v>
      </c>
      <c r="AL11" s="492"/>
      <c r="AM11" s="492">
        <f>AM5</f>
        <v>26.5</v>
      </c>
      <c r="AN11" s="492"/>
      <c r="AO11" s="492">
        <f>AO5</f>
        <v>26.5</v>
      </c>
      <c r="AP11" s="492"/>
      <c r="AQ11" s="492">
        <f>AQ5</f>
        <v>26.5</v>
      </c>
      <c r="AR11" s="492"/>
      <c r="AS11" s="492">
        <f>AS5</f>
        <v>26.5</v>
      </c>
      <c r="AT11" s="492"/>
      <c r="AU11" s="492">
        <f>AU5</f>
        <v>26.5</v>
      </c>
      <c r="AV11" s="492"/>
      <c r="AW11" s="492">
        <f>AW5</f>
        <v>26.5</v>
      </c>
      <c r="AX11" s="492"/>
      <c r="AY11" s="492">
        <f>AY5</f>
        <v>26.5</v>
      </c>
      <c r="AZ11" s="492"/>
      <c r="BA11" s="492">
        <f>BA5</f>
        <v>26.5</v>
      </c>
      <c r="BB11" s="492"/>
      <c r="BC11" s="492">
        <f>BC5</f>
        <v>26.5</v>
      </c>
      <c r="BD11" s="492"/>
      <c r="BE11" s="492">
        <f>BE5</f>
        <v>26.5</v>
      </c>
      <c r="BF11" s="492"/>
    </row>
    <row r="12" spans="1:58" x14ac:dyDescent="0.25">
      <c r="A12" s="464"/>
      <c r="B12" s="48" t="s">
        <v>79</v>
      </c>
      <c r="C12" s="492">
        <f>C6</f>
        <v>20</v>
      </c>
      <c r="D12" s="492"/>
      <c r="E12" s="492">
        <f>E6</f>
        <v>20</v>
      </c>
      <c r="F12" s="492"/>
      <c r="G12" s="492">
        <f>G6</f>
        <v>20</v>
      </c>
      <c r="H12" s="492"/>
      <c r="I12" s="492">
        <f>I6</f>
        <v>20</v>
      </c>
      <c r="J12" s="492"/>
      <c r="K12" s="492">
        <f>K6</f>
        <v>20</v>
      </c>
      <c r="L12" s="492"/>
      <c r="M12" s="492">
        <f>M6</f>
        <v>20</v>
      </c>
      <c r="N12" s="492"/>
      <c r="O12" s="492">
        <f>O6</f>
        <v>20</v>
      </c>
      <c r="P12" s="492"/>
      <c r="Q12" s="492">
        <f>Q6</f>
        <v>20</v>
      </c>
      <c r="R12" s="492"/>
      <c r="S12" s="492">
        <f>S6</f>
        <v>20</v>
      </c>
      <c r="T12" s="492"/>
      <c r="U12" s="492">
        <f>U6</f>
        <v>20</v>
      </c>
      <c r="V12" s="492"/>
      <c r="W12" s="492">
        <f>W6</f>
        <v>20</v>
      </c>
      <c r="X12" s="492"/>
      <c r="Y12" s="492">
        <f>Y6</f>
        <v>20</v>
      </c>
      <c r="Z12" s="492"/>
      <c r="AA12" s="492">
        <f>AA6</f>
        <v>20</v>
      </c>
      <c r="AB12" s="492"/>
      <c r="AC12" s="492">
        <f>AC6</f>
        <v>20</v>
      </c>
      <c r="AD12" s="492"/>
      <c r="AE12" s="492">
        <f>AE6</f>
        <v>20</v>
      </c>
      <c r="AF12" s="492"/>
      <c r="AG12" s="492">
        <f>AG6</f>
        <v>20</v>
      </c>
      <c r="AH12" s="492"/>
      <c r="AI12" s="492">
        <f>AI6</f>
        <v>20</v>
      </c>
      <c r="AJ12" s="492"/>
      <c r="AK12" s="492">
        <f>AK6</f>
        <v>20</v>
      </c>
      <c r="AL12" s="492"/>
      <c r="AM12" s="492">
        <f>AM6</f>
        <v>20</v>
      </c>
      <c r="AN12" s="492"/>
      <c r="AO12" s="492">
        <f>AO6</f>
        <v>20</v>
      </c>
      <c r="AP12" s="492"/>
      <c r="AQ12" s="492">
        <f>AQ6</f>
        <v>20</v>
      </c>
      <c r="AR12" s="492"/>
      <c r="AS12" s="492">
        <f>AS6</f>
        <v>20</v>
      </c>
      <c r="AT12" s="492"/>
      <c r="AU12" s="492">
        <f>AU6</f>
        <v>20</v>
      </c>
      <c r="AV12" s="492"/>
      <c r="AW12" s="492">
        <f>AW6</f>
        <v>20</v>
      </c>
      <c r="AX12" s="492"/>
      <c r="AY12" s="492">
        <f>AY6</f>
        <v>20</v>
      </c>
      <c r="AZ12" s="492"/>
      <c r="BA12" s="492">
        <f>BA6</f>
        <v>20</v>
      </c>
      <c r="BB12" s="492"/>
      <c r="BC12" s="492">
        <f>BC6</f>
        <v>20</v>
      </c>
      <c r="BD12" s="492"/>
      <c r="BE12" s="492">
        <f>BE6</f>
        <v>20</v>
      </c>
      <c r="BF12" s="492"/>
    </row>
    <row r="13" spans="1:58" x14ac:dyDescent="0.25">
      <c r="A13" s="464"/>
      <c r="B13" s="116" t="s">
        <v>82</v>
      </c>
      <c r="C13" s="490" t="s">
        <v>36</v>
      </c>
      <c r="D13" s="490"/>
      <c r="E13" s="490" t="s">
        <v>36</v>
      </c>
      <c r="F13" s="490"/>
      <c r="G13" s="490" t="s">
        <v>36</v>
      </c>
      <c r="H13" s="490"/>
      <c r="I13" s="490" t="s">
        <v>36</v>
      </c>
      <c r="J13" s="490"/>
      <c r="K13" s="490" t="s">
        <v>36</v>
      </c>
      <c r="L13" s="490"/>
      <c r="M13" s="490" t="s">
        <v>36</v>
      </c>
      <c r="N13" s="490"/>
      <c r="O13" s="490" t="s">
        <v>36</v>
      </c>
      <c r="P13" s="490"/>
      <c r="Q13" s="490" t="s">
        <v>36</v>
      </c>
      <c r="R13" s="490"/>
      <c r="S13" s="490" t="s">
        <v>36</v>
      </c>
      <c r="T13" s="490"/>
      <c r="U13" s="490" t="s">
        <v>36</v>
      </c>
      <c r="V13" s="490"/>
      <c r="W13" s="490" t="s">
        <v>36</v>
      </c>
      <c r="X13" s="490"/>
      <c r="Y13" s="490" t="s">
        <v>36</v>
      </c>
      <c r="Z13" s="490"/>
      <c r="AA13" s="490" t="s">
        <v>36</v>
      </c>
      <c r="AB13" s="490"/>
      <c r="AC13" s="490" t="s">
        <v>36</v>
      </c>
      <c r="AD13" s="490"/>
      <c r="AE13" s="490" t="s">
        <v>36</v>
      </c>
      <c r="AF13" s="490"/>
      <c r="AG13" s="490" t="s">
        <v>36</v>
      </c>
      <c r="AH13" s="490"/>
      <c r="AI13" s="490" t="s">
        <v>36</v>
      </c>
      <c r="AJ13" s="490"/>
      <c r="AK13" s="490" t="s">
        <v>36</v>
      </c>
      <c r="AL13" s="490"/>
      <c r="AM13" s="490" t="s">
        <v>36</v>
      </c>
      <c r="AN13" s="490"/>
      <c r="AO13" s="490" t="s">
        <v>36</v>
      </c>
      <c r="AP13" s="490"/>
      <c r="AQ13" s="490" t="s">
        <v>36</v>
      </c>
      <c r="AR13" s="490"/>
      <c r="AS13" s="490" t="s">
        <v>36</v>
      </c>
      <c r="AT13" s="490"/>
      <c r="AU13" s="490" t="s">
        <v>36</v>
      </c>
      <c r="AV13" s="490"/>
      <c r="AW13" s="490" t="s">
        <v>36</v>
      </c>
      <c r="AX13" s="490"/>
      <c r="AY13" s="490" t="s">
        <v>36</v>
      </c>
      <c r="AZ13" s="490"/>
      <c r="BA13" s="490" t="s">
        <v>36</v>
      </c>
      <c r="BB13" s="490"/>
      <c r="BC13" s="490" t="s">
        <v>36</v>
      </c>
      <c r="BD13" s="490"/>
      <c r="BE13" s="490" t="s">
        <v>36</v>
      </c>
      <c r="BF13" s="490"/>
    </row>
    <row r="14" spans="1:58" x14ac:dyDescent="0.25">
      <c r="A14" s="464"/>
      <c r="B14" s="48" t="s">
        <v>83</v>
      </c>
      <c r="C14" s="479" t="s">
        <v>33</v>
      </c>
      <c r="D14" s="479"/>
      <c r="E14" s="479" t="s">
        <v>33</v>
      </c>
      <c r="F14" s="479"/>
      <c r="G14" s="479" t="s">
        <v>33</v>
      </c>
      <c r="H14" s="479"/>
      <c r="I14" s="479" t="s">
        <v>33</v>
      </c>
      <c r="J14" s="479"/>
      <c r="K14" s="479" t="s">
        <v>33</v>
      </c>
      <c r="L14" s="479"/>
      <c r="M14" s="479" t="s">
        <v>33</v>
      </c>
      <c r="N14" s="479"/>
      <c r="O14" s="479" t="s">
        <v>33</v>
      </c>
      <c r="P14" s="479"/>
      <c r="Q14" s="479" t="s">
        <v>33</v>
      </c>
      <c r="R14" s="479"/>
      <c r="S14" s="479" t="s">
        <v>33</v>
      </c>
      <c r="T14" s="479"/>
      <c r="U14" s="479" t="s">
        <v>33</v>
      </c>
      <c r="V14" s="479"/>
      <c r="W14" s="479" t="s">
        <v>33</v>
      </c>
      <c r="X14" s="479"/>
      <c r="Y14" s="479" t="s">
        <v>33</v>
      </c>
      <c r="Z14" s="479"/>
      <c r="AA14" s="479" t="s">
        <v>33</v>
      </c>
      <c r="AB14" s="479"/>
      <c r="AC14" s="479" t="s">
        <v>33</v>
      </c>
      <c r="AD14" s="479"/>
      <c r="AE14" s="479" t="s">
        <v>33</v>
      </c>
      <c r="AF14" s="479"/>
      <c r="AG14" s="479" t="s">
        <v>33</v>
      </c>
      <c r="AH14" s="479"/>
      <c r="AI14" s="479" t="s">
        <v>33</v>
      </c>
      <c r="AJ14" s="479"/>
      <c r="AK14" s="479" t="s">
        <v>33</v>
      </c>
      <c r="AL14" s="479"/>
      <c r="AM14" s="479" t="s">
        <v>33</v>
      </c>
      <c r="AN14" s="479"/>
      <c r="AO14" s="479" t="s">
        <v>33</v>
      </c>
      <c r="AP14" s="479"/>
      <c r="AQ14" s="479" t="s">
        <v>33</v>
      </c>
      <c r="AR14" s="479"/>
      <c r="AS14" s="479" t="s">
        <v>33</v>
      </c>
      <c r="AT14" s="479"/>
      <c r="AU14" s="479" t="s">
        <v>33</v>
      </c>
      <c r="AV14" s="479"/>
      <c r="AW14" s="479" t="s">
        <v>33</v>
      </c>
      <c r="AX14" s="479"/>
      <c r="AY14" s="479" t="s">
        <v>33</v>
      </c>
      <c r="AZ14" s="479"/>
      <c r="BA14" s="479" t="s">
        <v>33</v>
      </c>
      <c r="BB14" s="479"/>
      <c r="BC14" s="479" t="s">
        <v>33</v>
      </c>
      <c r="BD14" s="479"/>
      <c r="BE14" s="479" t="s">
        <v>33</v>
      </c>
      <c r="BF14" s="479"/>
    </row>
    <row r="15" spans="1:58" x14ac:dyDescent="0.25">
      <c r="A15" s="224"/>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row>
    <row r="16" spans="1:58" x14ac:dyDescent="0.25">
      <c r="A16" s="224"/>
      <c r="B16" s="6" t="s">
        <v>49</v>
      </c>
      <c r="C16" s="441">
        <f>'REQUISIÇÃO DE SERVIÇOS '!$J$19</f>
        <v>265.26666666666665</v>
      </c>
      <c r="D16" s="441"/>
      <c r="E16" s="441">
        <f>'REQUISIÇÃO DE SERVIÇOS '!$J$19</f>
        <v>265.26666666666665</v>
      </c>
      <c r="F16" s="441"/>
      <c r="G16" s="441">
        <f>'REQUISIÇÃO DE SERVIÇOS '!$J$19</f>
        <v>265.26666666666665</v>
      </c>
      <c r="H16" s="441"/>
      <c r="I16" s="441">
        <f>'REQUISIÇÃO DE SERVIÇOS '!$J$19</f>
        <v>265.26666666666665</v>
      </c>
      <c r="J16" s="441"/>
      <c r="K16" s="441">
        <f>'REQUISIÇÃO DE SERVIÇOS '!$J$19</f>
        <v>265.26666666666665</v>
      </c>
      <c r="L16" s="441"/>
      <c r="M16" s="441">
        <f>'REQUISIÇÃO DE SERVIÇOS '!$J$19</f>
        <v>265.26666666666665</v>
      </c>
      <c r="N16" s="441"/>
      <c r="O16" s="441">
        <f>'REQUISIÇÃO DE SERVIÇOS '!$J$19</f>
        <v>265.26666666666665</v>
      </c>
      <c r="P16" s="441"/>
      <c r="Q16" s="441">
        <f>'REQUISIÇÃO DE SERVIÇOS '!$J$19</f>
        <v>265.26666666666665</v>
      </c>
      <c r="R16" s="441"/>
      <c r="S16" s="441">
        <f>'REQUISIÇÃO DE SERVIÇOS '!$J$19</f>
        <v>265.26666666666665</v>
      </c>
      <c r="T16" s="441"/>
      <c r="U16" s="441">
        <f>'REQUISIÇÃO DE SERVIÇOS '!$J$19</f>
        <v>265.26666666666665</v>
      </c>
      <c r="V16" s="441"/>
      <c r="W16" s="441">
        <f>'REQUISIÇÃO DE SERVIÇOS '!$J$19</f>
        <v>265.26666666666665</v>
      </c>
      <c r="X16" s="441"/>
      <c r="Y16" s="441">
        <f>'REQUISIÇÃO DE SERVIÇOS '!$J$19</f>
        <v>265.26666666666665</v>
      </c>
      <c r="Z16" s="441"/>
      <c r="AA16" s="441">
        <f>'REQUISIÇÃO DE SERVIÇOS '!$J$19</f>
        <v>265.26666666666665</v>
      </c>
      <c r="AB16" s="441"/>
      <c r="AC16" s="441">
        <f>'REQUISIÇÃO DE SERVIÇOS '!$J$19</f>
        <v>265.26666666666665</v>
      </c>
      <c r="AD16" s="441"/>
      <c r="AE16" s="441">
        <f>'REQUISIÇÃO DE SERVIÇOS '!$J$19</f>
        <v>265.26666666666665</v>
      </c>
      <c r="AF16" s="441"/>
      <c r="AG16" s="441">
        <f>'REQUISIÇÃO DE SERVIÇOS '!$J$19</f>
        <v>265.26666666666665</v>
      </c>
      <c r="AH16" s="441"/>
      <c r="AI16" s="441">
        <f>'REQUISIÇÃO DE SERVIÇOS '!$J$19</f>
        <v>265.26666666666665</v>
      </c>
      <c r="AJ16" s="441"/>
      <c r="AK16" s="441">
        <f>'REQUISIÇÃO DE SERVIÇOS '!$J$19</f>
        <v>265.26666666666665</v>
      </c>
      <c r="AL16" s="441"/>
      <c r="AM16" s="441">
        <f>'REQUISIÇÃO DE SERVIÇOS '!$J$19</f>
        <v>265.26666666666665</v>
      </c>
      <c r="AN16" s="441"/>
      <c r="AO16" s="441">
        <f>'REQUISIÇÃO DE SERVIÇOS '!$J$19</f>
        <v>265.26666666666665</v>
      </c>
      <c r="AP16" s="441"/>
      <c r="AQ16" s="441">
        <f>'REQUISIÇÃO DE SERVIÇOS '!$J$19</f>
        <v>265.26666666666665</v>
      </c>
      <c r="AR16" s="441"/>
      <c r="AS16" s="441">
        <f>'REQUISIÇÃO DE SERVIÇOS '!$J$19</f>
        <v>265.26666666666665</v>
      </c>
      <c r="AT16" s="441"/>
      <c r="AU16" s="441">
        <f>'REQUISIÇÃO DE SERVIÇOS '!$J$19</f>
        <v>265.26666666666665</v>
      </c>
      <c r="AV16" s="441"/>
      <c r="AW16" s="441">
        <f>'REQUISIÇÃO DE SERVIÇOS '!$J$19</f>
        <v>265.26666666666665</v>
      </c>
      <c r="AX16" s="441"/>
      <c r="AY16" s="441">
        <f>'REQUISIÇÃO DE SERVIÇOS '!$J$19</f>
        <v>265.26666666666665</v>
      </c>
      <c r="AZ16" s="441"/>
      <c r="BA16" s="441">
        <f>'REQUISIÇÃO DE SERVIÇOS '!$J$19</f>
        <v>265.26666666666665</v>
      </c>
      <c r="BB16" s="441"/>
      <c r="BC16" s="441">
        <f>'REQUISIÇÃO DE SERVIÇOS '!$J$19</f>
        <v>265.26666666666665</v>
      </c>
      <c r="BD16" s="441"/>
      <c r="BE16" s="441">
        <f>'REQUISIÇÃO DE SERVIÇOS '!$J$19</f>
        <v>265.26666666666665</v>
      </c>
      <c r="BF16" s="441"/>
    </row>
    <row r="17" spans="1:58" x14ac:dyDescent="0.25">
      <c r="A17" s="224"/>
      <c r="B17" s="6" t="s">
        <v>85</v>
      </c>
      <c r="C17" s="480">
        <f>C16/792</f>
        <v>0.33493265993265992</v>
      </c>
      <c r="D17" s="480"/>
      <c r="E17" s="480">
        <f>E16/792</f>
        <v>0.33493265993265992</v>
      </c>
      <c r="F17" s="480"/>
      <c r="G17" s="480">
        <f>G16/792</f>
        <v>0.33493265993265992</v>
      </c>
      <c r="H17" s="480"/>
      <c r="I17" s="480">
        <f>I16/792</f>
        <v>0.33493265993265992</v>
      </c>
      <c r="J17" s="480"/>
      <c r="K17" s="480">
        <f>K16/792</f>
        <v>0.33493265993265992</v>
      </c>
      <c r="L17" s="480"/>
      <c r="M17" s="480">
        <f>M16/792</f>
        <v>0.33493265993265992</v>
      </c>
      <c r="N17" s="480"/>
      <c r="O17" s="480">
        <f>O16/792</f>
        <v>0.33493265993265992</v>
      </c>
      <c r="P17" s="480"/>
      <c r="Q17" s="480">
        <f>Q16/792</f>
        <v>0.33493265993265992</v>
      </c>
      <c r="R17" s="480"/>
      <c r="S17" s="480">
        <f>S16/792</f>
        <v>0.33493265993265992</v>
      </c>
      <c r="T17" s="480"/>
      <c r="U17" s="480">
        <f>U16/792</f>
        <v>0.33493265993265992</v>
      </c>
      <c r="V17" s="480"/>
      <c r="W17" s="480">
        <f>W16/792</f>
        <v>0.33493265993265992</v>
      </c>
      <c r="X17" s="480"/>
      <c r="Y17" s="480">
        <f>Y16/792</f>
        <v>0.33493265993265992</v>
      </c>
      <c r="Z17" s="480"/>
      <c r="AA17" s="480">
        <f>AA16/792</f>
        <v>0.33493265993265992</v>
      </c>
      <c r="AB17" s="480"/>
      <c r="AC17" s="480">
        <f>AC16/792</f>
        <v>0.33493265993265992</v>
      </c>
      <c r="AD17" s="480"/>
      <c r="AE17" s="480">
        <f>AE16/792</f>
        <v>0.33493265993265992</v>
      </c>
      <c r="AF17" s="480"/>
      <c r="AG17" s="480">
        <f>AG16/792</f>
        <v>0.33493265993265992</v>
      </c>
      <c r="AH17" s="480"/>
      <c r="AI17" s="480">
        <f>AI16/792</f>
        <v>0.33493265993265992</v>
      </c>
      <c r="AJ17" s="480"/>
      <c r="AK17" s="480">
        <f>AK16/792</f>
        <v>0.33493265993265992</v>
      </c>
      <c r="AL17" s="480"/>
      <c r="AM17" s="480">
        <f>AM16/792</f>
        <v>0.33493265993265992</v>
      </c>
      <c r="AN17" s="480"/>
      <c r="AO17" s="480">
        <f>AO16/792</f>
        <v>0.33493265993265992</v>
      </c>
      <c r="AP17" s="480"/>
      <c r="AQ17" s="480">
        <f>AQ16/792</f>
        <v>0.33493265993265992</v>
      </c>
      <c r="AR17" s="480"/>
      <c r="AS17" s="480">
        <f>AS16/792</f>
        <v>0.33493265993265992</v>
      </c>
      <c r="AT17" s="480"/>
      <c r="AU17" s="480">
        <f>AU16/792</f>
        <v>0.33493265993265992</v>
      </c>
      <c r="AV17" s="480"/>
      <c r="AW17" s="480">
        <f>AW16/792</f>
        <v>0.33493265993265992</v>
      </c>
      <c r="AX17" s="480"/>
      <c r="AY17" s="480">
        <f>AY16/792</f>
        <v>0.33493265993265992</v>
      </c>
      <c r="AZ17" s="480"/>
      <c r="BA17" s="480">
        <f>BA16/792</f>
        <v>0.33493265993265992</v>
      </c>
      <c r="BB17" s="480"/>
      <c r="BC17" s="480">
        <f>BC16/792</f>
        <v>0.33493265993265992</v>
      </c>
      <c r="BD17" s="480"/>
      <c r="BE17" s="480">
        <f>BE16/792</f>
        <v>0.33493265993265992</v>
      </c>
      <c r="BF17" s="480"/>
    </row>
    <row r="18" spans="1:58" ht="15.75" thickBot="1" x14ac:dyDescent="0.3">
      <c r="A18" s="224"/>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row>
    <row r="19" spans="1:58" x14ac:dyDescent="0.25">
      <c r="A19" s="497" t="s">
        <v>109</v>
      </c>
      <c r="B19" s="47" t="s">
        <v>86</v>
      </c>
      <c r="C19" s="481">
        <f>C5*C6</f>
        <v>530</v>
      </c>
      <c r="D19" s="482"/>
      <c r="E19" s="481">
        <f>E5*E6</f>
        <v>530</v>
      </c>
      <c r="F19" s="482"/>
      <c r="G19" s="481">
        <f>G5*G6</f>
        <v>530</v>
      </c>
      <c r="H19" s="482"/>
      <c r="I19" s="481">
        <f>I5*I6</f>
        <v>530</v>
      </c>
      <c r="J19" s="482"/>
      <c r="K19" s="481">
        <f>K5*K6</f>
        <v>530</v>
      </c>
      <c r="L19" s="482"/>
      <c r="M19" s="481">
        <f>M5*M6</f>
        <v>530</v>
      </c>
      <c r="N19" s="482"/>
      <c r="O19" s="481">
        <f>O5*O6</f>
        <v>530</v>
      </c>
      <c r="P19" s="482"/>
      <c r="Q19" s="481">
        <f>Q5*Q6</f>
        <v>530</v>
      </c>
      <c r="R19" s="482"/>
      <c r="S19" s="481">
        <f>S5*S6</f>
        <v>530</v>
      </c>
      <c r="T19" s="482"/>
      <c r="U19" s="481">
        <f>U5*U6</f>
        <v>530</v>
      </c>
      <c r="V19" s="482"/>
      <c r="W19" s="481">
        <f>W5*W6</f>
        <v>530</v>
      </c>
      <c r="X19" s="482"/>
      <c r="Y19" s="481">
        <f>Y5*Y6</f>
        <v>530</v>
      </c>
      <c r="Z19" s="482"/>
      <c r="AA19" s="481">
        <f>AA5*AA6</f>
        <v>530</v>
      </c>
      <c r="AB19" s="482"/>
      <c r="AC19" s="481">
        <f>AC5*AC6</f>
        <v>530</v>
      </c>
      <c r="AD19" s="482"/>
      <c r="AE19" s="481">
        <f>AE5*AE6</f>
        <v>530</v>
      </c>
      <c r="AF19" s="482"/>
      <c r="AG19" s="481">
        <f>AG5*AG6</f>
        <v>530</v>
      </c>
      <c r="AH19" s="482"/>
      <c r="AI19" s="481">
        <f>AI5*AI6</f>
        <v>530</v>
      </c>
      <c r="AJ19" s="482"/>
      <c r="AK19" s="481">
        <f>AK5*AK6</f>
        <v>530</v>
      </c>
      <c r="AL19" s="482"/>
      <c r="AM19" s="481">
        <f>AM5*AM6</f>
        <v>530</v>
      </c>
      <c r="AN19" s="482"/>
      <c r="AO19" s="481">
        <f>AO5*AO6</f>
        <v>530</v>
      </c>
      <c r="AP19" s="482"/>
      <c r="AQ19" s="481">
        <f>AQ5*AQ6</f>
        <v>530</v>
      </c>
      <c r="AR19" s="482"/>
      <c r="AS19" s="481">
        <f>AS5*AS6</f>
        <v>530</v>
      </c>
      <c r="AT19" s="482"/>
      <c r="AU19" s="481">
        <f>AU5*AU6</f>
        <v>530</v>
      </c>
      <c r="AV19" s="482"/>
      <c r="AW19" s="481">
        <f>AW5*AW6</f>
        <v>530</v>
      </c>
      <c r="AX19" s="482"/>
      <c r="AY19" s="481">
        <f>AY5*AY6</f>
        <v>530</v>
      </c>
      <c r="AZ19" s="482"/>
      <c r="BA19" s="481">
        <f>BA5*BA6</f>
        <v>530</v>
      </c>
      <c r="BB19" s="482"/>
      <c r="BC19" s="481">
        <f>BC5*BC6</f>
        <v>530</v>
      </c>
      <c r="BD19" s="482"/>
      <c r="BE19" s="481">
        <f>BE5*BE6</f>
        <v>530</v>
      </c>
      <c r="BF19" s="482"/>
    </row>
    <row r="20" spans="1:58" ht="15.75" thickBot="1" x14ac:dyDescent="0.3">
      <c r="A20" s="448"/>
      <c r="B20" s="49" t="s">
        <v>87</v>
      </c>
      <c r="C20" s="483">
        <f>C17*C19</f>
        <v>177.51430976430976</v>
      </c>
      <c r="D20" s="484"/>
      <c r="E20" s="483">
        <f>E17*E19</f>
        <v>177.51430976430976</v>
      </c>
      <c r="F20" s="484"/>
      <c r="G20" s="483">
        <f>G17*G19</f>
        <v>177.51430976430976</v>
      </c>
      <c r="H20" s="484"/>
      <c r="I20" s="483">
        <f>I17*I19</f>
        <v>177.51430976430976</v>
      </c>
      <c r="J20" s="484"/>
      <c r="K20" s="483">
        <f>K17*K19</f>
        <v>177.51430976430976</v>
      </c>
      <c r="L20" s="484"/>
      <c r="M20" s="483">
        <f>M17*M19</f>
        <v>177.51430976430976</v>
      </c>
      <c r="N20" s="484"/>
      <c r="O20" s="483">
        <f>O17*O19</f>
        <v>177.51430976430976</v>
      </c>
      <c r="P20" s="484"/>
      <c r="Q20" s="483">
        <f>Q17*Q19</f>
        <v>177.51430976430976</v>
      </c>
      <c r="R20" s="484"/>
      <c r="S20" s="483">
        <f>S17*S19</f>
        <v>177.51430976430976</v>
      </c>
      <c r="T20" s="484"/>
      <c r="U20" s="483">
        <f>U17*U19</f>
        <v>177.51430976430976</v>
      </c>
      <c r="V20" s="484"/>
      <c r="W20" s="483">
        <f>W17*W19</f>
        <v>177.51430976430976</v>
      </c>
      <c r="X20" s="484"/>
      <c r="Y20" s="483">
        <f>Y17*Y19</f>
        <v>177.51430976430976</v>
      </c>
      <c r="Z20" s="484"/>
      <c r="AA20" s="483">
        <f>AA17*AA19</f>
        <v>177.51430976430976</v>
      </c>
      <c r="AB20" s="484"/>
      <c r="AC20" s="483">
        <f>AC17*AC19</f>
        <v>177.51430976430976</v>
      </c>
      <c r="AD20" s="484"/>
      <c r="AE20" s="483">
        <f>AE17*AE19</f>
        <v>177.51430976430976</v>
      </c>
      <c r="AF20" s="484"/>
      <c r="AG20" s="483">
        <f>AG17*AG19</f>
        <v>177.51430976430976</v>
      </c>
      <c r="AH20" s="484"/>
      <c r="AI20" s="483">
        <f>AI17*AI19</f>
        <v>177.51430976430976</v>
      </c>
      <c r="AJ20" s="484"/>
      <c r="AK20" s="483">
        <f>AK17*AK19</f>
        <v>177.51430976430976</v>
      </c>
      <c r="AL20" s="484"/>
      <c r="AM20" s="483">
        <f>AM17*AM19</f>
        <v>177.51430976430976</v>
      </c>
      <c r="AN20" s="484"/>
      <c r="AO20" s="483">
        <f>AO17*AO19</f>
        <v>177.51430976430976</v>
      </c>
      <c r="AP20" s="484"/>
      <c r="AQ20" s="483">
        <f>AQ17*AQ19</f>
        <v>177.51430976430976</v>
      </c>
      <c r="AR20" s="484"/>
      <c r="AS20" s="483">
        <f>AS17*AS19</f>
        <v>177.51430976430976</v>
      </c>
      <c r="AT20" s="484"/>
      <c r="AU20" s="483">
        <f>AU17*AU19</f>
        <v>177.51430976430976</v>
      </c>
      <c r="AV20" s="484"/>
      <c r="AW20" s="483">
        <f>AW17*AW19</f>
        <v>177.51430976430976</v>
      </c>
      <c r="AX20" s="484"/>
      <c r="AY20" s="483">
        <f>AY17*AY19</f>
        <v>177.51430976430976</v>
      </c>
      <c r="AZ20" s="484"/>
      <c r="BA20" s="483">
        <f>BA17*BA19</f>
        <v>177.51430976430976</v>
      </c>
      <c r="BB20" s="484"/>
      <c r="BC20" s="483">
        <f>BC17*BC19</f>
        <v>177.51430976430976</v>
      </c>
      <c r="BD20" s="484"/>
      <c r="BE20" s="483">
        <f>BE17*BE19</f>
        <v>177.51430976430976</v>
      </c>
      <c r="BF20" s="484"/>
    </row>
    <row r="21" spans="1:58" x14ac:dyDescent="0.25">
      <c r="A21" s="497" t="s">
        <v>108</v>
      </c>
      <c r="B21" s="47" t="s">
        <v>86</v>
      </c>
      <c r="C21" s="481">
        <f>C11*C12</f>
        <v>530</v>
      </c>
      <c r="D21" s="482"/>
      <c r="E21" s="481">
        <f>E11*E12</f>
        <v>530</v>
      </c>
      <c r="F21" s="482"/>
      <c r="G21" s="481">
        <f>G11*G12</f>
        <v>530</v>
      </c>
      <c r="H21" s="482"/>
      <c r="I21" s="481">
        <f>I11*I12</f>
        <v>530</v>
      </c>
      <c r="J21" s="482"/>
      <c r="K21" s="481">
        <f>K11*K12</f>
        <v>530</v>
      </c>
      <c r="L21" s="482"/>
      <c r="M21" s="481">
        <f>M11*M12</f>
        <v>530</v>
      </c>
      <c r="N21" s="482"/>
      <c r="O21" s="481">
        <f>O11*O12</f>
        <v>530</v>
      </c>
      <c r="P21" s="482"/>
      <c r="Q21" s="481">
        <f>Q11*Q12</f>
        <v>530</v>
      </c>
      <c r="R21" s="482"/>
      <c r="S21" s="481">
        <f>S11*S12</f>
        <v>530</v>
      </c>
      <c r="T21" s="482"/>
      <c r="U21" s="481">
        <f>U11*U12</f>
        <v>530</v>
      </c>
      <c r="V21" s="482"/>
      <c r="W21" s="481">
        <f>W11*W12</f>
        <v>530</v>
      </c>
      <c r="X21" s="482"/>
      <c r="Y21" s="481">
        <f>Y11*Y12</f>
        <v>530</v>
      </c>
      <c r="Z21" s="482"/>
      <c r="AA21" s="481">
        <f>AA11*AA12</f>
        <v>530</v>
      </c>
      <c r="AB21" s="482"/>
      <c r="AC21" s="481">
        <f>AC11*AC12</f>
        <v>530</v>
      </c>
      <c r="AD21" s="482"/>
      <c r="AE21" s="481">
        <f>AE11*AE12</f>
        <v>530</v>
      </c>
      <c r="AF21" s="482"/>
      <c r="AG21" s="481">
        <f>AG11*AG12</f>
        <v>530</v>
      </c>
      <c r="AH21" s="482"/>
      <c r="AI21" s="481">
        <f>AI11*AI12</f>
        <v>530</v>
      </c>
      <c r="AJ21" s="482"/>
      <c r="AK21" s="481">
        <f>AK11*AK12</f>
        <v>530</v>
      </c>
      <c r="AL21" s="482"/>
      <c r="AM21" s="481">
        <f>AM11*AM12</f>
        <v>530</v>
      </c>
      <c r="AN21" s="482"/>
      <c r="AO21" s="481">
        <f>AO11*AO12</f>
        <v>530</v>
      </c>
      <c r="AP21" s="482"/>
      <c r="AQ21" s="481">
        <f>AQ11*AQ12</f>
        <v>530</v>
      </c>
      <c r="AR21" s="482"/>
      <c r="AS21" s="481">
        <f>AS11*AS12</f>
        <v>530</v>
      </c>
      <c r="AT21" s="482"/>
      <c r="AU21" s="481">
        <f>AU11*AU12</f>
        <v>530</v>
      </c>
      <c r="AV21" s="482"/>
      <c r="AW21" s="481">
        <f>AW11*AW12</f>
        <v>530</v>
      </c>
      <c r="AX21" s="482"/>
      <c r="AY21" s="481">
        <f>AY11*AY12</f>
        <v>530</v>
      </c>
      <c r="AZ21" s="482"/>
      <c r="BA21" s="481">
        <f>BA11*BA12</f>
        <v>530</v>
      </c>
      <c r="BB21" s="482"/>
      <c r="BC21" s="481">
        <f>BC11*BC12</f>
        <v>530</v>
      </c>
      <c r="BD21" s="482"/>
      <c r="BE21" s="481">
        <f>BE11*BE12</f>
        <v>530</v>
      </c>
      <c r="BF21" s="482"/>
    </row>
    <row r="22" spans="1:58" ht="15.75" thickBot="1" x14ac:dyDescent="0.3">
      <c r="A22" s="448"/>
      <c r="B22" s="49" t="s">
        <v>87</v>
      </c>
      <c r="C22" s="483">
        <f>C17*C21</f>
        <v>177.51430976430976</v>
      </c>
      <c r="D22" s="484"/>
      <c r="E22" s="483">
        <f>E17*E21</f>
        <v>177.51430976430976</v>
      </c>
      <c r="F22" s="484"/>
      <c r="G22" s="483">
        <f>G17*G21</f>
        <v>177.51430976430976</v>
      </c>
      <c r="H22" s="484"/>
      <c r="I22" s="483">
        <f>I17*I21</f>
        <v>177.51430976430976</v>
      </c>
      <c r="J22" s="484"/>
      <c r="K22" s="483">
        <f>K17*K21</f>
        <v>177.51430976430976</v>
      </c>
      <c r="L22" s="484"/>
      <c r="M22" s="483">
        <f>M17*M21</f>
        <v>177.51430976430976</v>
      </c>
      <c r="N22" s="484"/>
      <c r="O22" s="483">
        <f>O17*O21</f>
        <v>177.51430976430976</v>
      </c>
      <c r="P22" s="484"/>
      <c r="Q22" s="483">
        <f>Q17*Q21</f>
        <v>177.51430976430976</v>
      </c>
      <c r="R22" s="484"/>
      <c r="S22" s="483">
        <f>S17*S21</f>
        <v>177.51430976430976</v>
      </c>
      <c r="T22" s="484"/>
      <c r="U22" s="483">
        <f>U17*U21</f>
        <v>177.51430976430976</v>
      </c>
      <c r="V22" s="484"/>
      <c r="W22" s="483">
        <f>W17*W21</f>
        <v>177.51430976430976</v>
      </c>
      <c r="X22" s="484"/>
      <c r="Y22" s="483">
        <f>Y17*Y21</f>
        <v>177.51430976430976</v>
      </c>
      <c r="Z22" s="484"/>
      <c r="AA22" s="483">
        <f>AA17*AA21</f>
        <v>177.51430976430976</v>
      </c>
      <c r="AB22" s="484"/>
      <c r="AC22" s="483">
        <f>AC17*AC21</f>
        <v>177.51430976430976</v>
      </c>
      <c r="AD22" s="484"/>
      <c r="AE22" s="483">
        <f>AE17*AE21</f>
        <v>177.51430976430976</v>
      </c>
      <c r="AF22" s="484"/>
      <c r="AG22" s="483">
        <f>AG17*AG21</f>
        <v>177.51430976430976</v>
      </c>
      <c r="AH22" s="484"/>
      <c r="AI22" s="483">
        <f>AI17*AI21</f>
        <v>177.51430976430976</v>
      </c>
      <c r="AJ22" s="484"/>
      <c r="AK22" s="483">
        <f>AK17*AK21</f>
        <v>177.51430976430976</v>
      </c>
      <c r="AL22" s="484"/>
      <c r="AM22" s="483">
        <f>AM17*AM21</f>
        <v>177.51430976430976</v>
      </c>
      <c r="AN22" s="484"/>
      <c r="AO22" s="483">
        <f>AO17*AO21</f>
        <v>177.51430976430976</v>
      </c>
      <c r="AP22" s="484"/>
      <c r="AQ22" s="483">
        <f>AQ17*AQ21</f>
        <v>177.51430976430976</v>
      </c>
      <c r="AR22" s="484"/>
      <c r="AS22" s="483">
        <f>AS17*AS21</f>
        <v>177.51430976430976</v>
      </c>
      <c r="AT22" s="484"/>
      <c r="AU22" s="483">
        <f>AU17*AU21</f>
        <v>177.51430976430976</v>
      </c>
      <c r="AV22" s="484"/>
      <c r="AW22" s="483">
        <f>AW17*AW21</f>
        <v>177.51430976430976</v>
      </c>
      <c r="AX22" s="484"/>
      <c r="AY22" s="483">
        <f>AY17*AY21</f>
        <v>177.51430976430976</v>
      </c>
      <c r="AZ22" s="484"/>
      <c r="BA22" s="483">
        <f>BA17*BA21</f>
        <v>177.51430976430976</v>
      </c>
      <c r="BB22" s="484"/>
      <c r="BC22" s="483">
        <f>BC17*BC21</f>
        <v>177.51430976430976</v>
      </c>
      <c r="BD22" s="484"/>
      <c r="BE22" s="483">
        <f>BE17*BE21</f>
        <v>177.51430976430976</v>
      </c>
      <c r="BF22" s="484"/>
    </row>
    <row r="23" spans="1:58" ht="15.75" thickBot="1" x14ac:dyDescent="0.3">
      <c r="A23" s="227"/>
      <c r="B23" s="122"/>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row>
    <row r="24" spans="1:58" x14ac:dyDescent="0.25">
      <c r="A24" s="497" t="s">
        <v>107</v>
      </c>
      <c r="B24" s="47" t="s">
        <v>89</v>
      </c>
      <c r="C24" s="469">
        <f>IF(OR(C7=Tabelas!$F$14,C7=Tabelas!$F$16),2*C4,4*C4)</f>
        <v>0</v>
      </c>
      <c r="D24" s="470"/>
      <c r="E24" s="469">
        <f>IF(OR(E7=Tabelas!$F$14,E7=Tabelas!$F$16),2*E4,4*E4)</f>
        <v>0</v>
      </c>
      <c r="F24" s="470"/>
      <c r="G24" s="469">
        <f>IF(OR(G7=Tabelas!$F$14,G7=Tabelas!$F$16),2*G4,4*G4)</f>
        <v>0</v>
      </c>
      <c r="H24" s="470"/>
      <c r="I24" s="469">
        <f>IF(OR(I7=Tabelas!$F$14,I7=Tabelas!$F$16),2*I4,4*I4)</f>
        <v>0</v>
      </c>
      <c r="J24" s="470"/>
      <c r="K24" s="469">
        <f>IF(OR(K7=Tabelas!$F$14,K7=Tabelas!$F$16),2*K4,4*K4)</f>
        <v>0</v>
      </c>
      <c r="L24" s="470"/>
      <c r="M24" s="469">
        <f>IF(OR(M7=Tabelas!$F$14,M7=Tabelas!$F$16),2*M4,4*M4)</f>
        <v>0</v>
      </c>
      <c r="N24" s="470"/>
      <c r="O24" s="469">
        <f>IF(OR(O7=Tabelas!$F$14,O7=Tabelas!$F$16),2*O4,4*O4)</f>
        <v>0</v>
      </c>
      <c r="P24" s="470"/>
      <c r="Q24" s="469">
        <f>IF(OR(Q7=Tabelas!$F$14,Q7=Tabelas!$F$16),2*Q4,4*Q4)</f>
        <v>4000</v>
      </c>
      <c r="R24" s="470"/>
      <c r="S24" s="469">
        <f>IF(OR(S7=Tabelas!$F$14,S7=Tabelas!$F$16),2*S4,4*S4)</f>
        <v>0</v>
      </c>
      <c r="T24" s="470"/>
      <c r="U24" s="469">
        <f>IF(OR(U7=Tabelas!$F$14,U7=Tabelas!$F$16),2*U4,4*U4)</f>
        <v>0</v>
      </c>
      <c r="V24" s="470"/>
      <c r="W24" s="469">
        <f>IF(OR(W7=Tabelas!$F$14,W7=Tabelas!$F$16),2*W4,4*W4)</f>
        <v>0</v>
      </c>
      <c r="X24" s="470"/>
      <c r="Y24" s="469">
        <f>IF(OR(Y7=Tabelas!$F$14,Y7=Tabelas!$F$16),2*Y4,4*Y4)</f>
        <v>200</v>
      </c>
      <c r="Z24" s="470"/>
      <c r="AA24" s="469">
        <f>IF(OR(AA7=Tabelas!$F$14,AA7=Tabelas!$F$16),2*AA4,4*AA4)</f>
        <v>0</v>
      </c>
      <c r="AB24" s="470"/>
      <c r="AC24" s="469">
        <f>IF(OR(AC7=Tabelas!$F$14,AC7=Tabelas!$F$16),2*AC4,4*AC4)</f>
        <v>0</v>
      </c>
      <c r="AD24" s="470"/>
      <c r="AE24" s="469">
        <f>IF(OR(AE7=Tabelas!$F$14,AE7=Tabelas!$F$16),2*AE4,4*AE4)</f>
        <v>0</v>
      </c>
      <c r="AF24" s="470"/>
      <c r="AG24" s="469">
        <f>IF(OR(AG7=Tabelas!$F$14,AG7=Tabelas!$F$16),2*AG4,4*AG4)</f>
        <v>300</v>
      </c>
      <c r="AH24" s="470"/>
      <c r="AI24" s="469">
        <f>IF(OR(AI7=Tabelas!$F$14,AI7=Tabelas!$F$16),2*AI4,4*AI4)</f>
        <v>0</v>
      </c>
      <c r="AJ24" s="470"/>
      <c r="AK24" s="469">
        <f>IF(OR(AK7=Tabelas!$F$14,AK7=Tabelas!$F$16),2*AK4,4*AK4)</f>
        <v>0</v>
      </c>
      <c r="AL24" s="470"/>
      <c r="AM24" s="469">
        <f>IF(OR(AM7=Tabelas!$F$14,AM7=Tabelas!$F$16),2*AM4,4*AM4)</f>
        <v>0</v>
      </c>
      <c r="AN24" s="470"/>
      <c r="AO24" s="469">
        <f>IF(OR(AO7=Tabelas!$F$14,AO7=Tabelas!$F$16),2*AO4,4*AO4)</f>
        <v>0</v>
      </c>
      <c r="AP24" s="470"/>
      <c r="AQ24" s="469">
        <f>IF(OR(AQ7=Tabelas!$F$14,AQ7=Tabelas!$F$16),2*AQ4,4*AQ4)</f>
        <v>0</v>
      </c>
      <c r="AR24" s="470"/>
      <c r="AS24" s="469">
        <f>IF(OR(AS7=Tabelas!$F$14,AS7=Tabelas!$F$16),2*AS4,4*AS4)</f>
        <v>0</v>
      </c>
      <c r="AT24" s="470"/>
      <c r="AU24" s="469">
        <f>IF(OR(AU7=Tabelas!$F$14,AU7=Tabelas!$F$16),2*AU4,4*AU4)</f>
        <v>0</v>
      </c>
      <c r="AV24" s="470"/>
      <c r="AW24" s="469">
        <f>IF(OR(AW7=Tabelas!$F$14,AW7=Tabelas!$F$16),2*AW4,4*AW4)</f>
        <v>0</v>
      </c>
      <c r="AX24" s="470"/>
      <c r="AY24" s="469">
        <f>IF(OR(AY7=Tabelas!$F$14,AY7=Tabelas!$F$16),2*AY4,4*AY4)</f>
        <v>0</v>
      </c>
      <c r="AZ24" s="470"/>
      <c r="BA24" s="469">
        <f>IF(OR(BA7=Tabelas!$F$14,BA7=Tabelas!$F$16),2*BA4,4*BA4)</f>
        <v>0</v>
      </c>
      <c r="BB24" s="470"/>
      <c r="BC24" s="469">
        <f>IF(OR(BC7=Tabelas!$F$14,BC7=Tabelas!$F$16),2*BC4,4*BC4)</f>
        <v>0</v>
      </c>
      <c r="BD24" s="470"/>
      <c r="BE24" s="469">
        <f>IF(OR(BE7=Tabelas!$F$14,BE7=Tabelas!$F$16),2*BE4,4*BE4)</f>
        <v>6000</v>
      </c>
      <c r="BF24" s="470"/>
    </row>
    <row r="25" spans="1:58" x14ac:dyDescent="0.25">
      <c r="A25" s="445"/>
      <c r="B25" s="48" t="s">
        <v>90</v>
      </c>
      <c r="C25" s="485">
        <f>IF(C7=Tabelas!$B$4,0,IF(OR(C7=Tabelas!$F$14,C7=Tabelas!$F$15),VLOOKUP(C8,matrizpapel,2,0),VLOOKUP(C8,matrizpapel,3,0)))</f>
        <v>4.96</v>
      </c>
      <c r="D25" s="486"/>
      <c r="E25" s="485">
        <f>IF(E7=Tabelas!$B$4,0,IF(OR(E7=Tabelas!$F$14,E7=Tabelas!$F$15),VLOOKUP(E8,matrizpapel,2,0),VLOOKUP(E8,matrizpapel,3,0)))</f>
        <v>4.96</v>
      </c>
      <c r="F25" s="486"/>
      <c r="G25" s="485">
        <f>IF(G7=Tabelas!$B$4,0,IF(OR(G7=Tabelas!$F$14,G7=Tabelas!$F$15),VLOOKUP(G8,matrizpapel,2,0),VLOOKUP(G8,matrizpapel,3,0)))</f>
        <v>4.96</v>
      </c>
      <c r="H25" s="486"/>
      <c r="I25" s="485">
        <f>IF(I7=Tabelas!$B$4,0,IF(OR(I7=Tabelas!$F$14,I7=Tabelas!$F$15),VLOOKUP(I8,matrizpapel,2,0),VLOOKUP(I8,matrizpapel,3,0)))</f>
        <v>4.96</v>
      </c>
      <c r="J25" s="486"/>
      <c r="K25" s="485">
        <f>IF(K7=Tabelas!$B$4,0,IF(OR(K7=Tabelas!$F$14,K7=Tabelas!$F$15),VLOOKUP(K8,matrizpapel,2,0),VLOOKUP(K8,matrizpapel,3,0)))</f>
        <v>4.96</v>
      </c>
      <c r="L25" s="486"/>
      <c r="M25" s="485">
        <f>IF(M7=Tabelas!$B$4,0,IF(OR(M7=Tabelas!$F$14,M7=Tabelas!$F$15),VLOOKUP(M8,matrizpapel,2,0),VLOOKUP(M8,matrizpapel,3,0)))</f>
        <v>4.96</v>
      </c>
      <c r="N25" s="486"/>
      <c r="O25" s="485">
        <f>IF(O7=Tabelas!$B$4,0,IF(OR(O7=Tabelas!$F$14,O7=Tabelas!$F$15),VLOOKUP(O8,matrizpapel,2,0),VLOOKUP(O8,matrizpapel,3,0)))</f>
        <v>4.96</v>
      </c>
      <c r="P25" s="486"/>
      <c r="Q25" s="485">
        <f>IF(Q7=Tabelas!$B$4,0,IF(OR(Q7=Tabelas!$F$14,Q7=Tabelas!$F$15),VLOOKUP(Q8,matrizpapel,2,0),VLOOKUP(Q8,matrizpapel,3,0)))</f>
        <v>4.96</v>
      </c>
      <c r="R25" s="486"/>
      <c r="S25" s="485">
        <f>IF(S7=Tabelas!$B$4,0,IF(OR(S7=Tabelas!$F$14,S7=Tabelas!$F$15),VLOOKUP(S8,matrizpapel,2,0),VLOOKUP(S8,matrizpapel,3,0)))</f>
        <v>4.96</v>
      </c>
      <c r="T25" s="486"/>
      <c r="U25" s="485">
        <f>IF(U7=Tabelas!$B$4,0,IF(OR(U7=Tabelas!$F$14,U7=Tabelas!$F$15),VLOOKUP(U8,matrizpapel,2,0),VLOOKUP(U8,matrizpapel,3,0)))</f>
        <v>4.96</v>
      </c>
      <c r="V25" s="486"/>
      <c r="W25" s="485">
        <f>IF(W7=Tabelas!$B$4,0,IF(OR(W7=Tabelas!$F$14,W7=Tabelas!$F$15),VLOOKUP(W8,matrizpapel,2,0),VLOOKUP(W8,matrizpapel,3,0)))</f>
        <v>4.96</v>
      </c>
      <c r="X25" s="486"/>
      <c r="Y25" s="485">
        <f>IF(Y7=Tabelas!$B$4,0,IF(OR(Y7=Tabelas!$F$14,Y7=Tabelas!$F$15),VLOOKUP(Y8,matrizpapel,2,0),VLOOKUP(Y8,matrizpapel,3,0)))</f>
        <v>4.96</v>
      </c>
      <c r="Z25" s="486"/>
      <c r="AA25" s="485">
        <f>IF(AA7=Tabelas!$B$4,0,IF(OR(AA7=Tabelas!$F$14,AA7=Tabelas!$F$15),VLOOKUP(AA8,matrizpapel,2,0),VLOOKUP(AA8,matrizpapel,3,0)))</f>
        <v>4.96</v>
      </c>
      <c r="AB25" s="486"/>
      <c r="AC25" s="485">
        <f>IF(AC7=Tabelas!$B$4,0,IF(OR(AC7=Tabelas!$F$14,AC7=Tabelas!$F$15),VLOOKUP(AC8,matrizpapel,2,0),VLOOKUP(AC8,matrizpapel,3,0)))</f>
        <v>4.96</v>
      </c>
      <c r="AD25" s="486"/>
      <c r="AE25" s="485">
        <f>IF(AE7=Tabelas!$B$4,0,IF(OR(AE7=Tabelas!$F$14,AE7=Tabelas!$F$15),VLOOKUP(AE8,matrizpapel,2,0),VLOOKUP(AE8,matrizpapel,3,0)))</f>
        <v>4.96</v>
      </c>
      <c r="AF25" s="486"/>
      <c r="AG25" s="485">
        <f>IF(AG7=Tabelas!$B$4,0,IF(OR(AG7=Tabelas!$F$14,AG7=Tabelas!$F$15),VLOOKUP(AG8,matrizpapel,2,0),VLOOKUP(AG8,matrizpapel,3,0)))</f>
        <v>4.96</v>
      </c>
      <c r="AH25" s="486"/>
      <c r="AI25" s="485">
        <f>IF(AI7=Tabelas!$B$4,0,IF(OR(AI7=Tabelas!$F$14,AI7=Tabelas!$F$15),VLOOKUP(AI8,matrizpapel,2,0),VLOOKUP(AI8,matrizpapel,3,0)))</f>
        <v>4.96</v>
      </c>
      <c r="AJ25" s="486"/>
      <c r="AK25" s="485">
        <f>IF(AK7=Tabelas!$B$4,0,IF(OR(AK7=Tabelas!$F$14,AK7=Tabelas!$F$15),VLOOKUP(AK8,matrizpapel,2,0),VLOOKUP(AK8,matrizpapel,3,0)))</f>
        <v>4.96</v>
      </c>
      <c r="AL25" s="486"/>
      <c r="AM25" s="485">
        <f>IF(AM7=Tabelas!$B$4,0,IF(OR(AM7=Tabelas!$F$14,AM7=Tabelas!$F$15),VLOOKUP(AM8,matrizpapel,2,0),VLOOKUP(AM8,matrizpapel,3,0)))</f>
        <v>4.96</v>
      </c>
      <c r="AN25" s="486"/>
      <c r="AO25" s="485">
        <f>IF(AO7=Tabelas!$B$4,0,IF(OR(AO7=Tabelas!$F$14,AO7=Tabelas!$F$15),VLOOKUP(AO8,matrizpapel,2,0),VLOOKUP(AO8,matrizpapel,3,0)))</f>
        <v>4.96</v>
      </c>
      <c r="AP25" s="486"/>
      <c r="AQ25" s="485">
        <f>IF(AQ7=Tabelas!$B$4,0,IF(OR(AQ7=Tabelas!$F$14,AQ7=Tabelas!$F$15),VLOOKUP(AQ8,matrizpapel,2,0),VLOOKUP(AQ8,matrizpapel,3,0)))</f>
        <v>4.96</v>
      </c>
      <c r="AR25" s="486"/>
      <c r="AS25" s="485">
        <f>IF(AS7=Tabelas!$B$4,0,IF(OR(AS7=Tabelas!$F$14,AS7=Tabelas!$F$15),VLOOKUP(AS8,matrizpapel,2,0),VLOOKUP(AS8,matrizpapel,3,0)))</f>
        <v>4.96</v>
      </c>
      <c r="AT25" s="486"/>
      <c r="AU25" s="485">
        <f>IF(AU7=Tabelas!$B$4,0,IF(OR(AU7=Tabelas!$F$14,AU7=Tabelas!$F$15),VLOOKUP(AU8,matrizpapel,2,0),VLOOKUP(AU8,matrizpapel,3,0)))</f>
        <v>4.96</v>
      </c>
      <c r="AV25" s="486"/>
      <c r="AW25" s="485">
        <f>IF(AW7=Tabelas!$B$4,0,IF(OR(AW7=Tabelas!$F$14,AW7=Tabelas!$F$15),VLOOKUP(AW8,matrizpapel,2,0),VLOOKUP(AW8,matrizpapel,3,0)))</f>
        <v>4.96</v>
      </c>
      <c r="AX25" s="486"/>
      <c r="AY25" s="485">
        <f>IF(AY7=Tabelas!$B$4,0,IF(OR(AY7=Tabelas!$F$14,AY7=Tabelas!$F$15),VLOOKUP(AY8,matrizpapel,2,0),VLOOKUP(AY8,matrizpapel,3,0)))</f>
        <v>4.96</v>
      </c>
      <c r="AZ25" s="486"/>
      <c r="BA25" s="485">
        <f>IF(BA7=Tabelas!$B$4,0,IF(OR(BA7=Tabelas!$F$14,BA7=Tabelas!$F$15),VLOOKUP(BA8,matrizpapel,2,0),VLOOKUP(BA8,matrizpapel,3,0)))</f>
        <v>3.2</v>
      </c>
      <c r="BB25" s="486"/>
      <c r="BC25" s="485">
        <f>IF(BC7=Tabelas!$B$4,0,IF(OR(BC7=Tabelas!$F$14,BC7=Tabelas!$F$15),VLOOKUP(BC8,matrizpapel,2,0),VLOOKUP(BC8,matrizpapel,3,0)))</f>
        <v>4.96</v>
      </c>
      <c r="BD25" s="486"/>
      <c r="BE25" s="485">
        <f>IF(BE7=Tabelas!$B$4,0,IF(OR(BE7=Tabelas!$F$14,BE7=Tabelas!$F$15),VLOOKUP(BE8,matrizpapel,2,0),VLOOKUP(BE8,matrizpapel,3,0)))</f>
        <v>4.96</v>
      </c>
      <c r="BF25" s="486"/>
    </row>
    <row r="26" spans="1:58" x14ac:dyDescent="0.25">
      <c r="A26" s="445"/>
      <c r="B26" s="6" t="s">
        <v>91</v>
      </c>
      <c r="C26" s="48">
        <f>IF(C24&gt;1000,1,C24/1000)</f>
        <v>0</v>
      </c>
      <c r="D26" s="70">
        <f>IF(C9=Tabelas!$F$23,C20*C26*(C25+Tabelas!$C$39),C20*C26*C25)</f>
        <v>0</v>
      </c>
      <c r="E26" s="48">
        <f>IF(E24&gt;1000,1,E24/1000)</f>
        <v>0</v>
      </c>
      <c r="F26" s="70">
        <f>IF(E9=Tabelas!$F$23,E20*E26*(E25+Tabelas!$C$39),E20*E26*E25)</f>
        <v>0</v>
      </c>
      <c r="G26" s="48">
        <f>IF(G24&gt;1000,1,G24/1000)</f>
        <v>0</v>
      </c>
      <c r="H26" s="70">
        <f>IF(G9=Tabelas!$F$23,G20*G26*(G25+Tabelas!$C$39),G20*G26*G25)</f>
        <v>0</v>
      </c>
      <c r="I26" s="48">
        <f>IF(I24&gt;1000,1,I24/1000)</f>
        <v>0</v>
      </c>
      <c r="J26" s="70">
        <f>IF(I9=Tabelas!$F$23,I20*I26*(I25+Tabelas!$C$39),I20*I26*I25)</f>
        <v>0</v>
      </c>
      <c r="K26" s="48">
        <f>IF(K24&gt;1000,1,K24/1000)</f>
        <v>0</v>
      </c>
      <c r="L26" s="70">
        <f>IF(K9=Tabelas!$F$23,K20*K26*(K25+Tabelas!$C$39),K20*K26*K25)</f>
        <v>0</v>
      </c>
      <c r="M26" s="48">
        <f>IF(M24&gt;1000,1,M24/1000)</f>
        <v>0</v>
      </c>
      <c r="N26" s="70">
        <f>IF(M9=Tabelas!$F$23,M20*M26*(M25+Tabelas!$C$39),M20*M26*M25)</f>
        <v>0</v>
      </c>
      <c r="O26" s="48">
        <f>IF(O24&gt;1000,1,O24/1000)</f>
        <v>0</v>
      </c>
      <c r="P26" s="70">
        <f>IF(O9=Tabelas!$F$23,O20*O26*(O25+Tabelas!$C$39),O20*O26*O25)</f>
        <v>0</v>
      </c>
      <c r="Q26" s="48">
        <f>IF(Q24&gt;1000,1,Q24/1000)</f>
        <v>1</v>
      </c>
      <c r="R26" s="70">
        <f>IF(Q9=Tabelas!$F$23,Q20*Q26*(Q25+Tabelas!$C$39),Q20*Q26*Q25)</f>
        <v>880.47097643097641</v>
      </c>
      <c r="S26" s="48">
        <f>IF(S24&gt;1000,1,S24/1000)</f>
        <v>0</v>
      </c>
      <c r="T26" s="70">
        <f>IF(S9=Tabelas!$F$23,S20*S26*(S25+Tabelas!$C$39),S20*S26*S25)</f>
        <v>0</v>
      </c>
      <c r="U26" s="48">
        <f>IF(U24&gt;1000,1,U24/1000)</f>
        <v>0</v>
      </c>
      <c r="V26" s="70">
        <f>IF(U9=Tabelas!$F$23,U20*U26*(U25+Tabelas!$C$39),U20*U26*U25)</f>
        <v>0</v>
      </c>
      <c r="W26" s="48">
        <f>IF(W24&gt;1000,1,W24/1000)</f>
        <v>0</v>
      </c>
      <c r="X26" s="70">
        <f>IF(W9=Tabelas!$F$23,W20*W26*(W25+Tabelas!$C$39),W20*W26*W25)</f>
        <v>0</v>
      </c>
      <c r="Y26" s="48">
        <f>IF(Y24&gt;1000,1,Y24/1000)</f>
        <v>0.2</v>
      </c>
      <c r="Z26" s="70">
        <f>IF(Y9=Tabelas!$F$23,Y20*Y26*(Y25+Tabelas!$C$39),Y20*Y26*Y25)</f>
        <v>176.09419528619529</v>
      </c>
      <c r="AA26" s="48">
        <f>IF(AA24&gt;1000,1,AA24/1000)</f>
        <v>0</v>
      </c>
      <c r="AB26" s="70">
        <f>IF(AA9=Tabelas!$F$23,AA20*AA26*(AA25+Tabelas!$C$39),AA20*AA26*AA25)</f>
        <v>0</v>
      </c>
      <c r="AC26" s="48">
        <f>IF(AC24&gt;1000,1,AC24/1000)</f>
        <v>0</v>
      </c>
      <c r="AD26" s="70">
        <f>IF(AC9=Tabelas!$F$23,AC20*AC26*(AC25+Tabelas!$C$39),AC20*AC26*AC25)</f>
        <v>0</v>
      </c>
      <c r="AE26" s="48">
        <f>IF(AE24&gt;1000,1,AE24/1000)</f>
        <v>0</v>
      </c>
      <c r="AF26" s="70">
        <f>IF(AE9=Tabelas!$F$23,AE20*AE26*(AE25+Tabelas!$C$39),AE20*AE26*AE25)</f>
        <v>0</v>
      </c>
      <c r="AG26" s="48">
        <f>IF(AG24&gt;1000,1,AG24/1000)</f>
        <v>0.3</v>
      </c>
      <c r="AH26" s="70">
        <f>IF(AG9=Tabelas!$F$23,AG20*AG26*(AG25+Tabelas!$C$39),AG20*AG26*AG25)</f>
        <v>264.14129292929289</v>
      </c>
      <c r="AI26" s="48">
        <f>IF(AI24&gt;1000,1,AI24/1000)</f>
        <v>0</v>
      </c>
      <c r="AJ26" s="70">
        <f>IF(AI9=Tabelas!$F$23,AI20*AI26*(AI25+Tabelas!$C$39),AI20*AI26*AI25)</f>
        <v>0</v>
      </c>
      <c r="AK26" s="48">
        <f>IF(AK24&gt;1000,1,AK24/1000)</f>
        <v>0</v>
      </c>
      <c r="AL26" s="70">
        <f>IF(AK9=Tabelas!$F$23,AK20*AK26*(AK25+Tabelas!$C$39),AK20*AK26*AK25)</f>
        <v>0</v>
      </c>
      <c r="AM26" s="48">
        <f>IF(AM24&gt;1000,1,AM24/1000)</f>
        <v>0</v>
      </c>
      <c r="AN26" s="70">
        <f>IF(AM9=Tabelas!$F$23,AM20*AM26*(AM25+Tabelas!$C$39),AM20*AM26*AM25)</f>
        <v>0</v>
      </c>
      <c r="AO26" s="48">
        <f>IF(AO24&gt;1000,1,AO24/1000)</f>
        <v>0</v>
      </c>
      <c r="AP26" s="70">
        <f>IF(AO9=Tabelas!$F$23,AO20*AO26*(AO25+Tabelas!$C$39),AO20*AO26*AO25)</f>
        <v>0</v>
      </c>
      <c r="AQ26" s="48">
        <f>IF(AQ24&gt;1000,1,AQ24/1000)</f>
        <v>0</v>
      </c>
      <c r="AR26" s="70">
        <f>IF(AQ9=Tabelas!$F$23,AQ20*AQ26*(AQ25+Tabelas!$C$39),AQ20*AQ26*AQ25)</f>
        <v>0</v>
      </c>
      <c r="AS26" s="48">
        <f>IF(AS24&gt;1000,1,AS24/1000)</f>
        <v>0</v>
      </c>
      <c r="AT26" s="70">
        <f>IF(AS9=Tabelas!$F$23,AS20*AS26*(AS25+Tabelas!$C$39),AS20*AS26*AS25)</f>
        <v>0</v>
      </c>
      <c r="AU26" s="48">
        <f>IF(AU24&gt;1000,1,AU24/1000)</f>
        <v>0</v>
      </c>
      <c r="AV26" s="70">
        <f>IF(AU9=Tabelas!$F$23,AU20*AU26*(AU25+Tabelas!$C$39),AU20*AU26*AU25)</f>
        <v>0</v>
      </c>
      <c r="AW26" s="48">
        <f>IF(AW24&gt;1000,1,AW24/1000)</f>
        <v>0</v>
      </c>
      <c r="AX26" s="70">
        <f>IF(AW9=Tabelas!$F$23,AW20*AW26*(AW25+Tabelas!$C$39),AW20*AW26*AW25)</f>
        <v>0</v>
      </c>
      <c r="AY26" s="48">
        <f>IF(AY24&gt;1000,1,AY24/1000)</f>
        <v>0</v>
      </c>
      <c r="AZ26" s="70">
        <f>IF(AY9=Tabelas!$F$23,AY20*AY26*(AY25+Tabelas!$C$39),AY20*AY26*AY25)</f>
        <v>0</v>
      </c>
      <c r="BA26" s="48">
        <f>IF(BA24&gt;1000,1,BA24/1000)</f>
        <v>0</v>
      </c>
      <c r="BB26" s="70">
        <f>IF(BA9=Tabelas!$F$23,BA20*BA26*(BA25+Tabelas!$C$39),BA20*BA26*BA25)</f>
        <v>0</v>
      </c>
      <c r="BC26" s="48">
        <f>IF(BC24&gt;1000,1,BC24/1000)</f>
        <v>0</v>
      </c>
      <c r="BD26" s="70">
        <f>IF(BC9=Tabelas!$F$23,BC20*BC26*(BC25+Tabelas!$C$39),BC20*BC26*BC25)</f>
        <v>0</v>
      </c>
      <c r="BE26" s="48">
        <f>IF(BE24&gt;1000,1,BE24/1000)</f>
        <v>1</v>
      </c>
      <c r="BF26" s="70">
        <f>IF(BE9=Tabelas!$F$23,BE20*BE26*(BE25+Tabelas!$C$39),BE20*BE26*BE25)</f>
        <v>880.47097643097641</v>
      </c>
    </row>
    <row r="27" spans="1:58" x14ac:dyDescent="0.25">
      <c r="A27" s="445"/>
      <c r="B27" s="6" t="s">
        <v>92</v>
      </c>
      <c r="C27" s="48">
        <f>IF(C24&gt;=30000,29,IF(C24&lt;1001,0,C24/1000-C26))</f>
        <v>0</v>
      </c>
      <c r="D27" s="70">
        <f>IF(C9=Tabelas!$F$23,IF(OR(C7=Tabelas!$F$14,C7=Tabelas!$F$15),C20*C27*(C25+Tabelas!$C$39)*Tabelas!$H$3,C20*C27*(C25+Tabelas!$C$39)*Tabelas!$H$7),IF(OR(C7=Tabelas!$F$14,C7=Tabelas!$F$15),C20*C27*C25*Tabelas!$H$3,C20*C27*C25*Tabelas!$H$7))</f>
        <v>0</v>
      </c>
      <c r="E27" s="48">
        <f>IF(E24&gt;=30000,29,IF(E24&lt;1001,0,E24/1000-E26))</f>
        <v>0</v>
      </c>
      <c r="F27" s="70">
        <f>IF(E9=Tabelas!$F$23,IF(OR(E7=Tabelas!$F$14,E7=Tabelas!$F$15),E20*E27*(E25+Tabelas!$C$39)*Tabelas!$H$3,E20*E27*(E25+Tabelas!$C$39)*Tabelas!$H$7),IF(OR(E7=Tabelas!$F$14,E7=Tabelas!$F$15),E20*E27*E25*Tabelas!$H$3,E20*E27*E25*Tabelas!$H$7))</f>
        <v>0</v>
      </c>
      <c r="G27" s="48">
        <f>IF(G24&gt;=30000,29,IF(G24&lt;1001,0,G24/1000-G26))</f>
        <v>0</v>
      </c>
      <c r="H27" s="70">
        <f>IF(G9=Tabelas!$F$23,IF(OR(G7=Tabelas!$F$14,G7=Tabelas!$F$15),G20*G27*(G25+Tabelas!$C$39)*Tabelas!$H$3,G20*G27*(G25+Tabelas!$C$39)*Tabelas!$H$7),IF(OR(G7=Tabelas!$F$14,G7=Tabelas!$F$15),G20*G27*G25*Tabelas!$H$3,G20*G27*G25*Tabelas!$H$7))</f>
        <v>0</v>
      </c>
      <c r="I27" s="48">
        <f>IF(I24&gt;=30000,29,IF(I24&lt;1001,0,I24/1000-I26))</f>
        <v>0</v>
      </c>
      <c r="J27" s="70">
        <f>IF(I9=Tabelas!$F$23,IF(OR(I7=Tabelas!$F$14,I7=Tabelas!$F$15),I20*I27*(I25+Tabelas!$C$39)*Tabelas!$H$3,I20*I27*(I25+Tabelas!$C$39)*Tabelas!$H$7),IF(OR(I7=Tabelas!$F$14,I7=Tabelas!$F$15),I20*I27*I25*Tabelas!$H$3,I20*I27*I25*Tabelas!$H$7))</f>
        <v>0</v>
      </c>
      <c r="K27" s="48">
        <f>IF(K24&gt;=30000,29,IF(K24&lt;1001,0,K24/1000-K26))</f>
        <v>0</v>
      </c>
      <c r="L27" s="70">
        <f>IF(K9=Tabelas!$F$23,IF(OR(K7=Tabelas!$F$14,K7=Tabelas!$F$15),K20*K27*(K25+Tabelas!$C$39)*Tabelas!$H$3,K20*K27*(K25+Tabelas!$C$39)*Tabelas!$H$7),IF(OR(K7=Tabelas!$F$14,K7=Tabelas!$F$15),K20*K27*K25*Tabelas!$H$3,K20*K27*K25*Tabelas!$H$7))</f>
        <v>0</v>
      </c>
      <c r="M27" s="48">
        <f>IF(M24&gt;=30000,29,IF(M24&lt;1001,0,M24/1000-M26))</f>
        <v>0</v>
      </c>
      <c r="N27" s="70">
        <f>IF(M9=Tabelas!$F$23,IF(OR(M7=Tabelas!$F$14,M7=Tabelas!$F$15),M20*M27*(M25+Tabelas!$C$39)*Tabelas!$H$3,M20*M27*(M25+Tabelas!$C$39)*Tabelas!$H$7),IF(OR(M7=Tabelas!$F$14,M7=Tabelas!$F$15),M20*M27*M25*Tabelas!$H$3,M20*M27*M25*Tabelas!$H$7))</f>
        <v>0</v>
      </c>
      <c r="O27" s="48">
        <f>IF(O24&gt;=30000,29,IF(O24&lt;1001,0,O24/1000-O26))</f>
        <v>0</v>
      </c>
      <c r="P27" s="70">
        <f>IF(O9=Tabelas!$F$23,IF(OR(O7=Tabelas!$F$14,O7=Tabelas!$F$15),O20*O27*(O25+Tabelas!$C$39)*Tabelas!$H$3,O20*O27*(O25+Tabelas!$C$39)*Tabelas!$H$7),IF(OR(O7=Tabelas!$F$14,O7=Tabelas!$F$15),O20*O27*O25*Tabelas!$H$3,O20*O27*O25*Tabelas!$H$7))</f>
        <v>0</v>
      </c>
      <c r="Q27" s="48">
        <f>IF(Q24&gt;=30000,29,IF(Q24&lt;1001,0,Q24/1000-Q26))</f>
        <v>3</v>
      </c>
      <c r="R27" s="70">
        <f>IF(Q9=Tabelas!$F$23,IF(OR(Q7=Tabelas!$F$14,Q7=Tabelas!$F$15),Q20*Q27*(Q25+Tabelas!$C$39)*Tabelas!$H$3,Q20*Q27*(Q25+Tabelas!$C$39)*Tabelas!$H$7),IF(OR(Q7=Tabelas!$F$14,Q7=Tabelas!$F$15),Q20*Q27*Q25*Tabelas!$H$3,Q20*Q27*Q25*Tabelas!$H$7))</f>
        <v>1558.4336282828285</v>
      </c>
      <c r="S27" s="48">
        <f>IF(S24&gt;=30000,29,IF(S24&lt;1001,0,S24/1000-S26))</f>
        <v>0</v>
      </c>
      <c r="T27" s="70">
        <f>IF(S9=Tabelas!$F$23,IF(OR(S7=Tabelas!$F$14,S7=Tabelas!$F$15),S20*S27*(S25+Tabelas!$C$39)*Tabelas!$H$3,S20*S27*(S25+Tabelas!$C$39)*Tabelas!$H$7),IF(OR(S7=Tabelas!$F$14,S7=Tabelas!$F$15),S20*S27*S25*Tabelas!$H$3,S20*S27*S25*Tabelas!$H$7))</f>
        <v>0</v>
      </c>
      <c r="U27" s="48">
        <f>IF(U24&gt;=30000,29,IF(U24&lt;1001,0,U24/1000-U26))</f>
        <v>0</v>
      </c>
      <c r="V27" s="70">
        <f>IF(U9=Tabelas!$F$23,IF(OR(U7=Tabelas!$F$14,U7=Tabelas!$F$15),U20*U27*(U25+Tabelas!$C$39)*Tabelas!$H$3,U20*U27*(U25+Tabelas!$C$39)*Tabelas!$H$7),IF(OR(U7=Tabelas!$F$14,U7=Tabelas!$F$15),U20*U27*U25*Tabelas!$H$3,U20*U27*U25*Tabelas!$H$7))</f>
        <v>0</v>
      </c>
      <c r="W27" s="48">
        <f>IF(W24&gt;=30000,29,IF(W24&lt;1001,0,W24/1000-W26))</f>
        <v>0</v>
      </c>
      <c r="X27" s="70">
        <f>IF(W9=Tabelas!$F$23,IF(OR(W7=Tabelas!$F$14,W7=Tabelas!$F$15),W20*W27*(W25+Tabelas!$C$39)*Tabelas!$H$3,W20*W27*(W25+Tabelas!$C$39)*Tabelas!$H$7),IF(OR(W7=Tabelas!$F$14,W7=Tabelas!$F$15),W20*W27*W25*Tabelas!$H$3,W20*W27*W25*Tabelas!$H$7))</f>
        <v>0</v>
      </c>
      <c r="Y27" s="48">
        <f>IF(Y24&gt;=30000,29,IF(Y24&lt;1001,0,Y24/1000-Y26))</f>
        <v>0</v>
      </c>
      <c r="Z27" s="70">
        <f>IF(Y9=Tabelas!$F$23,IF(OR(Y7=Tabelas!$F$14,Y7=Tabelas!$F$15),Y20*Y27*(Y25+Tabelas!$C$39)*Tabelas!$H$3,Y20*Y27*(Y25+Tabelas!$C$39)*Tabelas!$H$7),IF(OR(Y7=Tabelas!$F$14,Y7=Tabelas!$F$15),Y20*Y27*Y25*Tabelas!$H$3,Y20*Y27*Y25*Tabelas!$H$7))</f>
        <v>0</v>
      </c>
      <c r="AA27" s="48">
        <f>IF(AA24&gt;=30000,29,IF(AA24&lt;1001,0,AA24/1000-AA26))</f>
        <v>0</v>
      </c>
      <c r="AB27" s="70">
        <f>IF(AA9=Tabelas!$F$23,IF(OR(AA7=Tabelas!$F$14,AA7=Tabelas!$F$15),AA20*AA27*(AA25+Tabelas!$C$39)*Tabelas!$H$3,AA20*AA27*(AA25+Tabelas!$C$39)*Tabelas!$H$7),IF(OR(AA7=Tabelas!$F$14,AA7=Tabelas!$F$15),AA20*AA27*AA25*Tabelas!$H$3,AA20*AA27*AA25*Tabelas!$H$7))</f>
        <v>0</v>
      </c>
      <c r="AC27" s="48">
        <f>IF(AC24&gt;=30000,29,IF(AC24&lt;1001,0,AC24/1000-AC26))</f>
        <v>0</v>
      </c>
      <c r="AD27" s="70">
        <f>IF(AC9=Tabelas!$F$23,IF(OR(AC7=Tabelas!$F$14,AC7=Tabelas!$F$15),AC20*AC27*(AC25+Tabelas!$C$39)*Tabelas!$H$3,AC20*AC27*(AC25+Tabelas!$C$39)*Tabelas!$H$7),IF(OR(AC7=Tabelas!$F$14,AC7=Tabelas!$F$15),AC20*AC27*AC25*Tabelas!$H$3,AC20*AC27*AC25*Tabelas!$H$7))</f>
        <v>0</v>
      </c>
      <c r="AE27" s="48">
        <f>IF(AE24&gt;=30000,29,IF(AE24&lt;1001,0,AE24/1000-AE26))</f>
        <v>0</v>
      </c>
      <c r="AF27" s="70">
        <f>IF(AE9=Tabelas!$F$23,IF(OR(AE7=Tabelas!$F$14,AE7=Tabelas!$F$15),AE20*AE27*(AE25+Tabelas!$C$39)*Tabelas!$H$3,AE20*AE27*(AE25+Tabelas!$C$39)*Tabelas!$H$7),IF(OR(AE7=Tabelas!$F$14,AE7=Tabelas!$F$15),AE20*AE27*AE25*Tabelas!$H$3,AE20*AE27*AE25*Tabelas!$H$7))</f>
        <v>0</v>
      </c>
      <c r="AG27" s="48">
        <f>IF(AG24&gt;=30000,29,IF(AG24&lt;1001,0,AG24/1000-AG26))</f>
        <v>0</v>
      </c>
      <c r="AH27" s="70">
        <f>IF(AG9=Tabelas!$F$23,IF(OR(AG7=Tabelas!$F$14,AG7=Tabelas!$F$15),AG20*AG27*(AG25+Tabelas!$C$39)*Tabelas!$H$3,AG20*AG27*(AG25+Tabelas!$C$39)*Tabelas!$H$7),IF(OR(AG7=Tabelas!$F$14,AG7=Tabelas!$F$15),AG20*AG27*AG25*Tabelas!$H$3,AG20*AG27*AG25*Tabelas!$H$7))</f>
        <v>0</v>
      </c>
      <c r="AI27" s="48">
        <f>IF(AI24&gt;=30000,29,IF(AI24&lt;1001,0,AI24/1000-AI26))</f>
        <v>0</v>
      </c>
      <c r="AJ27" s="70">
        <f>IF(AI9=Tabelas!$F$23,IF(OR(AI7=Tabelas!$F$14,AI7=Tabelas!$F$15),AI20*AI27*(AI25+Tabelas!$C$39)*Tabelas!$H$3,AI20*AI27*(AI25+Tabelas!$C$39)*Tabelas!$H$7),IF(OR(AI7=Tabelas!$F$14,AI7=Tabelas!$F$15),AI20*AI27*AI25*Tabelas!$H$3,AI20*AI27*AI25*Tabelas!$H$7))</f>
        <v>0</v>
      </c>
      <c r="AK27" s="48">
        <f>IF(AK24&gt;=30000,29,IF(AK24&lt;1001,0,AK24/1000-AK26))</f>
        <v>0</v>
      </c>
      <c r="AL27" s="70">
        <f>IF(AK9=Tabelas!$F$23,IF(OR(AK7=Tabelas!$F$14,AK7=Tabelas!$F$15),AK20*AK27*(AK25+Tabelas!$C$39)*Tabelas!$H$3,AK20*AK27*(AK25+Tabelas!$C$39)*Tabelas!$H$7),IF(OR(AK7=Tabelas!$F$14,AK7=Tabelas!$F$15),AK20*AK27*AK25*Tabelas!$H$3,AK20*AK27*AK25*Tabelas!$H$7))</f>
        <v>0</v>
      </c>
      <c r="AM27" s="48">
        <f>IF(AM24&gt;=30000,29,IF(AM24&lt;1001,0,AM24/1000-AM26))</f>
        <v>0</v>
      </c>
      <c r="AN27" s="70">
        <f>IF(AM9=Tabelas!$F$23,IF(OR(AM7=Tabelas!$F$14,AM7=Tabelas!$F$15),AM20*AM27*(AM25+Tabelas!$C$39)*Tabelas!$H$3,AM20*AM27*(AM25+Tabelas!$C$39)*Tabelas!$H$7),IF(OR(AM7=Tabelas!$F$14,AM7=Tabelas!$F$15),AM20*AM27*AM25*Tabelas!$H$3,AM20*AM27*AM25*Tabelas!$H$7))</f>
        <v>0</v>
      </c>
      <c r="AO27" s="48">
        <f>IF(AO24&gt;=30000,29,IF(AO24&lt;1001,0,AO24/1000-AO26))</f>
        <v>0</v>
      </c>
      <c r="AP27" s="70">
        <f>IF(AO9=Tabelas!$F$23,IF(OR(AO7=Tabelas!$F$14,AO7=Tabelas!$F$15),AO20*AO27*(AO25+Tabelas!$C$39)*Tabelas!$H$3,AO20*AO27*(AO25+Tabelas!$C$39)*Tabelas!$H$7),IF(OR(AO7=Tabelas!$F$14,AO7=Tabelas!$F$15),AO20*AO27*AO25*Tabelas!$H$3,AO20*AO27*AO25*Tabelas!$H$7))</f>
        <v>0</v>
      </c>
      <c r="AQ27" s="48">
        <f>IF(AQ24&gt;=30000,29,IF(AQ24&lt;1001,0,AQ24/1000-AQ26))</f>
        <v>0</v>
      </c>
      <c r="AR27" s="70">
        <f>IF(AQ9=Tabelas!$F$23,IF(OR(AQ7=Tabelas!$F$14,AQ7=Tabelas!$F$15),AQ20*AQ27*(AQ25+Tabelas!$C$39)*Tabelas!$H$3,AQ20*AQ27*(AQ25+Tabelas!$C$39)*Tabelas!$H$7),IF(OR(AQ7=Tabelas!$F$14,AQ7=Tabelas!$F$15),AQ20*AQ27*AQ25*Tabelas!$H$3,AQ20*AQ27*AQ25*Tabelas!$H$7))</f>
        <v>0</v>
      </c>
      <c r="AS27" s="48">
        <f>IF(AS24&gt;=30000,29,IF(AS24&lt;1001,0,AS24/1000-AS26))</f>
        <v>0</v>
      </c>
      <c r="AT27" s="70">
        <f>IF(AS9=Tabelas!$F$23,IF(OR(AS7=Tabelas!$F$14,AS7=Tabelas!$F$15),AS20*AS27*(AS25+Tabelas!$C$39)*Tabelas!$H$3,AS20*AS27*(AS25+Tabelas!$C$39)*Tabelas!$H$7),IF(OR(AS7=Tabelas!$F$14,AS7=Tabelas!$F$15),AS20*AS27*AS25*Tabelas!$H$3,AS20*AS27*AS25*Tabelas!$H$7))</f>
        <v>0</v>
      </c>
      <c r="AU27" s="48">
        <f>IF(AU24&gt;=30000,29,IF(AU24&lt;1001,0,AU24/1000-AU26))</f>
        <v>0</v>
      </c>
      <c r="AV27" s="70">
        <f>IF(AU9=Tabelas!$F$23,IF(OR(AU7=Tabelas!$F$14,AU7=Tabelas!$F$15),AU20*AU27*(AU25+Tabelas!$C$39)*Tabelas!$H$3,AU20*AU27*(AU25+Tabelas!$C$39)*Tabelas!$H$7),IF(OR(AU7=Tabelas!$F$14,AU7=Tabelas!$F$15),AU20*AU27*AU25*Tabelas!$H$3,AU20*AU27*AU25*Tabelas!$H$7))</f>
        <v>0</v>
      </c>
      <c r="AW27" s="48">
        <f>IF(AW24&gt;=30000,29,IF(AW24&lt;1001,0,AW24/1000-AW26))</f>
        <v>0</v>
      </c>
      <c r="AX27" s="70">
        <f>IF(AW9=Tabelas!$F$23,IF(OR(AW7=Tabelas!$F$14,AW7=Tabelas!$F$15),AW20*AW27*(AW25+Tabelas!$C$39)*Tabelas!$H$3,AW20*AW27*(AW25+Tabelas!$C$39)*Tabelas!$H$7),IF(OR(AW7=Tabelas!$F$14,AW7=Tabelas!$F$15),AW20*AW27*AW25*Tabelas!$H$3,AW20*AW27*AW25*Tabelas!$H$7))</f>
        <v>0</v>
      </c>
      <c r="AY27" s="48">
        <f>IF(AY24&gt;=30000,29,IF(AY24&lt;1001,0,AY24/1000-AY26))</f>
        <v>0</v>
      </c>
      <c r="AZ27" s="70">
        <f>IF(AY9=Tabelas!$F$23,IF(OR(AY7=Tabelas!$F$14,AY7=Tabelas!$F$15),AY20*AY27*(AY25+Tabelas!$C$39)*Tabelas!$H$3,AY20*AY27*(AY25+Tabelas!$C$39)*Tabelas!$H$7),IF(OR(AY7=Tabelas!$F$14,AY7=Tabelas!$F$15),AY20*AY27*AY25*Tabelas!$H$3,AY20*AY27*AY25*Tabelas!$H$7))</f>
        <v>0</v>
      </c>
      <c r="BA27" s="48">
        <f>IF(BA24&gt;=30000,29,IF(BA24&lt;1001,0,BA24/1000-BA26))</f>
        <v>0</v>
      </c>
      <c r="BB27" s="70">
        <f>IF(BA9=Tabelas!$F$23,IF(OR(BA7=Tabelas!$F$14,BA7=Tabelas!$F$15),BA20*BA27*(BA25+Tabelas!$C$39)*Tabelas!$H$3,BA20*BA27*(BA25+Tabelas!$C$39)*Tabelas!$H$7),IF(OR(BA7=Tabelas!$F$14,BA7=Tabelas!$F$15),BA20*BA27*BA25*Tabelas!$H$3,BA20*BA27*BA25*Tabelas!$H$7))</f>
        <v>0</v>
      </c>
      <c r="BC27" s="48">
        <f>IF(BC24&gt;=30000,29,IF(BC24&lt;1001,0,BC24/1000-BC26))</f>
        <v>0</v>
      </c>
      <c r="BD27" s="70">
        <f>IF(BC9=Tabelas!$F$23,IF(OR(BC7=Tabelas!$F$14,BC7=Tabelas!$F$15),BC20*BC27*(BC25+Tabelas!$C$39)*Tabelas!$H$3,BC20*BC27*(BC25+Tabelas!$C$39)*Tabelas!$H$7),IF(OR(BC7=Tabelas!$F$14,BC7=Tabelas!$F$15),BC20*BC27*BC25*Tabelas!$H$3,BC20*BC27*BC25*Tabelas!$H$7))</f>
        <v>0</v>
      </c>
      <c r="BE27" s="48">
        <f>IF(BE24&gt;=30000,29,IF(BE24&lt;1001,0,BE24/1000-BE26))</f>
        <v>5</v>
      </c>
      <c r="BF27" s="70">
        <f>IF(BE9=Tabelas!$F$23,IF(OR(BE7=Tabelas!$F$14,BE7=Tabelas!$F$15),BE20*BE27*(BE25+Tabelas!$C$39)*Tabelas!$H$3,BE20*BE27*(BE25+Tabelas!$C$39)*Tabelas!$H$7),IF(OR(BE7=Tabelas!$F$14,BE7=Tabelas!$F$15),BE20*BE27*BE25*Tabelas!$H$3,BE20*BE27*BE25*Tabelas!$H$7))</f>
        <v>2597.3893804713803</v>
      </c>
    </row>
    <row r="28" spans="1:58" x14ac:dyDescent="0.25">
      <c r="A28" s="445"/>
      <c r="B28" s="7" t="s">
        <v>93</v>
      </c>
      <c r="C28" s="48">
        <f>IF(C24&gt;=100000,70,IF(C24&lt;30001,0,C24/1000-SUM(C26:C27)))</f>
        <v>0</v>
      </c>
      <c r="D28" s="70">
        <f>IF(C9=Tabelas!$F$23,IF(OR(C7=Tabelas!$F$14,C7=Tabelas!$F$15),C20*C28*(C25+Tabelas!$C$39)*Tabelas!$H$4,C20*C28*(C25+Tabelas!$C$39)*Tabelas!$G$4),IF(OR(C7=Tabelas!$F$14,C7=Tabelas!$F$15),C20*C28*C25*Tabelas!$H$4,C20*C28*C25*Tabelas!$H$8))</f>
        <v>0</v>
      </c>
      <c r="E28" s="48">
        <f>IF(E24&gt;=100000,70,IF(E24&lt;30001,0,E24/1000-SUM(E26:E27)))</f>
        <v>0</v>
      </c>
      <c r="F28" s="70">
        <f>IF(E9=Tabelas!$F$23,IF(OR(E7=Tabelas!$F$14,E7=Tabelas!$F$15),E20*E28*(E25+Tabelas!$C$39)*Tabelas!$H$4,E20*E28*(E25+Tabelas!$C$39)*Tabelas!$G$4),IF(OR(E7=Tabelas!$F$14,E7=Tabelas!$F$15),E20*E28*E25*Tabelas!$H$4,E20*E28*E25*Tabelas!$H$8))</f>
        <v>0</v>
      </c>
      <c r="G28" s="48">
        <f>IF(G24&gt;=100000,70,IF(G24&lt;30001,0,G24/1000-SUM(G26:G27)))</f>
        <v>0</v>
      </c>
      <c r="H28" s="70">
        <f>IF(G9=Tabelas!$F$23,IF(OR(G7=Tabelas!$F$14,G7=Tabelas!$F$15),G20*G28*(G25+Tabelas!$C$39)*Tabelas!$H$4,G20*G28*(G25+Tabelas!$C$39)*Tabelas!$G$4),IF(OR(G7=Tabelas!$F$14,G7=Tabelas!$F$15),G20*G28*G25*Tabelas!$H$4,G20*G28*G25*Tabelas!$H$8))</f>
        <v>0</v>
      </c>
      <c r="I28" s="48">
        <f>IF(I24&gt;=100000,70,IF(I24&lt;30001,0,I24/1000-SUM(I26:I27)))</f>
        <v>0</v>
      </c>
      <c r="J28" s="70">
        <f>IF(I9=Tabelas!$F$23,IF(OR(I7=Tabelas!$F$14,I7=Tabelas!$F$15),I20*I28*(I25+Tabelas!$C$39)*Tabelas!$H$4,I20*I28*(I25+Tabelas!$C$39)*Tabelas!$G$4),IF(OR(I7=Tabelas!$F$14,I7=Tabelas!$F$15),I20*I28*I25*Tabelas!$H$4,I20*I28*I25*Tabelas!$H$8))</f>
        <v>0</v>
      </c>
      <c r="K28" s="48">
        <f>IF(K24&gt;=100000,70,IF(K24&lt;30001,0,K24/1000-SUM(K26:K27)))</f>
        <v>0</v>
      </c>
      <c r="L28" s="70">
        <f>IF(K9=Tabelas!$F$23,IF(OR(K7=Tabelas!$F$14,K7=Tabelas!$F$15),K20*K28*(K25+Tabelas!$C$39)*Tabelas!$H$4,K20*K28*(K25+Tabelas!$C$39)*Tabelas!$G$4),IF(OR(K7=Tabelas!$F$14,K7=Tabelas!$F$15),K20*K28*K25*Tabelas!$H$4,K20*K28*K25*Tabelas!$H$8))</f>
        <v>0</v>
      </c>
      <c r="M28" s="48">
        <f>IF(M24&gt;=100000,70,IF(M24&lt;30001,0,M24/1000-SUM(M26:M27)))</f>
        <v>0</v>
      </c>
      <c r="N28" s="70">
        <f>IF(M9=Tabelas!$F$23,IF(OR(M7=Tabelas!$F$14,M7=Tabelas!$F$15),M20*M28*(M25+Tabelas!$C$39)*Tabelas!$H$4,M20*M28*(M25+Tabelas!$C$39)*Tabelas!$G$4),IF(OR(M7=Tabelas!$F$14,M7=Tabelas!$F$15),M20*M28*M25*Tabelas!$H$4,M20*M28*M25*Tabelas!$H$8))</f>
        <v>0</v>
      </c>
      <c r="O28" s="48">
        <f>IF(O24&gt;=100000,70,IF(O24&lt;30001,0,O24/1000-SUM(O26:O27)))</f>
        <v>0</v>
      </c>
      <c r="P28" s="70">
        <f>IF(O9=Tabelas!$F$23,IF(OR(O7=Tabelas!$F$14,O7=Tabelas!$F$15),O20*O28*(O25+Tabelas!$C$39)*Tabelas!$H$4,O20*O28*(O25+Tabelas!$C$39)*Tabelas!$G$4),IF(OR(O7=Tabelas!$F$14,O7=Tabelas!$F$15),O20*O28*O25*Tabelas!$H$4,O20*O28*O25*Tabelas!$H$8))</f>
        <v>0</v>
      </c>
      <c r="Q28" s="48">
        <f>IF(Q24&gt;=100000,70,IF(Q24&lt;30001,0,Q24/1000-SUM(Q26:Q27)))</f>
        <v>0</v>
      </c>
      <c r="R28" s="70">
        <f>IF(Q9=Tabelas!$F$23,IF(OR(Q7=Tabelas!$F$14,Q7=Tabelas!$F$15),Q20*Q28*(Q25+Tabelas!$C$39)*Tabelas!$H$4,Q20*Q28*(Q25+Tabelas!$C$39)*Tabelas!$G$4),IF(OR(Q7=Tabelas!$F$14,Q7=Tabelas!$F$15),Q20*Q28*Q25*Tabelas!$H$4,Q20*Q28*Q25*Tabelas!$H$8))</f>
        <v>0</v>
      </c>
      <c r="S28" s="48">
        <f>IF(S24&gt;=100000,70,IF(S24&lt;30001,0,S24/1000-SUM(S26:S27)))</f>
        <v>0</v>
      </c>
      <c r="T28" s="70">
        <f>IF(S9=Tabelas!$F$23,IF(OR(S7=Tabelas!$F$14,S7=Tabelas!$F$15),S20*S28*(S25+Tabelas!$C$39)*Tabelas!$H$4,S20*S28*(S25+Tabelas!$C$39)*Tabelas!$G$4),IF(OR(S7=Tabelas!$F$14,S7=Tabelas!$F$15),S20*S28*S25*Tabelas!$H$4,S20*S28*S25*Tabelas!$H$8))</f>
        <v>0</v>
      </c>
      <c r="U28" s="48">
        <f>IF(U24&gt;=100000,70,IF(U24&lt;30001,0,U24/1000-SUM(U26:U27)))</f>
        <v>0</v>
      </c>
      <c r="V28" s="70">
        <f>IF(U9=Tabelas!$F$23,IF(OR(U7=Tabelas!$F$14,U7=Tabelas!$F$15),U20*U28*(U25+Tabelas!$C$39)*Tabelas!$H$4,U20*U28*(U25+Tabelas!$C$39)*Tabelas!$G$4),IF(OR(U7=Tabelas!$F$14,U7=Tabelas!$F$15),U20*U28*U25*Tabelas!$H$4,U20*U28*U25*Tabelas!$H$8))</f>
        <v>0</v>
      </c>
      <c r="W28" s="48">
        <f>IF(W24&gt;=100000,70,IF(W24&lt;30001,0,W24/1000-SUM(W26:W27)))</f>
        <v>0</v>
      </c>
      <c r="X28" s="70">
        <f>IF(W9=Tabelas!$F$23,IF(OR(W7=Tabelas!$F$14,W7=Tabelas!$F$15),W20*W28*(W25+Tabelas!$C$39)*Tabelas!$H$4,W20*W28*(W25+Tabelas!$C$39)*Tabelas!$G$4),IF(OR(W7=Tabelas!$F$14,W7=Tabelas!$F$15),W20*W28*W25*Tabelas!$H$4,W20*W28*W25*Tabelas!$H$8))</f>
        <v>0</v>
      </c>
      <c r="Y28" s="48">
        <f>IF(Y24&gt;=100000,70,IF(Y24&lt;30001,0,Y24/1000-SUM(Y26:Y27)))</f>
        <v>0</v>
      </c>
      <c r="Z28" s="70">
        <f>IF(Y9=Tabelas!$F$23,IF(OR(Y7=Tabelas!$F$14,Y7=Tabelas!$F$15),Y20*Y28*(Y25+Tabelas!$C$39)*Tabelas!$H$4,Y20*Y28*(Y25+Tabelas!$C$39)*Tabelas!$G$4),IF(OR(Y7=Tabelas!$F$14,Y7=Tabelas!$F$15),Y20*Y28*Y25*Tabelas!$H$4,Y20*Y28*Y25*Tabelas!$H$8))</f>
        <v>0</v>
      </c>
      <c r="AA28" s="48">
        <f>IF(AA24&gt;=100000,70,IF(AA24&lt;30001,0,AA24/1000-SUM(AA26:AA27)))</f>
        <v>0</v>
      </c>
      <c r="AB28" s="70">
        <f>IF(AA9=Tabelas!$F$23,IF(OR(AA7=Tabelas!$F$14,AA7=Tabelas!$F$15),AA20*AA28*(AA25+Tabelas!$C$39)*Tabelas!$H$4,AA20*AA28*(AA25+Tabelas!$C$39)*Tabelas!$G$4),IF(OR(AA7=Tabelas!$F$14,AA7=Tabelas!$F$15),AA20*AA28*AA25*Tabelas!$H$4,AA20*AA28*AA25*Tabelas!$H$8))</f>
        <v>0</v>
      </c>
      <c r="AC28" s="48">
        <f>IF(AC24&gt;=100000,70,IF(AC24&lt;30001,0,AC24/1000-SUM(AC26:AC27)))</f>
        <v>0</v>
      </c>
      <c r="AD28" s="70">
        <f>IF(AC9=Tabelas!$F$23,IF(OR(AC7=Tabelas!$F$14,AC7=Tabelas!$F$15),AC20*AC28*(AC25+Tabelas!$C$39)*Tabelas!$H$4,AC20*AC28*(AC25+Tabelas!$C$39)*Tabelas!$G$4),IF(OR(AC7=Tabelas!$F$14,AC7=Tabelas!$F$15),AC20*AC28*AC25*Tabelas!$H$4,AC20*AC28*AC25*Tabelas!$H$8))</f>
        <v>0</v>
      </c>
      <c r="AE28" s="48">
        <f>IF(AE24&gt;=100000,70,IF(AE24&lt;30001,0,AE24/1000-SUM(AE26:AE27)))</f>
        <v>0</v>
      </c>
      <c r="AF28" s="70">
        <f>IF(AE9=Tabelas!$F$23,IF(OR(AE7=Tabelas!$F$14,AE7=Tabelas!$F$15),AE20*AE28*(AE25+Tabelas!$C$39)*Tabelas!$H$4,AE20*AE28*(AE25+Tabelas!$C$39)*Tabelas!$G$4),IF(OR(AE7=Tabelas!$F$14,AE7=Tabelas!$F$15),AE20*AE28*AE25*Tabelas!$H$4,AE20*AE28*AE25*Tabelas!$H$8))</f>
        <v>0</v>
      </c>
      <c r="AG28" s="48">
        <f>IF(AG24&gt;=100000,70,IF(AG24&lt;30001,0,AG24/1000-SUM(AG26:AG27)))</f>
        <v>0</v>
      </c>
      <c r="AH28" s="70">
        <f>IF(AG9=Tabelas!$F$23,IF(OR(AG7=Tabelas!$F$14,AG7=Tabelas!$F$15),AG20*AG28*(AG25+Tabelas!$C$39)*Tabelas!$H$4,AG20*AG28*(AG25+Tabelas!$C$39)*Tabelas!$G$4),IF(OR(AG7=Tabelas!$F$14,AG7=Tabelas!$F$15),AG20*AG28*AG25*Tabelas!$H$4,AG20*AG28*AG25*Tabelas!$H$8))</f>
        <v>0</v>
      </c>
      <c r="AI28" s="48">
        <f>IF(AI24&gt;=100000,70,IF(AI24&lt;30001,0,AI24/1000-SUM(AI26:AI27)))</f>
        <v>0</v>
      </c>
      <c r="AJ28" s="70">
        <f>IF(AI9=Tabelas!$F$23,IF(OR(AI7=Tabelas!$F$14,AI7=Tabelas!$F$15),AI20*AI28*(AI25+Tabelas!$C$39)*Tabelas!$H$4,AI20*AI28*(AI25+Tabelas!$C$39)*Tabelas!$G$4),IF(OR(AI7=Tabelas!$F$14,AI7=Tabelas!$F$15),AI20*AI28*AI25*Tabelas!$H$4,AI20*AI28*AI25*Tabelas!$H$8))</f>
        <v>0</v>
      </c>
      <c r="AK28" s="48">
        <f>IF(AK24&gt;=100000,70,IF(AK24&lt;30001,0,AK24/1000-SUM(AK26:AK27)))</f>
        <v>0</v>
      </c>
      <c r="AL28" s="70">
        <f>IF(AK9=Tabelas!$F$23,IF(OR(AK7=Tabelas!$F$14,AK7=Tabelas!$F$15),AK20*AK28*(AK25+Tabelas!$C$39)*Tabelas!$H$4,AK20*AK28*(AK25+Tabelas!$C$39)*Tabelas!$G$4),IF(OR(AK7=Tabelas!$F$14,AK7=Tabelas!$F$15),AK20*AK28*AK25*Tabelas!$H$4,AK20*AK28*AK25*Tabelas!$H$8))</f>
        <v>0</v>
      </c>
      <c r="AM28" s="48">
        <f>IF(AM24&gt;=100000,70,IF(AM24&lt;30001,0,AM24/1000-SUM(AM26:AM27)))</f>
        <v>0</v>
      </c>
      <c r="AN28" s="70">
        <f>IF(AM9=Tabelas!$F$23,IF(OR(AM7=Tabelas!$F$14,AM7=Tabelas!$F$15),AM20*AM28*(AM25+Tabelas!$C$39)*Tabelas!$H$4,AM20*AM28*(AM25+Tabelas!$C$39)*Tabelas!$G$4),IF(OR(AM7=Tabelas!$F$14,AM7=Tabelas!$F$15),AM20*AM28*AM25*Tabelas!$H$4,AM20*AM28*AM25*Tabelas!$H$8))</f>
        <v>0</v>
      </c>
      <c r="AO28" s="48">
        <f>IF(AO24&gt;=100000,70,IF(AO24&lt;30001,0,AO24/1000-SUM(AO26:AO27)))</f>
        <v>0</v>
      </c>
      <c r="AP28" s="70">
        <f>IF(AO9=Tabelas!$F$23,IF(OR(AO7=Tabelas!$F$14,AO7=Tabelas!$F$15),AO20*AO28*(AO25+Tabelas!$C$39)*Tabelas!$H$4,AO20*AO28*(AO25+Tabelas!$C$39)*Tabelas!$G$4),IF(OR(AO7=Tabelas!$F$14,AO7=Tabelas!$F$15),AO20*AO28*AO25*Tabelas!$H$4,AO20*AO28*AO25*Tabelas!$H$8))</f>
        <v>0</v>
      </c>
      <c r="AQ28" s="48">
        <f>IF(AQ24&gt;=100000,70,IF(AQ24&lt;30001,0,AQ24/1000-SUM(AQ26:AQ27)))</f>
        <v>0</v>
      </c>
      <c r="AR28" s="70">
        <f>IF(AQ9=Tabelas!$F$23,IF(OR(AQ7=Tabelas!$F$14,AQ7=Tabelas!$F$15),AQ20*AQ28*(AQ25+Tabelas!$C$39)*Tabelas!$H$4,AQ20*AQ28*(AQ25+Tabelas!$C$39)*Tabelas!$G$4),IF(OR(AQ7=Tabelas!$F$14,AQ7=Tabelas!$F$15),AQ20*AQ28*AQ25*Tabelas!$H$4,AQ20*AQ28*AQ25*Tabelas!$H$8))</f>
        <v>0</v>
      </c>
      <c r="AS28" s="48">
        <f>IF(AS24&gt;=100000,70,IF(AS24&lt;30001,0,AS24/1000-SUM(AS26:AS27)))</f>
        <v>0</v>
      </c>
      <c r="AT28" s="70">
        <f>IF(AS9=Tabelas!$F$23,IF(OR(AS7=Tabelas!$F$14,AS7=Tabelas!$F$15),AS20*AS28*(AS25+Tabelas!$C$39)*Tabelas!$H$4,AS20*AS28*(AS25+Tabelas!$C$39)*Tabelas!$G$4),IF(OR(AS7=Tabelas!$F$14,AS7=Tabelas!$F$15),AS20*AS28*AS25*Tabelas!$H$4,AS20*AS28*AS25*Tabelas!$H$8))</f>
        <v>0</v>
      </c>
      <c r="AU28" s="48">
        <f>IF(AU24&gt;=100000,70,IF(AU24&lt;30001,0,AU24/1000-SUM(AU26:AU27)))</f>
        <v>0</v>
      </c>
      <c r="AV28" s="70">
        <f>IF(AU9=Tabelas!$F$23,IF(OR(AU7=Tabelas!$F$14,AU7=Tabelas!$F$15),AU20*AU28*(AU25+Tabelas!$C$39)*Tabelas!$H$4,AU20*AU28*(AU25+Tabelas!$C$39)*Tabelas!$G$4),IF(OR(AU7=Tabelas!$F$14,AU7=Tabelas!$F$15),AU20*AU28*AU25*Tabelas!$H$4,AU20*AU28*AU25*Tabelas!$H$8))</f>
        <v>0</v>
      </c>
      <c r="AW28" s="48">
        <f>IF(AW24&gt;=100000,70,IF(AW24&lt;30001,0,AW24/1000-SUM(AW26:AW27)))</f>
        <v>0</v>
      </c>
      <c r="AX28" s="70">
        <f>IF(AW9=Tabelas!$F$23,IF(OR(AW7=Tabelas!$F$14,AW7=Tabelas!$F$15),AW20*AW28*(AW25+Tabelas!$C$39)*Tabelas!$H$4,AW20*AW28*(AW25+Tabelas!$C$39)*Tabelas!$G$4),IF(OR(AW7=Tabelas!$F$14,AW7=Tabelas!$F$15),AW20*AW28*AW25*Tabelas!$H$4,AW20*AW28*AW25*Tabelas!$H$8))</f>
        <v>0</v>
      </c>
      <c r="AY28" s="48">
        <f>IF(AY24&gt;=100000,70,IF(AY24&lt;30001,0,AY24/1000-SUM(AY26:AY27)))</f>
        <v>0</v>
      </c>
      <c r="AZ28" s="70">
        <f>IF(AY9=Tabelas!$F$23,IF(OR(AY7=Tabelas!$F$14,AY7=Tabelas!$F$15),AY20*AY28*(AY25+Tabelas!$C$39)*Tabelas!$H$4,AY20*AY28*(AY25+Tabelas!$C$39)*Tabelas!$G$4),IF(OR(AY7=Tabelas!$F$14,AY7=Tabelas!$F$15),AY20*AY28*AY25*Tabelas!$H$4,AY20*AY28*AY25*Tabelas!$H$8))</f>
        <v>0</v>
      </c>
      <c r="BA28" s="48">
        <f>IF(BA24&gt;=100000,70,IF(BA24&lt;30001,0,BA24/1000-SUM(BA26:BA27)))</f>
        <v>0</v>
      </c>
      <c r="BB28" s="70">
        <f>IF(BA9=Tabelas!$F$23,IF(OR(BA7=Tabelas!$F$14,BA7=Tabelas!$F$15),BA20*BA28*(BA25+Tabelas!$C$39)*Tabelas!$H$4,BA20*BA28*(BA25+Tabelas!$C$39)*Tabelas!$G$4),IF(OR(BA7=Tabelas!$F$14,BA7=Tabelas!$F$15),BA20*BA28*BA25*Tabelas!$H$4,BA20*BA28*BA25*Tabelas!$H$8))</f>
        <v>0</v>
      </c>
      <c r="BC28" s="48">
        <f>IF(BC24&gt;=100000,70,IF(BC24&lt;30001,0,BC24/1000-SUM(BC26:BC27)))</f>
        <v>0</v>
      </c>
      <c r="BD28" s="70">
        <f>IF(BC9=Tabelas!$F$23,IF(OR(BC7=Tabelas!$F$14,BC7=Tabelas!$F$15),BC20*BC28*(BC25+Tabelas!$C$39)*Tabelas!$H$4,BC20*BC28*(BC25+Tabelas!$C$39)*Tabelas!$G$4),IF(OR(BC7=Tabelas!$F$14,BC7=Tabelas!$F$15),BC20*BC28*BC25*Tabelas!$H$4,BC20*BC28*BC25*Tabelas!$H$8))</f>
        <v>0</v>
      </c>
      <c r="BE28" s="48">
        <f>IF(BE24&gt;=100000,70,IF(BE24&lt;30001,0,BE24/1000-SUM(BE26:BE27)))</f>
        <v>0</v>
      </c>
      <c r="BF28" s="70">
        <f>IF(BE9=Tabelas!$F$23,IF(OR(BE7=Tabelas!$F$14,BE7=Tabelas!$F$15),BE20*BE28*(BE25+Tabelas!$C$39)*Tabelas!$H$4,BE20*BE28*(BE25+Tabelas!$C$39)*Tabelas!$G$4),IF(OR(BE7=Tabelas!$F$14,BE7=Tabelas!$F$15),BE20*BE28*BE25*Tabelas!$H$4,BE20*BE28*BE25*Tabelas!$H$8))</f>
        <v>0</v>
      </c>
    </row>
    <row r="29" spans="1:58" x14ac:dyDescent="0.25">
      <c r="A29" s="445"/>
      <c r="B29" s="7" t="s">
        <v>94</v>
      </c>
      <c r="C29" s="48">
        <f>IF(C24&gt;=500000,400,IF(C24&lt;100001,0,C24/1000-SUM(C26:C28)))</f>
        <v>0</v>
      </c>
      <c r="D29" s="70">
        <f>IF(C9=Tabelas!$F$23,IF(OR(C7=Tabelas!$F$14,C7=Tabelas!$F$15),C20*C29*(C25+Tabelas!$C$39)*Tabelas!$H$5,C20*C29*(C25+Tabelas!$C$39)*Tabelas!$H$9),IF(OR(C7=Tabelas!$F$14,C7=Tabelas!$F$15),C20*C29*C25*Tabelas!$H$5,C20*C29*C25*Tabelas!$H$9))</f>
        <v>0</v>
      </c>
      <c r="E29" s="48">
        <f>IF(E24&gt;=500000,400,IF(E24&lt;100001,0,E24/1000-SUM(E26:E28)))</f>
        <v>0</v>
      </c>
      <c r="F29" s="70">
        <f>IF(E9=Tabelas!$F$23,IF(OR(E7=Tabelas!$F$14,E7=Tabelas!$F$15),E20*E29*(E25+Tabelas!$C$39)*Tabelas!$H$5,E20*E29*(E25+Tabelas!$C$39)*Tabelas!$H$9),IF(OR(E7=Tabelas!$F$14,E7=Tabelas!$F$15),E20*E29*E25*Tabelas!$H$5,E20*E29*E25*Tabelas!$H$9))</f>
        <v>0</v>
      </c>
      <c r="G29" s="48">
        <f>IF(G24&gt;=500000,400,IF(G24&lt;100001,0,G24/1000-SUM(G26:G28)))</f>
        <v>0</v>
      </c>
      <c r="H29" s="70">
        <f>IF(G9=Tabelas!$F$23,IF(OR(G7=Tabelas!$F$14,G7=Tabelas!$F$15),G20*G29*(G25+Tabelas!$C$39)*Tabelas!$H$5,G20*G29*(G25+Tabelas!$C$39)*Tabelas!$H$9),IF(OR(G7=Tabelas!$F$14,G7=Tabelas!$F$15),G20*G29*G25*Tabelas!$H$5,G20*G29*G25*Tabelas!$H$9))</f>
        <v>0</v>
      </c>
      <c r="I29" s="48">
        <f>IF(I24&gt;=500000,400,IF(I24&lt;100001,0,I24/1000-SUM(I26:I28)))</f>
        <v>0</v>
      </c>
      <c r="J29" s="70">
        <f>IF(I9=Tabelas!$F$23,IF(OR(I7=Tabelas!$F$14,I7=Tabelas!$F$15),I20*I29*(I25+Tabelas!$C$39)*Tabelas!$H$5,I20*I29*(I25+Tabelas!$C$39)*Tabelas!$H$9),IF(OR(I7=Tabelas!$F$14,I7=Tabelas!$F$15),I20*I29*I25*Tabelas!$H$5,I20*I29*I25*Tabelas!$H$9))</f>
        <v>0</v>
      </c>
      <c r="K29" s="48">
        <f>IF(K24&gt;=500000,400,IF(K24&lt;100001,0,K24/1000-SUM(K26:K28)))</f>
        <v>0</v>
      </c>
      <c r="L29" s="70">
        <f>IF(K9=Tabelas!$F$23,IF(OR(K7=Tabelas!$F$14,K7=Tabelas!$F$15),K20*K29*(K25+Tabelas!$C$39)*Tabelas!$H$5,K20*K29*(K25+Tabelas!$C$39)*Tabelas!$H$9),IF(OR(K7=Tabelas!$F$14,K7=Tabelas!$F$15),K20*K29*K25*Tabelas!$H$5,K20*K29*K25*Tabelas!$H$9))</f>
        <v>0</v>
      </c>
      <c r="M29" s="48">
        <f>IF(M24&gt;=500000,400,IF(M24&lt;100001,0,M24/1000-SUM(M26:M28)))</f>
        <v>0</v>
      </c>
      <c r="N29" s="70">
        <f>IF(M9=Tabelas!$F$23,IF(OR(M7=Tabelas!$F$14,M7=Tabelas!$F$15),M20*M29*(M25+Tabelas!$C$39)*Tabelas!$H$5,M20*M29*(M25+Tabelas!$C$39)*Tabelas!$H$9),IF(OR(M7=Tabelas!$F$14,M7=Tabelas!$F$15),M20*M29*M25*Tabelas!$H$5,M20*M29*M25*Tabelas!$H$9))</f>
        <v>0</v>
      </c>
      <c r="O29" s="48">
        <f>IF(O24&gt;=500000,400,IF(O24&lt;100001,0,O24/1000-SUM(O26:O28)))</f>
        <v>0</v>
      </c>
      <c r="P29" s="70">
        <f>IF(O9=Tabelas!$F$23,IF(OR(O7=Tabelas!$F$14,O7=Tabelas!$F$15),O20*O29*(O25+Tabelas!$C$39)*Tabelas!$H$5,O20*O29*(O25+Tabelas!$C$39)*Tabelas!$H$9),IF(OR(O7=Tabelas!$F$14,O7=Tabelas!$F$15),O20*O29*O25*Tabelas!$H$5,O20*O29*O25*Tabelas!$H$9))</f>
        <v>0</v>
      </c>
      <c r="Q29" s="48">
        <f>IF(Q24&gt;=500000,400,IF(Q24&lt;100001,0,Q24/1000-SUM(Q26:Q28)))</f>
        <v>0</v>
      </c>
      <c r="R29" s="70">
        <f>IF(Q9=Tabelas!$F$23,IF(OR(Q7=Tabelas!$F$14,Q7=Tabelas!$F$15),Q20*Q29*(Q25+Tabelas!$C$39)*Tabelas!$H$5,Q20*Q29*(Q25+Tabelas!$C$39)*Tabelas!$H$9),IF(OR(Q7=Tabelas!$F$14,Q7=Tabelas!$F$15),Q20*Q29*Q25*Tabelas!$H$5,Q20*Q29*Q25*Tabelas!$H$9))</f>
        <v>0</v>
      </c>
      <c r="S29" s="48">
        <f>IF(S24&gt;=500000,400,IF(S24&lt;100001,0,S24/1000-SUM(S26:S28)))</f>
        <v>0</v>
      </c>
      <c r="T29" s="70">
        <f>IF(S9=Tabelas!$F$23,IF(OR(S7=Tabelas!$F$14,S7=Tabelas!$F$15),S20*S29*(S25+Tabelas!$C$39)*Tabelas!$H$5,S20*S29*(S25+Tabelas!$C$39)*Tabelas!$H$9),IF(OR(S7=Tabelas!$F$14,S7=Tabelas!$F$15),S20*S29*S25*Tabelas!$H$5,S20*S29*S25*Tabelas!$H$9))</f>
        <v>0</v>
      </c>
      <c r="U29" s="48">
        <f>IF(U24&gt;=500000,400,IF(U24&lt;100001,0,U24/1000-SUM(U26:U28)))</f>
        <v>0</v>
      </c>
      <c r="V29" s="70">
        <f>IF(U9=Tabelas!$F$23,IF(OR(U7=Tabelas!$F$14,U7=Tabelas!$F$15),U20*U29*(U25+Tabelas!$C$39)*Tabelas!$H$5,U20*U29*(U25+Tabelas!$C$39)*Tabelas!$H$9),IF(OR(U7=Tabelas!$F$14,U7=Tabelas!$F$15),U20*U29*U25*Tabelas!$H$5,U20*U29*U25*Tabelas!$H$9))</f>
        <v>0</v>
      </c>
      <c r="W29" s="48">
        <f>IF(W24&gt;=500000,400,IF(W24&lt;100001,0,W24/1000-SUM(W26:W28)))</f>
        <v>0</v>
      </c>
      <c r="X29" s="70">
        <f>IF(W9=Tabelas!$F$23,IF(OR(W7=Tabelas!$F$14,W7=Tabelas!$F$15),W20*W29*(W25+Tabelas!$C$39)*Tabelas!$H$5,W20*W29*(W25+Tabelas!$C$39)*Tabelas!$H$9),IF(OR(W7=Tabelas!$F$14,W7=Tabelas!$F$15),W20*W29*W25*Tabelas!$H$5,W20*W29*W25*Tabelas!$H$9))</f>
        <v>0</v>
      </c>
      <c r="Y29" s="48">
        <f>IF(Y24&gt;=500000,400,IF(Y24&lt;100001,0,Y24/1000-SUM(Y26:Y28)))</f>
        <v>0</v>
      </c>
      <c r="Z29" s="70">
        <f>IF(Y9=Tabelas!$F$23,IF(OR(Y7=Tabelas!$F$14,Y7=Tabelas!$F$15),Y20*Y29*(Y25+Tabelas!$C$39)*Tabelas!$H$5,Y20*Y29*(Y25+Tabelas!$C$39)*Tabelas!$H$9),IF(OR(Y7=Tabelas!$F$14,Y7=Tabelas!$F$15),Y20*Y29*Y25*Tabelas!$H$5,Y20*Y29*Y25*Tabelas!$H$9))</f>
        <v>0</v>
      </c>
      <c r="AA29" s="48">
        <f>IF(AA24&gt;=500000,400,IF(AA24&lt;100001,0,AA24/1000-SUM(AA26:AA28)))</f>
        <v>0</v>
      </c>
      <c r="AB29" s="70">
        <f>IF(AA9=Tabelas!$F$23,IF(OR(AA7=Tabelas!$F$14,AA7=Tabelas!$F$15),AA20*AA29*(AA25+Tabelas!$C$39)*Tabelas!$H$5,AA20*AA29*(AA25+Tabelas!$C$39)*Tabelas!$H$9),IF(OR(AA7=Tabelas!$F$14,AA7=Tabelas!$F$15),AA20*AA29*AA25*Tabelas!$H$5,AA20*AA29*AA25*Tabelas!$H$9))</f>
        <v>0</v>
      </c>
      <c r="AC29" s="48">
        <f>IF(AC24&gt;=500000,400,IF(AC24&lt;100001,0,AC24/1000-SUM(AC26:AC28)))</f>
        <v>0</v>
      </c>
      <c r="AD29" s="70">
        <f>IF(AC9=Tabelas!$F$23,IF(OR(AC7=Tabelas!$F$14,AC7=Tabelas!$F$15),AC20*AC29*(AC25+Tabelas!$C$39)*Tabelas!$H$5,AC20*AC29*(AC25+Tabelas!$C$39)*Tabelas!$H$9),IF(OR(AC7=Tabelas!$F$14,AC7=Tabelas!$F$15),AC20*AC29*AC25*Tabelas!$H$5,AC20*AC29*AC25*Tabelas!$H$9))</f>
        <v>0</v>
      </c>
      <c r="AE29" s="48">
        <f>IF(AE24&gt;=500000,400,IF(AE24&lt;100001,0,AE24/1000-SUM(AE26:AE28)))</f>
        <v>0</v>
      </c>
      <c r="AF29" s="70">
        <f>IF(AE9=Tabelas!$F$23,IF(OR(AE7=Tabelas!$F$14,AE7=Tabelas!$F$15),AE20*AE29*(AE25+Tabelas!$C$39)*Tabelas!$H$5,AE20*AE29*(AE25+Tabelas!$C$39)*Tabelas!$H$9),IF(OR(AE7=Tabelas!$F$14,AE7=Tabelas!$F$15),AE20*AE29*AE25*Tabelas!$H$5,AE20*AE29*AE25*Tabelas!$H$9))</f>
        <v>0</v>
      </c>
      <c r="AG29" s="48">
        <f>IF(AG24&gt;=500000,400,IF(AG24&lt;100001,0,AG24/1000-SUM(AG26:AG28)))</f>
        <v>0</v>
      </c>
      <c r="AH29" s="70">
        <f>IF(AG9=Tabelas!$F$23,IF(OR(AG7=Tabelas!$F$14,AG7=Tabelas!$F$15),AG20*AG29*(AG25+Tabelas!$C$39)*Tabelas!$H$5,AG20*AG29*(AG25+Tabelas!$C$39)*Tabelas!$H$9),IF(OR(AG7=Tabelas!$F$14,AG7=Tabelas!$F$15),AG20*AG29*AG25*Tabelas!$H$5,AG20*AG29*AG25*Tabelas!$H$9))</f>
        <v>0</v>
      </c>
      <c r="AI29" s="48">
        <f>IF(AI24&gt;=500000,400,IF(AI24&lt;100001,0,AI24/1000-SUM(AI26:AI28)))</f>
        <v>0</v>
      </c>
      <c r="AJ29" s="70">
        <f>IF(AI9=Tabelas!$F$23,IF(OR(AI7=Tabelas!$F$14,AI7=Tabelas!$F$15),AI20*AI29*(AI25+Tabelas!$C$39)*Tabelas!$H$5,AI20*AI29*(AI25+Tabelas!$C$39)*Tabelas!$H$9),IF(OR(AI7=Tabelas!$F$14,AI7=Tabelas!$F$15),AI20*AI29*AI25*Tabelas!$H$5,AI20*AI29*AI25*Tabelas!$H$9))</f>
        <v>0</v>
      </c>
      <c r="AK29" s="48">
        <f>IF(AK24&gt;=500000,400,IF(AK24&lt;100001,0,AK24/1000-SUM(AK26:AK28)))</f>
        <v>0</v>
      </c>
      <c r="AL29" s="70">
        <f>IF(AK9=Tabelas!$F$23,IF(OR(AK7=Tabelas!$F$14,AK7=Tabelas!$F$15),AK20*AK29*(AK25+Tabelas!$C$39)*Tabelas!$H$5,AK20*AK29*(AK25+Tabelas!$C$39)*Tabelas!$H$9),IF(OR(AK7=Tabelas!$F$14,AK7=Tabelas!$F$15),AK20*AK29*AK25*Tabelas!$H$5,AK20*AK29*AK25*Tabelas!$H$9))</f>
        <v>0</v>
      </c>
      <c r="AM29" s="48">
        <f>IF(AM24&gt;=500000,400,IF(AM24&lt;100001,0,AM24/1000-SUM(AM26:AM28)))</f>
        <v>0</v>
      </c>
      <c r="AN29" s="70">
        <f>IF(AM9=Tabelas!$F$23,IF(OR(AM7=Tabelas!$F$14,AM7=Tabelas!$F$15),AM20*AM29*(AM25+Tabelas!$C$39)*Tabelas!$H$5,AM20*AM29*(AM25+Tabelas!$C$39)*Tabelas!$H$9),IF(OR(AM7=Tabelas!$F$14,AM7=Tabelas!$F$15),AM20*AM29*AM25*Tabelas!$H$5,AM20*AM29*AM25*Tabelas!$H$9))</f>
        <v>0</v>
      </c>
      <c r="AO29" s="48">
        <f>IF(AO24&gt;=500000,400,IF(AO24&lt;100001,0,AO24/1000-SUM(AO26:AO28)))</f>
        <v>0</v>
      </c>
      <c r="AP29" s="70">
        <f>IF(AO9=Tabelas!$F$23,IF(OR(AO7=Tabelas!$F$14,AO7=Tabelas!$F$15),AO20*AO29*(AO25+Tabelas!$C$39)*Tabelas!$H$5,AO20*AO29*(AO25+Tabelas!$C$39)*Tabelas!$H$9),IF(OR(AO7=Tabelas!$F$14,AO7=Tabelas!$F$15),AO20*AO29*AO25*Tabelas!$H$5,AO20*AO29*AO25*Tabelas!$H$9))</f>
        <v>0</v>
      </c>
      <c r="AQ29" s="48">
        <f>IF(AQ24&gt;=500000,400,IF(AQ24&lt;100001,0,AQ24/1000-SUM(AQ26:AQ28)))</f>
        <v>0</v>
      </c>
      <c r="AR29" s="70">
        <f>IF(AQ9=Tabelas!$F$23,IF(OR(AQ7=Tabelas!$F$14,AQ7=Tabelas!$F$15),AQ20*AQ29*(AQ25+Tabelas!$C$39)*Tabelas!$H$5,AQ20*AQ29*(AQ25+Tabelas!$C$39)*Tabelas!$H$9),IF(OR(AQ7=Tabelas!$F$14,AQ7=Tabelas!$F$15),AQ20*AQ29*AQ25*Tabelas!$H$5,AQ20*AQ29*AQ25*Tabelas!$H$9))</f>
        <v>0</v>
      </c>
      <c r="AS29" s="48">
        <f>IF(AS24&gt;=500000,400,IF(AS24&lt;100001,0,AS24/1000-SUM(AS26:AS28)))</f>
        <v>0</v>
      </c>
      <c r="AT29" s="70">
        <f>IF(AS9=Tabelas!$F$23,IF(OR(AS7=Tabelas!$F$14,AS7=Tabelas!$F$15),AS20*AS29*(AS25+Tabelas!$C$39)*Tabelas!$H$5,AS20*AS29*(AS25+Tabelas!$C$39)*Tabelas!$H$9),IF(OR(AS7=Tabelas!$F$14,AS7=Tabelas!$F$15),AS20*AS29*AS25*Tabelas!$H$5,AS20*AS29*AS25*Tabelas!$H$9))</f>
        <v>0</v>
      </c>
      <c r="AU29" s="48">
        <f>IF(AU24&gt;=500000,400,IF(AU24&lt;100001,0,AU24/1000-SUM(AU26:AU28)))</f>
        <v>0</v>
      </c>
      <c r="AV29" s="70">
        <f>IF(AU9=Tabelas!$F$23,IF(OR(AU7=Tabelas!$F$14,AU7=Tabelas!$F$15),AU20*AU29*(AU25+Tabelas!$C$39)*Tabelas!$H$5,AU20*AU29*(AU25+Tabelas!$C$39)*Tabelas!$H$9),IF(OR(AU7=Tabelas!$F$14,AU7=Tabelas!$F$15),AU20*AU29*AU25*Tabelas!$H$5,AU20*AU29*AU25*Tabelas!$H$9))</f>
        <v>0</v>
      </c>
      <c r="AW29" s="48">
        <f>IF(AW24&gt;=500000,400,IF(AW24&lt;100001,0,AW24/1000-SUM(AW26:AW28)))</f>
        <v>0</v>
      </c>
      <c r="AX29" s="70">
        <f>IF(AW9=Tabelas!$F$23,IF(OR(AW7=Tabelas!$F$14,AW7=Tabelas!$F$15),AW20*AW29*(AW25+Tabelas!$C$39)*Tabelas!$H$5,AW20*AW29*(AW25+Tabelas!$C$39)*Tabelas!$H$9),IF(OR(AW7=Tabelas!$F$14,AW7=Tabelas!$F$15),AW20*AW29*AW25*Tabelas!$H$5,AW20*AW29*AW25*Tabelas!$H$9))</f>
        <v>0</v>
      </c>
      <c r="AY29" s="48">
        <f>IF(AY24&gt;=500000,400,IF(AY24&lt;100001,0,AY24/1000-SUM(AY26:AY28)))</f>
        <v>0</v>
      </c>
      <c r="AZ29" s="70">
        <f>IF(AY9=Tabelas!$F$23,IF(OR(AY7=Tabelas!$F$14,AY7=Tabelas!$F$15),AY20*AY29*(AY25+Tabelas!$C$39)*Tabelas!$H$5,AY20*AY29*(AY25+Tabelas!$C$39)*Tabelas!$H$9),IF(OR(AY7=Tabelas!$F$14,AY7=Tabelas!$F$15),AY20*AY29*AY25*Tabelas!$H$5,AY20*AY29*AY25*Tabelas!$H$9))</f>
        <v>0</v>
      </c>
      <c r="BA29" s="48">
        <f>IF(BA24&gt;=500000,400,IF(BA24&lt;100001,0,BA24/1000-SUM(BA26:BA28)))</f>
        <v>0</v>
      </c>
      <c r="BB29" s="70">
        <f>IF(BA9=Tabelas!$F$23,IF(OR(BA7=Tabelas!$F$14,BA7=Tabelas!$F$15),BA20*BA29*(BA25+Tabelas!$C$39)*Tabelas!$H$5,BA20*BA29*(BA25+Tabelas!$C$39)*Tabelas!$H$9),IF(OR(BA7=Tabelas!$F$14,BA7=Tabelas!$F$15),BA20*BA29*BA25*Tabelas!$H$5,BA20*BA29*BA25*Tabelas!$H$9))</f>
        <v>0</v>
      </c>
      <c r="BC29" s="48">
        <f>IF(BC24&gt;=500000,400,IF(BC24&lt;100001,0,BC24/1000-SUM(BC26:BC28)))</f>
        <v>0</v>
      </c>
      <c r="BD29" s="70">
        <f>IF(BC9=Tabelas!$F$23,IF(OR(BC7=Tabelas!$F$14,BC7=Tabelas!$F$15),BC20*BC29*(BC25+Tabelas!$C$39)*Tabelas!$H$5,BC20*BC29*(BC25+Tabelas!$C$39)*Tabelas!$H$9),IF(OR(BC7=Tabelas!$F$14,BC7=Tabelas!$F$15),BC20*BC29*BC25*Tabelas!$H$5,BC20*BC29*BC25*Tabelas!$H$9))</f>
        <v>0</v>
      </c>
      <c r="BE29" s="48">
        <f>IF(BE24&gt;=500000,400,IF(BE24&lt;100001,0,BE24/1000-SUM(BE26:BE28)))</f>
        <v>0</v>
      </c>
      <c r="BF29" s="70">
        <f>IF(BE9=Tabelas!$F$23,IF(OR(BE7=Tabelas!$F$14,BE7=Tabelas!$F$15),BE20*BE29*(BE25+Tabelas!$C$39)*Tabelas!$H$5,BE20*BE29*(BE25+Tabelas!$C$39)*Tabelas!$H$9),IF(OR(BE7=Tabelas!$F$14,BE7=Tabelas!$F$15),BE20*BE29*BE25*Tabelas!$H$5,BE20*BE29*BE25*Tabelas!$H$9))</f>
        <v>0</v>
      </c>
    </row>
    <row r="30" spans="1:58" ht="15.75" thickBot="1" x14ac:dyDescent="0.3">
      <c r="A30" s="446"/>
      <c r="B30" s="8" t="s">
        <v>95</v>
      </c>
      <c r="C30" s="49">
        <f>IF(C24&gt;500000,C24/1000-SUM(C26:C29),0)</f>
        <v>0</v>
      </c>
      <c r="D30" s="71">
        <f>IF(C9=Tabelas!$F$23,IF(OR(C7=Tabelas!$F$14,C7=Tabelas!$F$15),C20*C30*(C25+Tabelas!$C$39)*Tabelas!$H$6,C20*C30*(C25+Tabelas!$C$39)*Tabelas!$H$10),IF(OR(C7=Tabelas!$F$14,C7=Tabelas!$F$15),C20*C30*C25*Tabelas!$H$6,C20*C30*C25*Tabelas!$H$10))</f>
        <v>0</v>
      </c>
      <c r="E30" s="49">
        <f>IF(E24&gt;500000,E24/1000-SUM(E26:E29),0)</f>
        <v>0</v>
      </c>
      <c r="F30" s="71">
        <f>IF(E9=Tabelas!$F$23,IF(OR(E7=Tabelas!$F$14,E7=Tabelas!$F$15),E20*E30*(E25+Tabelas!$C$39)*Tabelas!$H$6,E20*E30*(E25+Tabelas!$C$39)*Tabelas!$H$10),IF(OR(E7=Tabelas!$F$14,E7=Tabelas!$F$15),E20*E30*E25*Tabelas!$H$6,E20*E30*E25*Tabelas!$H$10))</f>
        <v>0</v>
      </c>
      <c r="G30" s="49">
        <f>IF(G24&gt;500000,G24/1000-SUM(G26:G29),0)</f>
        <v>0</v>
      </c>
      <c r="H30" s="71">
        <f>IF(G9=Tabelas!$F$23,IF(OR(G7=Tabelas!$F$14,G7=Tabelas!$F$15),G20*G30*(G25+Tabelas!$C$39)*Tabelas!$H$6,G20*G30*(G25+Tabelas!$C$39)*Tabelas!$H$10),IF(OR(G7=Tabelas!$F$14,G7=Tabelas!$F$15),G20*G30*G25*Tabelas!$H$6,G20*G30*G25*Tabelas!$H$10))</f>
        <v>0</v>
      </c>
      <c r="I30" s="49">
        <f>IF(I24&gt;500000,I24/1000-SUM(I26:I29),0)</f>
        <v>0</v>
      </c>
      <c r="J30" s="71">
        <f>IF(I9=Tabelas!$F$23,IF(OR(I7=Tabelas!$F$14,I7=Tabelas!$F$15),I20*I30*(I25+Tabelas!$C$39)*Tabelas!$H$6,I20*I30*(I25+Tabelas!$C$39)*Tabelas!$H$10),IF(OR(I7=Tabelas!$F$14,I7=Tabelas!$F$15),I20*I30*I25*Tabelas!$H$6,I20*I30*I25*Tabelas!$H$10))</f>
        <v>0</v>
      </c>
      <c r="K30" s="49">
        <f>IF(K24&gt;500000,K24/1000-SUM(K26:K29),0)</f>
        <v>0</v>
      </c>
      <c r="L30" s="71">
        <f>IF(K9=Tabelas!$F$23,IF(OR(K7=Tabelas!$F$14,K7=Tabelas!$F$15),K20*K30*(K25+Tabelas!$C$39)*Tabelas!$H$6,K20*K30*(K25+Tabelas!$C$39)*Tabelas!$H$10),IF(OR(K7=Tabelas!$F$14,K7=Tabelas!$F$15),K20*K30*K25*Tabelas!$H$6,K20*K30*K25*Tabelas!$H$10))</f>
        <v>0</v>
      </c>
      <c r="M30" s="49">
        <f>IF(M24&gt;500000,M24/1000-SUM(M26:M29),0)</f>
        <v>0</v>
      </c>
      <c r="N30" s="71">
        <f>IF(M9=Tabelas!$F$23,IF(OR(M7=Tabelas!$F$14,M7=Tabelas!$F$15),M20*M30*(M25+Tabelas!$C$39)*Tabelas!$H$6,M20*M30*(M25+Tabelas!$C$39)*Tabelas!$H$10),IF(OR(M7=Tabelas!$F$14,M7=Tabelas!$F$15),M20*M30*M25*Tabelas!$H$6,M20*M30*M25*Tabelas!$H$10))</f>
        <v>0</v>
      </c>
      <c r="O30" s="49">
        <f>IF(O24&gt;500000,O24/1000-SUM(O26:O29),0)</f>
        <v>0</v>
      </c>
      <c r="P30" s="71">
        <f>IF(O9=Tabelas!$F$23,IF(OR(O7=Tabelas!$F$14,O7=Tabelas!$F$15),O20*O30*(O25+Tabelas!$C$39)*Tabelas!$H$6,O20*O30*(O25+Tabelas!$C$39)*Tabelas!$H$10),IF(OR(O7=Tabelas!$F$14,O7=Tabelas!$F$15),O20*O30*O25*Tabelas!$H$6,O20*O30*O25*Tabelas!$H$10))</f>
        <v>0</v>
      </c>
      <c r="Q30" s="49">
        <f>IF(Q24&gt;500000,Q24/1000-SUM(Q26:Q29),0)</f>
        <v>0</v>
      </c>
      <c r="R30" s="71">
        <f>IF(Q9=Tabelas!$F$23,IF(OR(Q7=Tabelas!$F$14,Q7=Tabelas!$F$15),Q20*Q30*(Q25+Tabelas!$C$39)*Tabelas!$H$6,Q20*Q30*(Q25+Tabelas!$C$39)*Tabelas!$H$10),IF(OR(Q7=Tabelas!$F$14,Q7=Tabelas!$F$15),Q20*Q30*Q25*Tabelas!$H$6,Q20*Q30*Q25*Tabelas!$H$10))</f>
        <v>0</v>
      </c>
      <c r="S30" s="49">
        <f>IF(S24&gt;500000,S24/1000-SUM(S26:S29),0)</f>
        <v>0</v>
      </c>
      <c r="T30" s="71">
        <f>IF(S9=Tabelas!$F$23,IF(OR(S7=Tabelas!$F$14,S7=Tabelas!$F$15),S20*S30*(S25+Tabelas!$C$39)*Tabelas!$H$6,S20*S30*(S25+Tabelas!$C$39)*Tabelas!$H$10),IF(OR(S7=Tabelas!$F$14,S7=Tabelas!$F$15),S20*S30*S25*Tabelas!$H$6,S20*S30*S25*Tabelas!$H$10))</f>
        <v>0</v>
      </c>
      <c r="U30" s="49">
        <f>IF(U24&gt;500000,U24/1000-SUM(U26:U29),0)</f>
        <v>0</v>
      </c>
      <c r="V30" s="71">
        <f>IF(U9=Tabelas!$F$23,IF(OR(U7=Tabelas!$F$14,U7=Tabelas!$F$15),U20*U30*(U25+Tabelas!$C$39)*Tabelas!$H$6,U20*U30*(U25+Tabelas!$C$39)*Tabelas!$H$10),IF(OR(U7=Tabelas!$F$14,U7=Tabelas!$F$15),U20*U30*U25*Tabelas!$H$6,U20*U30*U25*Tabelas!$H$10))</f>
        <v>0</v>
      </c>
      <c r="W30" s="49">
        <f>IF(W24&gt;500000,W24/1000-SUM(W26:W29),0)</f>
        <v>0</v>
      </c>
      <c r="X30" s="71">
        <f>IF(W9=Tabelas!$F$23,IF(OR(W7=Tabelas!$F$14,W7=Tabelas!$F$15),W20*W30*(W25+Tabelas!$C$39)*Tabelas!$H$6,W20*W30*(W25+Tabelas!$C$39)*Tabelas!$H$10),IF(OR(W7=Tabelas!$F$14,W7=Tabelas!$F$15),W20*W30*W25*Tabelas!$H$6,W20*W30*W25*Tabelas!$H$10))</f>
        <v>0</v>
      </c>
      <c r="Y30" s="49">
        <f>IF(Y24&gt;500000,Y24/1000-SUM(Y26:Y29),0)</f>
        <v>0</v>
      </c>
      <c r="Z30" s="71">
        <f>IF(Y9=Tabelas!$F$23,IF(OR(Y7=Tabelas!$F$14,Y7=Tabelas!$F$15),Y20*Y30*(Y25+Tabelas!$C$39)*Tabelas!$H$6,Y20*Y30*(Y25+Tabelas!$C$39)*Tabelas!$H$10),IF(OR(Y7=Tabelas!$F$14,Y7=Tabelas!$F$15),Y20*Y30*Y25*Tabelas!$H$6,Y20*Y30*Y25*Tabelas!$H$10))</f>
        <v>0</v>
      </c>
      <c r="AA30" s="49">
        <f>IF(AA24&gt;500000,AA24/1000-SUM(AA26:AA29),0)</f>
        <v>0</v>
      </c>
      <c r="AB30" s="71">
        <f>IF(AA9=Tabelas!$F$23,IF(OR(AA7=Tabelas!$F$14,AA7=Tabelas!$F$15),AA20*AA30*(AA25+Tabelas!$C$39)*Tabelas!$H$6,AA20*AA30*(AA25+Tabelas!$C$39)*Tabelas!$H$10),IF(OR(AA7=Tabelas!$F$14,AA7=Tabelas!$F$15),AA20*AA30*AA25*Tabelas!$H$6,AA20*AA30*AA25*Tabelas!$H$10))</f>
        <v>0</v>
      </c>
      <c r="AC30" s="49">
        <f>IF(AC24&gt;500000,AC24/1000-SUM(AC26:AC29),0)</f>
        <v>0</v>
      </c>
      <c r="AD30" s="71">
        <f>IF(AC9=Tabelas!$F$23,IF(OR(AC7=Tabelas!$F$14,AC7=Tabelas!$F$15),AC20*AC30*(AC25+Tabelas!$C$39)*Tabelas!$H$6,AC20*AC30*(AC25+Tabelas!$C$39)*Tabelas!$H$10),IF(OR(AC7=Tabelas!$F$14,AC7=Tabelas!$F$15),AC20*AC30*AC25*Tabelas!$H$6,AC20*AC30*AC25*Tabelas!$H$10))</f>
        <v>0</v>
      </c>
      <c r="AE30" s="49">
        <f>IF(AE24&gt;500000,AE24/1000-SUM(AE26:AE29),0)</f>
        <v>0</v>
      </c>
      <c r="AF30" s="71">
        <f>IF(AE9=Tabelas!$F$23,IF(OR(AE7=Tabelas!$F$14,AE7=Tabelas!$F$15),AE20*AE30*(AE25+Tabelas!$C$39)*Tabelas!$H$6,AE20*AE30*(AE25+Tabelas!$C$39)*Tabelas!$H$10),IF(OR(AE7=Tabelas!$F$14,AE7=Tabelas!$F$15),AE20*AE30*AE25*Tabelas!$H$6,AE20*AE30*AE25*Tabelas!$H$10))</f>
        <v>0</v>
      </c>
      <c r="AG30" s="49">
        <f>IF(AG24&gt;500000,AG24/1000-SUM(AG26:AG29),0)</f>
        <v>0</v>
      </c>
      <c r="AH30" s="71">
        <f>IF(AG9=Tabelas!$F$23,IF(OR(AG7=Tabelas!$F$14,AG7=Tabelas!$F$15),AG20*AG30*(AG25+Tabelas!$C$39)*Tabelas!$H$6,AG20*AG30*(AG25+Tabelas!$C$39)*Tabelas!$H$10),IF(OR(AG7=Tabelas!$F$14,AG7=Tabelas!$F$15),AG20*AG30*AG25*Tabelas!$H$6,AG20*AG30*AG25*Tabelas!$H$10))</f>
        <v>0</v>
      </c>
      <c r="AI30" s="49">
        <f>IF(AI24&gt;500000,AI24/1000-SUM(AI26:AI29),0)</f>
        <v>0</v>
      </c>
      <c r="AJ30" s="71">
        <f>IF(AI9=Tabelas!$F$23,IF(OR(AI7=Tabelas!$F$14,AI7=Tabelas!$F$15),AI20*AI30*(AI25+Tabelas!$C$39)*Tabelas!$H$6,AI20*AI30*(AI25+Tabelas!$C$39)*Tabelas!$H$10),IF(OR(AI7=Tabelas!$F$14,AI7=Tabelas!$F$15),AI20*AI30*AI25*Tabelas!$H$6,AI20*AI30*AI25*Tabelas!$H$10))</f>
        <v>0</v>
      </c>
      <c r="AK30" s="49">
        <f>IF(AK24&gt;500000,AK24/1000-SUM(AK26:AK29),0)</f>
        <v>0</v>
      </c>
      <c r="AL30" s="71">
        <f>IF(AK9=Tabelas!$F$23,IF(OR(AK7=Tabelas!$F$14,AK7=Tabelas!$F$15),AK20*AK30*(AK25+Tabelas!$C$39)*Tabelas!$H$6,AK20*AK30*(AK25+Tabelas!$C$39)*Tabelas!$H$10),IF(OR(AK7=Tabelas!$F$14,AK7=Tabelas!$F$15),AK20*AK30*AK25*Tabelas!$H$6,AK20*AK30*AK25*Tabelas!$H$10))</f>
        <v>0</v>
      </c>
      <c r="AM30" s="49">
        <f>IF(AM24&gt;500000,AM24/1000-SUM(AM26:AM29),0)</f>
        <v>0</v>
      </c>
      <c r="AN30" s="71">
        <f>IF(AM9=Tabelas!$F$23,IF(OR(AM7=Tabelas!$F$14,AM7=Tabelas!$F$15),AM20*AM30*(AM25+Tabelas!$C$39)*Tabelas!$H$6,AM20*AM30*(AM25+Tabelas!$C$39)*Tabelas!$H$10),IF(OR(AM7=Tabelas!$F$14,AM7=Tabelas!$F$15),AM20*AM30*AM25*Tabelas!$H$6,AM20*AM30*AM25*Tabelas!$H$10))</f>
        <v>0</v>
      </c>
      <c r="AO30" s="49">
        <f>IF(AO24&gt;500000,AO24/1000-SUM(AO26:AO29),0)</f>
        <v>0</v>
      </c>
      <c r="AP30" s="71">
        <f>IF(AO9=Tabelas!$F$23,IF(OR(AO7=Tabelas!$F$14,AO7=Tabelas!$F$15),AO20*AO30*(AO25+Tabelas!$C$39)*Tabelas!$H$6,AO20*AO30*(AO25+Tabelas!$C$39)*Tabelas!$H$10),IF(OR(AO7=Tabelas!$F$14,AO7=Tabelas!$F$15),AO20*AO30*AO25*Tabelas!$H$6,AO20*AO30*AO25*Tabelas!$H$10))</f>
        <v>0</v>
      </c>
      <c r="AQ30" s="49">
        <f>IF(AQ24&gt;500000,AQ24/1000-SUM(AQ26:AQ29),0)</f>
        <v>0</v>
      </c>
      <c r="AR30" s="71">
        <f>IF(AQ9=Tabelas!$F$23,IF(OR(AQ7=Tabelas!$F$14,AQ7=Tabelas!$F$15),AQ20*AQ30*(AQ25+Tabelas!$C$39)*Tabelas!$H$6,AQ20*AQ30*(AQ25+Tabelas!$C$39)*Tabelas!$H$10),IF(OR(AQ7=Tabelas!$F$14,AQ7=Tabelas!$F$15),AQ20*AQ30*AQ25*Tabelas!$H$6,AQ20*AQ30*AQ25*Tabelas!$H$10))</f>
        <v>0</v>
      </c>
      <c r="AS30" s="49">
        <f>IF(AS24&gt;500000,AS24/1000-SUM(AS26:AS29),0)</f>
        <v>0</v>
      </c>
      <c r="AT30" s="71">
        <f>IF(AS9=Tabelas!$F$23,IF(OR(AS7=Tabelas!$F$14,AS7=Tabelas!$F$15),AS20*AS30*(AS25+Tabelas!$C$39)*Tabelas!$H$6,AS20*AS30*(AS25+Tabelas!$C$39)*Tabelas!$H$10),IF(OR(AS7=Tabelas!$F$14,AS7=Tabelas!$F$15),AS20*AS30*AS25*Tabelas!$H$6,AS20*AS30*AS25*Tabelas!$H$10))</f>
        <v>0</v>
      </c>
      <c r="AU30" s="49">
        <f>IF(AU24&gt;500000,AU24/1000-SUM(AU26:AU29),0)</f>
        <v>0</v>
      </c>
      <c r="AV30" s="71">
        <f>IF(AU9=Tabelas!$F$23,IF(OR(AU7=Tabelas!$F$14,AU7=Tabelas!$F$15),AU20*AU30*(AU25+Tabelas!$C$39)*Tabelas!$H$6,AU20*AU30*(AU25+Tabelas!$C$39)*Tabelas!$H$10),IF(OR(AU7=Tabelas!$F$14,AU7=Tabelas!$F$15),AU20*AU30*AU25*Tabelas!$H$6,AU20*AU30*AU25*Tabelas!$H$10))</f>
        <v>0</v>
      </c>
      <c r="AW30" s="49">
        <f>IF(AW24&gt;500000,AW24/1000-SUM(AW26:AW29),0)</f>
        <v>0</v>
      </c>
      <c r="AX30" s="71">
        <f>IF(AW9=Tabelas!$F$23,IF(OR(AW7=Tabelas!$F$14,AW7=Tabelas!$F$15),AW20*AW30*(AW25+Tabelas!$C$39)*Tabelas!$H$6,AW20*AW30*(AW25+Tabelas!$C$39)*Tabelas!$H$10),IF(OR(AW7=Tabelas!$F$14,AW7=Tabelas!$F$15),AW20*AW30*AW25*Tabelas!$H$6,AW20*AW30*AW25*Tabelas!$H$10))</f>
        <v>0</v>
      </c>
      <c r="AY30" s="49">
        <f>IF(AY24&gt;500000,AY24/1000-SUM(AY26:AY29),0)</f>
        <v>0</v>
      </c>
      <c r="AZ30" s="71">
        <f>IF(AY9=Tabelas!$F$23,IF(OR(AY7=Tabelas!$F$14,AY7=Tabelas!$F$15),AY20*AY30*(AY25+Tabelas!$C$39)*Tabelas!$H$6,AY20*AY30*(AY25+Tabelas!$C$39)*Tabelas!$H$10),IF(OR(AY7=Tabelas!$F$14,AY7=Tabelas!$F$15),AY20*AY30*AY25*Tabelas!$H$6,AY20*AY30*AY25*Tabelas!$H$10))</f>
        <v>0</v>
      </c>
      <c r="BA30" s="49">
        <f>IF(BA24&gt;500000,BA24/1000-SUM(BA26:BA29),0)</f>
        <v>0</v>
      </c>
      <c r="BB30" s="71">
        <f>IF(BA9=Tabelas!$F$23,IF(OR(BA7=Tabelas!$F$14,BA7=Tabelas!$F$15),BA20*BA30*(BA25+Tabelas!$C$39)*Tabelas!$H$6,BA20*BA30*(BA25+Tabelas!$C$39)*Tabelas!$H$10),IF(OR(BA7=Tabelas!$F$14,BA7=Tabelas!$F$15),BA20*BA30*BA25*Tabelas!$H$6,BA20*BA30*BA25*Tabelas!$H$10))</f>
        <v>0</v>
      </c>
      <c r="BC30" s="49">
        <f>IF(BC24&gt;500000,BC24/1000-SUM(BC26:BC29),0)</f>
        <v>0</v>
      </c>
      <c r="BD30" s="71">
        <f>IF(BC9=Tabelas!$F$23,IF(OR(BC7=Tabelas!$F$14,BC7=Tabelas!$F$15),BC20*BC30*(BC25+Tabelas!$C$39)*Tabelas!$H$6,BC20*BC30*(BC25+Tabelas!$C$39)*Tabelas!$H$10),IF(OR(BC7=Tabelas!$F$14,BC7=Tabelas!$F$15),BC20*BC30*BC25*Tabelas!$H$6,BC20*BC30*BC25*Tabelas!$H$10))</f>
        <v>0</v>
      </c>
      <c r="BE30" s="49">
        <f>IF(BE24&gt;500000,BE24/1000-SUM(BE26:BE29),0)</f>
        <v>0</v>
      </c>
      <c r="BF30" s="71">
        <f>IF(BE9=Tabelas!$F$23,IF(OR(BE7=Tabelas!$F$14,BE7=Tabelas!$F$15),BE20*BE30*(BE25+Tabelas!$C$39)*Tabelas!$H$6,BE20*BE30*(BE25+Tabelas!$C$39)*Tabelas!$H$10),IF(OR(BE7=Tabelas!$F$14,BE7=Tabelas!$F$15),BE20*BE30*BE25*Tabelas!$H$6,BE20*BE30*BE25*Tabelas!$H$10))</f>
        <v>0</v>
      </c>
    </row>
    <row r="31" spans="1:58" ht="15" customHeight="1" x14ac:dyDescent="0.25">
      <c r="A31" s="497" t="s">
        <v>106</v>
      </c>
      <c r="B31" s="47" t="s">
        <v>89</v>
      </c>
      <c r="C31" s="469">
        <f>C10*C4</f>
        <v>0</v>
      </c>
      <c r="D31" s="470"/>
      <c r="E31" s="469">
        <f>E10*E4</f>
        <v>0</v>
      </c>
      <c r="F31" s="470"/>
      <c r="G31" s="469">
        <f>G10*G4</f>
        <v>0</v>
      </c>
      <c r="H31" s="470"/>
      <c r="I31" s="469">
        <f>I10*I4</f>
        <v>0</v>
      </c>
      <c r="J31" s="470"/>
      <c r="K31" s="469">
        <f>K10*K4</f>
        <v>0</v>
      </c>
      <c r="L31" s="470"/>
      <c r="M31" s="469">
        <f>M10*M4</f>
        <v>0</v>
      </c>
      <c r="N31" s="470"/>
      <c r="O31" s="469">
        <f>O10*O4</f>
        <v>0</v>
      </c>
      <c r="P31" s="470"/>
      <c r="Q31" s="469">
        <f>Q10*Q4</f>
        <v>64000</v>
      </c>
      <c r="R31" s="470"/>
      <c r="S31" s="469">
        <f>S10*S4</f>
        <v>0</v>
      </c>
      <c r="T31" s="470"/>
      <c r="U31" s="469">
        <f>U10*U4</f>
        <v>0</v>
      </c>
      <c r="V31" s="470"/>
      <c r="W31" s="469">
        <f>W10*W4</f>
        <v>0</v>
      </c>
      <c r="X31" s="470"/>
      <c r="Y31" s="469">
        <f>Y10*Y4</f>
        <v>3200</v>
      </c>
      <c r="Z31" s="470"/>
      <c r="AA31" s="469">
        <f>AA10*AA4</f>
        <v>0</v>
      </c>
      <c r="AB31" s="470"/>
      <c r="AC31" s="469">
        <f>AC10*AC4</f>
        <v>0</v>
      </c>
      <c r="AD31" s="470"/>
      <c r="AE31" s="469">
        <f>AE10*AE4</f>
        <v>0</v>
      </c>
      <c r="AF31" s="470"/>
      <c r="AG31" s="469">
        <f>AG10*AG4</f>
        <v>4800</v>
      </c>
      <c r="AH31" s="470"/>
      <c r="AI31" s="469">
        <f>AI10*AI4</f>
        <v>0</v>
      </c>
      <c r="AJ31" s="470"/>
      <c r="AK31" s="469">
        <f>AK10*AK4</f>
        <v>0</v>
      </c>
      <c r="AL31" s="470"/>
      <c r="AM31" s="469">
        <f>AM10*AM4</f>
        <v>0</v>
      </c>
      <c r="AN31" s="470"/>
      <c r="AO31" s="469">
        <f>AO10*AO4</f>
        <v>0</v>
      </c>
      <c r="AP31" s="470"/>
      <c r="AQ31" s="469">
        <f>AQ10*AQ4</f>
        <v>0</v>
      </c>
      <c r="AR31" s="470"/>
      <c r="AS31" s="469">
        <f>AS10*AS4</f>
        <v>0</v>
      </c>
      <c r="AT31" s="470"/>
      <c r="AU31" s="469">
        <f>AU10*AU4</f>
        <v>0</v>
      </c>
      <c r="AV31" s="470"/>
      <c r="AW31" s="469">
        <f>AW10*AW4</f>
        <v>0</v>
      </c>
      <c r="AX31" s="470"/>
      <c r="AY31" s="469">
        <f>AY10*AY4</f>
        <v>0</v>
      </c>
      <c r="AZ31" s="470"/>
      <c r="BA31" s="469">
        <f>BA10*BA4</f>
        <v>0</v>
      </c>
      <c r="BB31" s="470"/>
      <c r="BC31" s="469">
        <f>BC10*BC4</f>
        <v>0</v>
      </c>
      <c r="BD31" s="470"/>
      <c r="BE31" s="469">
        <f>BE10*BE4</f>
        <v>96000</v>
      </c>
      <c r="BF31" s="470"/>
    </row>
    <row r="32" spans="1:58" x14ac:dyDescent="0.25">
      <c r="A32" s="445"/>
      <c r="B32" s="48" t="s">
        <v>90</v>
      </c>
      <c r="C32" s="471">
        <f>IF(C7=Tabelas!$B$4,0,IF(OR(C13=Tabelas!$F$14,C13=Tabelas!$F$15),VLOOKUP(C14,matrizpapel,2,0),VLOOKUP(C14,matrizpapel,3,0)))</f>
        <v>3.2</v>
      </c>
      <c r="D32" s="472"/>
      <c r="E32" s="471">
        <f>IF(E7=Tabelas!$B$4,0,IF(OR(E13=Tabelas!$F$14,E13=Tabelas!$F$15),VLOOKUP(E14,matrizpapel,2,0),VLOOKUP(E14,matrizpapel,3,0)))</f>
        <v>3.2</v>
      </c>
      <c r="F32" s="472"/>
      <c r="G32" s="471">
        <f>IF(G7=Tabelas!$B$4,0,IF(OR(G13=Tabelas!$F$14,G13=Tabelas!$F$15),VLOOKUP(G14,matrizpapel,2,0),VLOOKUP(G14,matrizpapel,3,0)))</f>
        <v>3.2</v>
      </c>
      <c r="H32" s="472"/>
      <c r="I32" s="471">
        <f>IF(I7=Tabelas!$B$4,0,IF(OR(I13=Tabelas!$F$14,I13=Tabelas!$F$15),VLOOKUP(I14,matrizpapel,2,0),VLOOKUP(I14,matrizpapel,3,0)))</f>
        <v>3.2</v>
      </c>
      <c r="J32" s="472"/>
      <c r="K32" s="471">
        <f>IF(K7=Tabelas!$B$4,0,IF(OR(K13=Tabelas!$F$14,K13=Tabelas!$F$15),VLOOKUP(K14,matrizpapel,2,0),VLOOKUP(K14,matrizpapel,3,0)))</f>
        <v>3.2</v>
      </c>
      <c r="L32" s="472"/>
      <c r="M32" s="471">
        <f>IF(M7=Tabelas!$B$4,0,IF(OR(M13=Tabelas!$F$14,M13=Tabelas!$F$15),VLOOKUP(M14,matrizpapel,2,0),VLOOKUP(M14,matrizpapel,3,0)))</f>
        <v>3.2</v>
      </c>
      <c r="N32" s="472"/>
      <c r="O32" s="471">
        <f>IF(O7=Tabelas!$B$4,0,IF(OR(O13=Tabelas!$F$14,O13=Tabelas!$F$15),VLOOKUP(O14,matrizpapel,2,0),VLOOKUP(O14,matrizpapel,3,0)))</f>
        <v>3.2</v>
      </c>
      <c r="P32" s="472"/>
      <c r="Q32" s="471">
        <f>IF(Q7=Tabelas!$B$4,0,IF(OR(Q13=Tabelas!$F$14,Q13=Tabelas!$F$15),VLOOKUP(Q14,matrizpapel,2,0),VLOOKUP(Q14,matrizpapel,3,0)))</f>
        <v>3.2</v>
      </c>
      <c r="R32" s="472"/>
      <c r="S32" s="471">
        <f>IF(S7=Tabelas!$B$4,0,IF(OR(S13=Tabelas!$F$14,S13=Tabelas!$F$15),VLOOKUP(S14,matrizpapel,2,0),VLOOKUP(S14,matrizpapel,3,0)))</f>
        <v>3.2</v>
      </c>
      <c r="T32" s="472"/>
      <c r="U32" s="471">
        <f>IF(U7=Tabelas!$B$4,0,IF(OR(U13=Tabelas!$F$14,U13=Tabelas!$F$15),VLOOKUP(U14,matrizpapel,2,0),VLOOKUP(U14,matrizpapel,3,0)))</f>
        <v>3.2</v>
      </c>
      <c r="V32" s="472"/>
      <c r="W32" s="471">
        <f>IF(W7=Tabelas!$B$4,0,IF(OR(W13=Tabelas!$F$14,W13=Tabelas!$F$15),VLOOKUP(W14,matrizpapel,2,0),VLOOKUP(W14,matrizpapel,3,0)))</f>
        <v>3.2</v>
      </c>
      <c r="X32" s="472"/>
      <c r="Y32" s="471">
        <f>IF(Y7=Tabelas!$B$4,0,IF(OR(Y13=Tabelas!$F$14,Y13=Tabelas!$F$15),VLOOKUP(Y14,matrizpapel,2,0),VLOOKUP(Y14,matrizpapel,3,0)))</f>
        <v>3.2</v>
      </c>
      <c r="Z32" s="472"/>
      <c r="AA32" s="471">
        <f>IF(AA7=Tabelas!$B$4,0,IF(OR(AA13=Tabelas!$F$14,AA13=Tabelas!$F$15),VLOOKUP(AA14,matrizpapel,2,0),VLOOKUP(AA14,matrizpapel,3,0)))</f>
        <v>3.2</v>
      </c>
      <c r="AB32" s="472"/>
      <c r="AC32" s="471">
        <f>IF(AC7=Tabelas!$B$4,0,IF(OR(AC13=Tabelas!$F$14,AC13=Tabelas!$F$15),VLOOKUP(AC14,matrizpapel,2,0),VLOOKUP(AC14,matrizpapel,3,0)))</f>
        <v>3.2</v>
      </c>
      <c r="AD32" s="472"/>
      <c r="AE32" s="471">
        <f>IF(AE7=Tabelas!$B$4,0,IF(OR(AE13=Tabelas!$F$14,AE13=Tabelas!$F$15),VLOOKUP(AE14,matrizpapel,2,0),VLOOKUP(AE14,matrizpapel,3,0)))</f>
        <v>3.2</v>
      </c>
      <c r="AF32" s="472"/>
      <c r="AG32" s="471">
        <f>IF(AG7=Tabelas!$B$4,0,IF(OR(AG13=Tabelas!$F$14,AG13=Tabelas!$F$15),VLOOKUP(AG14,matrizpapel,2,0),VLOOKUP(AG14,matrizpapel,3,0)))</f>
        <v>3.2</v>
      </c>
      <c r="AH32" s="472"/>
      <c r="AI32" s="471">
        <f>IF(AI7=Tabelas!$B$4,0,IF(OR(AI13=Tabelas!$F$14,AI13=Tabelas!$F$15),VLOOKUP(AI14,matrizpapel,2,0),VLOOKUP(AI14,matrizpapel,3,0)))</f>
        <v>3.2</v>
      </c>
      <c r="AJ32" s="472"/>
      <c r="AK32" s="471">
        <f>IF(AK7=Tabelas!$B$4,0,IF(OR(AK13=Tabelas!$F$14,AK13=Tabelas!$F$15),VLOOKUP(AK14,matrizpapel,2,0),VLOOKUP(AK14,matrizpapel,3,0)))</f>
        <v>3.2</v>
      </c>
      <c r="AL32" s="472"/>
      <c r="AM32" s="471">
        <f>IF(AM7=Tabelas!$B$4,0,IF(OR(AM13=Tabelas!$F$14,AM13=Tabelas!$F$15),VLOOKUP(AM14,matrizpapel,2,0),VLOOKUP(AM14,matrizpapel,3,0)))</f>
        <v>3.2</v>
      </c>
      <c r="AN32" s="472"/>
      <c r="AO32" s="471">
        <f>IF(AO7=Tabelas!$B$4,0,IF(OR(AO13=Tabelas!$F$14,AO13=Tabelas!$F$15),VLOOKUP(AO14,matrizpapel,2,0),VLOOKUP(AO14,matrizpapel,3,0)))</f>
        <v>3.2</v>
      </c>
      <c r="AP32" s="472"/>
      <c r="AQ32" s="471">
        <f>IF(AQ7=Tabelas!$B$4,0,IF(OR(AQ13=Tabelas!$F$14,AQ13=Tabelas!$F$15),VLOOKUP(AQ14,matrizpapel,2,0),VLOOKUP(AQ14,matrizpapel,3,0)))</f>
        <v>3.2</v>
      </c>
      <c r="AR32" s="472"/>
      <c r="AS32" s="471">
        <f>IF(AS7=Tabelas!$B$4,0,IF(OR(AS13=Tabelas!$F$14,AS13=Tabelas!$F$15),VLOOKUP(AS14,matrizpapel,2,0),VLOOKUP(AS14,matrizpapel,3,0)))</f>
        <v>3.2</v>
      </c>
      <c r="AT32" s="472"/>
      <c r="AU32" s="471">
        <f>IF(AU7=Tabelas!$B$4,0,IF(OR(AU13=Tabelas!$F$14,AU13=Tabelas!$F$15),VLOOKUP(AU14,matrizpapel,2,0),VLOOKUP(AU14,matrizpapel,3,0)))</f>
        <v>3.2</v>
      </c>
      <c r="AV32" s="472"/>
      <c r="AW32" s="471">
        <f>IF(AW7=Tabelas!$B$4,0,IF(OR(AW13=Tabelas!$F$14,AW13=Tabelas!$F$15),VLOOKUP(AW14,matrizpapel,2,0),VLOOKUP(AW14,matrizpapel,3,0)))</f>
        <v>3.2</v>
      </c>
      <c r="AX32" s="472"/>
      <c r="AY32" s="471">
        <f>IF(AY7=Tabelas!$B$4,0,IF(OR(AY13=Tabelas!$F$14,AY13=Tabelas!$F$15),VLOOKUP(AY14,matrizpapel,2,0),VLOOKUP(AY14,matrizpapel,3,0)))</f>
        <v>3.2</v>
      </c>
      <c r="AZ32" s="472"/>
      <c r="BA32" s="471">
        <f>IF(BA7=Tabelas!$B$4,0,IF(OR(BA13=Tabelas!$F$14,BA13=Tabelas!$F$15),VLOOKUP(BA14,matrizpapel,2,0),VLOOKUP(BA14,matrizpapel,3,0)))</f>
        <v>3.2</v>
      </c>
      <c r="BB32" s="472"/>
      <c r="BC32" s="471">
        <f>IF(BC7=Tabelas!$B$4,0,IF(OR(BC13=Tabelas!$F$14,BC13=Tabelas!$F$15),VLOOKUP(BC14,matrizpapel,2,0),VLOOKUP(BC14,matrizpapel,3,0)))</f>
        <v>3.2</v>
      </c>
      <c r="BD32" s="472"/>
      <c r="BE32" s="471">
        <f>IF(BE7=Tabelas!$B$4,0,IF(OR(BE13=Tabelas!$F$14,BE13=Tabelas!$F$15),VLOOKUP(BE14,matrizpapel,2,0),VLOOKUP(BE14,matrizpapel,3,0)))</f>
        <v>3.2</v>
      </c>
      <c r="BF32" s="472"/>
    </row>
    <row r="33" spans="1:58" x14ac:dyDescent="0.25">
      <c r="A33" s="445"/>
      <c r="B33" s="6" t="s">
        <v>91</v>
      </c>
      <c r="C33" s="48">
        <f>IF(C31&gt;1000,1,C31/1000)</f>
        <v>0</v>
      </c>
      <c r="D33" s="70">
        <f>C22*C33*C32</f>
        <v>0</v>
      </c>
      <c r="E33" s="48">
        <f>IF(E31&gt;1000,1,E31/1000)</f>
        <v>0</v>
      </c>
      <c r="F33" s="70">
        <f>E22*E33*E32</f>
        <v>0</v>
      </c>
      <c r="G33" s="48">
        <f>IF(G31&gt;1000,1,G31/1000)</f>
        <v>0</v>
      </c>
      <c r="H33" s="70">
        <f>G22*G33*G32</f>
        <v>0</v>
      </c>
      <c r="I33" s="48">
        <f>IF(I31&gt;1000,1,I31/1000)</f>
        <v>0</v>
      </c>
      <c r="J33" s="70">
        <f>I22*I33*I32</f>
        <v>0</v>
      </c>
      <c r="K33" s="48">
        <f>IF(K31&gt;1000,1,K31/1000)</f>
        <v>0</v>
      </c>
      <c r="L33" s="70">
        <f>K22*K33*K32</f>
        <v>0</v>
      </c>
      <c r="M33" s="48">
        <f>IF(M31&gt;1000,1,M31/1000)</f>
        <v>0</v>
      </c>
      <c r="N33" s="70">
        <f>M22*M33*M32</f>
        <v>0</v>
      </c>
      <c r="O33" s="48">
        <f>IF(O31&gt;1000,1,O31/1000)</f>
        <v>0</v>
      </c>
      <c r="P33" s="70">
        <f>O22*O33*O32</f>
        <v>0</v>
      </c>
      <c r="Q33" s="48">
        <f>IF(Q31&gt;1000,1,Q31/1000)</f>
        <v>1</v>
      </c>
      <c r="R33" s="70">
        <f>Q22*Q33*Q32</f>
        <v>568.04579124579129</v>
      </c>
      <c r="S33" s="48">
        <f>IF(S31&gt;1000,1,S31/1000)</f>
        <v>0</v>
      </c>
      <c r="T33" s="70">
        <f>S22*S33*S32</f>
        <v>0</v>
      </c>
      <c r="U33" s="48">
        <f>IF(U31&gt;1000,1,U31/1000)</f>
        <v>0</v>
      </c>
      <c r="V33" s="70">
        <f>U22*U33*U32</f>
        <v>0</v>
      </c>
      <c r="W33" s="48">
        <f>IF(W31&gt;1000,1,W31/1000)</f>
        <v>0</v>
      </c>
      <c r="X33" s="70">
        <f>W22*W33*W32</f>
        <v>0</v>
      </c>
      <c r="Y33" s="48">
        <f>IF(Y31&gt;1000,1,Y31/1000)</f>
        <v>1</v>
      </c>
      <c r="Z33" s="70">
        <f>Y22*Y33*Y32</f>
        <v>568.04579124579129</v>
      </c>
      <c r="AA33" s="48">
        <f>IF(AA31&gt;1000,1,AA31/1000)</f>
        <v>0</v>
      </c>
      <c r="AB33" s="70">
        <f>AA22*AA33*AA32</f>
        <v>0</v>
      </c>
      <c r="AC33" s="48">
        <f>IF(AC31&gt;1000,1,AC31/1000)</f>
        <v>0</v>
      </c>
      <c r="AD33" s="70">
        <f>AC22*AC33*AC32</f>
        <v>0</v>
      </c>
      <c r="AE33" s="48">
        <f>IF(AE31&gt;1000,1,AE31/1000)</f>
        <v>0</v>
      </c>
      <c r="AF33" s="70">
        <f>AE22*AE33*AE32</f>
        <v>0</v>
      </c>
      <c r="AG33" s="48">
        <f>IF(AG31&gt;1000,1,AG31/1000)</f>
        <v>1</v>
      </c>
      <c r="AH33" s="70">
        <f>AG22*AG33*AG32</f>
        <v>568.04579124579129</v>
      </c>
      <c r="AI33" s="48">
        <f>IF(AI31&gt;1000,1,AI31/1000)</f>
        <v>0</v>
      </c>
      <c r="AJ33" s="70">
        <f>AI22*AI33*AI32</f>
        <v>0</v>
      </c>
      <c r="AK33" s="48">
        <f>IF(AK31&gt;1000,1,AK31/1000)</f>
        <v>0</v>
      </c>
      <c r="AL33" s="70">
        <f>AK22*AK33*AK32</f>
        <v>0</v>
      </c>
      <c r="AM33" s="48">
        <f>IF(AM31&gt;1000,1,AM31/1000)</f>
        <v>0</v>
      </c>
      <c r="AN33" s="70">
        <f>AM22*AM33*AM32</f>
        <v>0</v>
      </c>
      <c r="AO33" s="48">
        <f>IF(AO31&gt;1000,1,AO31/1000)</f>
        <v>0</v>
      </c>
      <c r="AP33" s="70">
        <f>AO22*AO33*AO32</f>
        <v>0</v>
      </c>
      <c r="AQ33" s="48">
        <f>IF(AQ31&gt;1000,1,AQ31/1000)</f>
        <v>0</v>
      </c>
      <c r="AR33" s="70">
        <f>AQ22*AQ33*AQ32</f>
        <v>0</v>
      </c>
      <c r="AS33" s="48">
        <f>IF(AS31&gt;1000,1,AS31/1000)</f>
        <v>0</v>
      </c>
      <c r="AT33" s="70">
        <f>AS22*AS33*AS32</f>
        <v>0</v>
      </c>
      <c r="AU33" s="48">
        <f>IF(AU31&gt;1000,1,AU31/1000)</f>
        <v>0</v>
      </c>
      <c r="AV33" s="70">
        <f>AU22*AU33*AU32</f>
        <v>0</v>
      </c>
      <c r="AW33" s="48">
        <f>IF(AW31&gt;1000,1,AW31/1000)</f>
        <v>0</v>
      </c>
      <c r="AX33" s="70">
        <f>AW22*AW33*AW32</f>
        <v>0</v>
      </c>
      <c r="AY33" s="48">
        <f>IF(AY31&gt;1000,1,AY31/1000)</f>
        <v>0</v>
      </c>
      <c r="AZ33" s="70">
        <f>AY22*AY33*AY32</f>
        <v>0</v>
      </c>
      <c r="BA33" s="48">
        <f>IF(BA31&gt;1000,1,BA31/1000)</f>
        <v>0</v>
      </c>
      <c r="BB33" s="70">
        <f>BA22*BA33*BA32</f>
        <v>0</v>
      </c>
      <c r="BC33" s="48">
        <f>IF(BC31&gt;1000,1,BC31/1000)</f>
        <v>0</v>
      </c>
      <c r="BD33" s="70">
        <f>BC22*BC33*BC32</f>
        <v>0</v>
      </c>
      <c r="BE33" s="48">
        <f>IF(BE31&gt;1000,1,BE31/1000)</f>
        <v>1</v>
      </c>
      <c r="BF33" s="70">
        <f>BE22*BE33*BE32</f>
        <v>568.04579124579129</v>
      </c>
    </row>
    <row r="34" spans="1:58" x14ac:dyDescent="0.25">
      <c r="A34" s="445"/>
      <c r="B34" s="6" t="s">
        <v>92</v>
      </c>
      <c r="C34" s="48">
        <f>IF(C31&gt;=30000,29,IF(C31&lt;1001,0,C31/1000-C33))</f>
        <v>0</v>
      </c>
      <c r="D34" s="70">
        <f>IF(OR(C13=Tabelas!$F$14,C13=Tabelas!$F$15),C22*C34*C32*Tabelas!$H$3,C22*C34*C32*Tabelas!$H$7)</f>
        <v>0</v>
      </c>
      <c r="E34" s="48">
        <f>IF(E31&gt;=30000,29,IF(E31&lt;1001,0,E31/1000-E33))</f>
        <v>0</v>
      </c>
      <c r="F34" s="70">
        <f>IF(OR(E13=Tabelas!$F$14,E13=Tabelas!$F$15),E22*E34*E32*Tabelas!$H$3,E22*E34*E32*Tabelas!$H$7)</f>
        <v>0</v>
      </c>
      <c r="G34" s="48">
        <f>IF(G31&gt;=30000,29,IF(G31&lt;1001,0,G31/1000-G33))</f>
        <v>0</v>
      </c>
      <c r="H34" s="70">
        <f>IF(OR(G13=Tabelas!$F$14,G13=Tabelas!$F$15),G22*G34*G32*Tabelas!$H$3,G22*G34*G32*Tabelas!$H$7)</f>
        <v>0</v>
      </c>
      <c r="I34" s="48">
        <f>IF(I31&gt;=30000,29,IF(I31&lt;1001,0,I31/1000-I33))</f>
        <v>0</v>
      </c>
      <c r="J34" s="70">
        <f>IF(OR(I13=Tabelas!$F$14,I13=Tabelas!$F$15),I22*I34*I32*Tabelas!$H$3,I22*I34*I32*Tabelas!$H$7)</f>
        <v>0</v>
      </c>
      <c r="K34" s="48">
        <f>IF(K31&gt;=30000,29,IF(K31&lt;1001,0,K31/1000-K33))</f>
        <v>0</v>
      </c>
      <c r="L34" s="70">
        <f>IF(OR(K13=Tabelas!$F$14,K13=Tabelas!$F$15),K22*K34*K32*Tabelas!$H$3,K22*K34*K32*Tabelas!$H$7)</f>
        <v>0</v>
      </c>
      <c r="M34" s="48">
        <f>IF(M31&gt;=30000,29,IF(M31&lt;1001,0,M31/1000-M33))</f>
        <v>0</v>
      </c>
      <c r="N34" s="70">
        <f>IF(OR(M13=Tabelas!$F$14,M13=Tabelas!$F$15),M22*M34*M32*Tabelas!$H$3,M22*M34*M32*Tabelas!$H$7)</f>
        <v>0</v>
      </c>
      <c r="O34" s="48">
        <f>IF(O31&gt;=30000,29,IF(O31&lt;1001,0,O31/1000-O33))</f>
        <v>0</v>
      </c>
      <c r="P34" s="70">
        <f>IF(OR(O13=Tabelas!$F$14,O13=Tabelas!$F$15),O22*O34*O32*Tabelas!$H$3,O22*O34*O32*Tabelas!$H$7)</f>
        <v>0</v>
      </c>
      <c r="Q34" s="48">
        <f>IF(Q31&gt;=30000,29,IF(Q31&lt;1001,0,Q31/1000-Q33))</f>
        <v>29</v>
      </c>
      <c r="R34" s="70">
        <f>IF(OR(Q13=Tabelas!$F$14,Q13=Tabelas!$F$15),Q22*Q34*Q32*Tabelas!$H$3,Q22*Q34*Q32*Tabelas!$H$7)</f>
        <v>9719.2634882154871</v>
      </c>
      <c r="S34" s="48">
        <f>IF(S31&gt;=30000,29,IF(S31&lt;1001,0,S31/1000-S33))</f>
        <v>0</v>
      </c>
      <c r="T34" s="70">
        <f>IF(OR(S13=Tabelas!$F$14,S13=Tabelas!$F$15),S22*S34*S32*Tabelas!$H$3,S22*S34*S32*Tabelas!$H$7)</f>
        <v>0</v>
      </c>
      <c r="U34" s="48">
        <f>IF(U31&gt;=30000,29,IF(U31&lt;1001,0,U31/1000-U33))</f>
        <v>0</v>
      </c>
      <c r="V34" s="70">
        <f>IF(OR(U13=Tabelas!$F$14,U13=Tabelas!$F$15),U22*U34*U32*Tabelas!$H$3,U22*U34*U32*Tabelas!$H$7)</f>
        <v>0</v>
      </c>
      <c r="W34" s="48">
        <f>IF(W31&gt;=30000,29,IF(W31&lt;1001,0,W31/1000-W33))</f>
        <v>0</v>
      </c>
      <c r="X34" s="70">
        <f>IF(OR(W13=Tabelas!$F$14,W13=Tabelas!$F$15),W22*W34*W32*Tabelas!$H$3,W22*W34*W32*Tabelas!$H$7)</f>
        <v>0</v>
      </c>
      <c r="Y34" s="48">
        <f>IF(Y31&gt;=30000,29,IF(Y31&lt;1001,0,Y31/1000-Y33))</f>
        <v>2.2000000000000002</v>
      </c>
      <c r="Z34" s="70">
        <f>IF(OR(Y13=Tabelas!$F$14,Y13=Tabelas!$F$15),Y22*Y34*Y32*Tabelas!$H$3,Y22*Y34*Y32*Tabelas!$H$7)</f>
        <v>737.32343703703714</v>
      </c>
      <c r="AA34" s="48">
        <f>IF(AA31&gt;=30000,29,IF(AA31&lt;1001,0,AA31/1000-AA33))</f>
        <v>0</v>
      </c>
      <c r="AB34" s="70">
        <f>IF(OR(AA13=Tabelas!$F$14,AA13=Tabelas!$F$15),AA22*AA34*AA32*Tabelas!$H$3,AA22*AA34*AA32*Tabelas!$H$7)</f>
        <v>0</v>
      </c>
      <c r="AC34" s="48">
        <f>IF(AC31&gt;=30000,29,IF(AC31&lt;1001,0,AC31/1000-AC33))</f>
        <v>0</v>
      </c>
      <c r="AD34" s="70">
        <f>IF(OR(AC13=Tabelas!$F$14,AC13=Tabelas!$F$15),AC22*AC34*AC32*Tabelas!$H$3,AC22*AC34*AC32*Tabelas!$H$7)</f>
        <v>0</v>
      </c>
      <c r="AE34" s="48">
        <f>IF(AE31&gt;=30000,29,IF(AE31&lt;1001,0,AE31/1000-AE33))</f>
        <v>0</v>
      </c>
      <c r="AF34" s="70">
        <f>IF(OR(AE13=Tabelas!$F$14,AE13=Tabelas!$F$15),AE22*AE34*AE32*Tabelas!$H$3,AE22*AE34*AE32*Tabelas!$H$7)</f>
        <v>0</v>
      </c>
      <c r="AG34" s="48">
        <f>IF(AG31&gt;=30000,29,IF(AG31&lt;1001,0,AG31/1000-AG33))</f>
        <v>3.8</v>
      </c>
      <c r="AH34" s="70">
        <f>IF(OR(AG13=Tabelas!$F$14,AG13=Tabelas!$F$15),AG22*AG34*AG32*Tabelas!$H$3,AG22*AG34*AG32*Tabelas!$H$7)</f>
        <v>1273.5586639730639</v>
      </c>
      <c r="AI34" s="48">
        <f>IF(AI31&gt;=30000,29,IF(AI31&lt;1001,0,AI31/1000-AI33))</f>
        <v>0</v>
      </c>
      <c r="AJ34" s="70">
        <f>IF(OR(AI13=Tabelas!$F$14,AI13=Tabelas!$F$15),AI22*AI34*AI32*Tabelas!$H$3,AI22*AI34*AI32*Tabelas!$H$7)</f>
        <v>0</v>
      </c>
      <c r="AK34" s="48">
        <f>IF(AK31&gt;=30000,29,IF(AK31&lt;1001,0,AK31/1000-AK33))</f>
        <v>0</v>
      </c>
      <c r="AL34" s="70">
        <f>IF(OR(AK13=Tabelas!$F$14,AK13=Tabelas!$F$15),AK22*AK34*AK32*Tabelas!$H$3,AK22*AK34*AK32*Tabelas!$H$7)</f>
        <v>0</v>
      </c>
      <c r="AM34" s="48">
        <f>IF(AM31&gt;=30000,29,IF(AM31&lt;1001,0,AM31/1000-AM33))</f>
        <v>0</v>
      </c>
      <c r="AN34" s="70">
        <f>IF(OR(AM13=Tabelas!$F$14,AM13=Tabelas!$F$15),AM22*AM34*AM32*Tabelas!$H$3,AM22*AM34*AM32*Tabelas!$H$7)</f>
        <v>0</v>
      </c>
      <c r="AO34" s="48">
        <f>IF(AO31&gt;=30000,29,IF(AO31&lt;1001,0,AO31/1000-AO33))</f>
        <v>0</v>
      </c>
      <c r="AP34" s="70">
        <f>IF(OR(AO13=Tabelas!$F$14,AO13=Tabelas!$F$15),AO22*AO34*AO32*Tabelas!$H$3,AO22*AO34*AO32*Tabelas!$H$7)</f>
        <v>0</v>
      </c>
      <c r="AQ34" s="48">
        <f>IF(AQ31&gt;=30000,29,IF(AQ31&lt;1001,0,AQ31/1000-AQ33))</f>
        <v>0</v>
      </c>
      <c r="AR34" s="70">
        <f>IF(OR(AQ13=Tabelas!$F$14,AQ13=Tabelas!$F$15),AQ22*AQ34*AQ32*Tabelas!$H$3,AQ22*AQ34*AQ32*Tabelas!$H$7)</f>
        <v>0</v>
      </c>
      <c r="AS34" s="48">
        <f>IF(AS31&gt;=30000,29,IF(AS31&lt;1001,0,AS31/1000-AS33))</f>
        <v>0</v>
      </c>
      <c r="AT34" s="70">
        <f>IF(OR(AS13=Tabelas!$F$14,AS13=Tabelas!$F$15),AS22*AS34*AS32*Tabelas!$H$3,AS22*AS34*AS32*Tabelas!$H$7)</f>
        <v>0</v>
      </c>
      <c r="AU34" s="48">
        <f>IF(AU31&gt;=30000,29,IF(AU31&lt;1001,0,AU31/1000-AU33))</f>
        <v>0</v>
      </c>
      <c r="AV34" s="70">
        <f>IF(OR(AU13=Tabelas!$F$14,AU13=Tabelas!$F$15),AU22*AU34*AU32*Tabelas!$H$3,AU22*AU34*AU32*Tabelas!$H$7)</f>
        <v>0</v>
      </c>
      <c r="AW34" s="48">
        <f>IF(AW31&gt;=30000,29,IF(AW31&lt;1001,0,AW31/1000-AW33))</f>
        <v>0</v>
      </c>
      <c r="AX34" s="70">
        <f>IF(OR(AW13=Tabelas!$F$14,AW13=Tabelas!$F$15),AW22*AW34*AW32*Tabelas!$H$3,AW22*AW34*AW32*Tabelas!$H$7)</f>
        <v>0</v>
      </c>
      <c r="AY34" s="48">
        <f>IF(AY31&gt;=30000,29,IF(AY31&lt;1001,0,AY31/1000-AY33))</f>
        <v>0</v>
      </c>
      <c r="AZ34" s="70">
        <f>IF(OR(AY13=Tabelas!$F$14,AY13=Tabelas!$F$15),AY22*AY34*AY32*Tabelas!$H$3,AY22*AY34*AY32*Tabelas!$H$7)</f>
        <v>0</v>
      </c>
      <c r="BA34" s="48">
        <f>IF(BA31&gt;=30000,29,IF(BA31&lt;1001,0,BA31/1000-BA33))</f>
        <v>0</v>
      </c>
      <c r="BB34" s="70">
        <f>IF(OR(BA13=Tabelas!$F$14,BA13=Tabelas!$F$15),BA22*BA34*BA32*Tabelas!$H$3,BA22*BA34*BA32*Tabelas!$H$7)</f>
        <v>0</v>
      </c>
      <c r="BC34" s="48">
        <f>IF(BC31&gt;=30000,29,IF(BC31&lt;1001,0,BC31/1000-BC33))</f>
        <v>0</v>
      </c>
      <c r="BD34" s="70">
        <f>IF(OR(BC13=Tabelas!$F$14,BC13=Tabelas!$F$15),BC22*BC34*BC32*Tabelas!$H$3,BC22*BC34*BC32*Tabelas!$H$7)</f>
        <v>0</v>
      </c>
      <c r="BE34" s="48">
        <f>IF(BE31&gt;=30000,29,IF(BE31&lt;1001,0,BE31/1000-BE33))</f>
        <v>29</v>
      </c>
      <c r="BF34" s="70">
        <f>IF(OR(BE13=Tabelas!$F$14,BE13=Tabelas!$F$15),BE22*BE34*BE32*Tabelas!$H$3,BE22*BE34*BE32*Tabelas!$H$7)</f>
        <v>9719.2634882154871</v>
      </c>
    </row>
    <row r="35" spans="1:58" x14ac:dyDescent="0.25">
      <c r="A35" s="445"/>
      <c r="B35" s="7" t="s">
        <v>93</v>
      </c>
      <c r="C35" s="48">
        <f>IF(C31&gt;=100000,70,IF(C31&lt;30001,0,C31/1000-SUM(C33:C34)))</f>
        <v>0</v>
      </c>
      <c r="D35" s="70">
        <f>IF(OR(C13=Tabelas!$F$14,C13=Tabelas!$F$15),C22*C35*C32*Tabelas!$H$4,C22*C35*C32*Tabelas!$H$8)</f>
        <v>0</v>
      </c>
      <c r="E35" s="48">
        <f>IF(E31&gt;=100000,70,IF(E31&lt;30001,0,E31/1000-SUM(E33:E34)))</f>
        <v>0</v>
      </c>
      <c r="F35" s="70">
        <f>IF(OR(E13=Tabelas!$F$14,E13=Tabelas!$F$15),E22*E35*E32*Tabelas!$H$4,E22*E35*E32*Tabelas!$H$8)</f>
        <v>0</v>
      </c>
      <c r="G35" s="48">
        <f>IF(G31&gt;=100000,70,IF(G31&lt;30001,0,G31/1000-SUM(G33:G34)))</f>
        <v>0</v>
      </c>
      <c r="H35" s="70">
        <f>IF(OR(G13=Tabelas!$F$14,G13=Tabelas!$F$15),G22*G35*G32*Tabelas!$H$4,G22*G35*G32*Tabelas!$H$8)</f>
        <v>0</v>
      </c>
      <c r="I35" s="48">
        <f>IF(I31&gt;=100000,70,IF(I31&lt;30001,0,I31/1000-SUM(I33:I34)))</f>
        <v>0</v>
      </c>
      <c r="J35" s="70">
        <f>IF(OR(I13=Tabelas!$F$14,I13=Tabelas!$F$15),I22*I35*I32*Tabelas!$H$4,I22*I35*I32*Tabelas!$H$8)</f>
        <v>0</v>
      </c>
      <c r="K35" s="48">
        <f>IF(K31&gt;=100000,70,IF(K31&lt;30001,0,K31/1000-SUM(K33:K34)))</f>
        <v>0</v>
      </c>
      <c r="L35" s="70">
        <f>IF(OR(K13=Tabelas!$F$14,K13=Tabelas!$F$15),K22*K35*K32*Tabelas!$H$4,K22*K35*K32*Tabelas!$H$8)</f>
        <v>0</v>
      </c>
      <c r="M35" s="48">
        <f>IF(M31&gt;=100000,70,IF(M31&lt;30001,0,M31/1000-SUM(M33:M34)))</f>
        <v>0</v>
      </c>
      <c r="N35" s="70">
        <f>IF(OR(M13=Tabelas!$F$14,M13=Tabelas!$F$15),M22*M35*M32*Tabelas!$H$4,M22*M35*M32*Tabelas!$H$8)</f>
        <v>0</v>
      </c>
      <c r="O35" s="48">
        <f>IF(O31&gt;=100000,70,IF(O31&lt;30001,0,O31/1000-SUM(O33:O34)))</f>
        <v>0</v>
      </c>
      <c r="P35" s="70">
        <f>IF(OR(O13=Tabelas!$F$14,O13=Tabelas!$F$15),O22*O35*O32*Tabelas!$H$4,O22*O35*O32*Tabelas!$H$8)</f>
        <v>0</v>
      </c>
      <c r="Q35" s="48">
        <f>IF(Q31&gt;=100000,70,IF(Q31&lt;30001,0,Q31/1000-SUM(Q33:Q34)))</f>
        <v>34</v>
      </c>
      <c r="R35" s="70">
        <f>IF(OR(Q13=Tabelas!$F$14,Q13=Tabelas!$F$15),Q22*Q35*Q32*Tabelas!$H$4,Q22*Q35*Q32*Tabelas!$H$8)</f>
        <v>8497.9650370370382</v>
      </c>
      <c r="S35" s="48">
        <f>IF(S31&gt;=100000,70,IF(S31&lt;30001,0,S31/1000-SUM(S33:S34)))</f>
        <v>0</v>
      </c>
      <c r="T35" s="70">
        <f>IF(OR(S13=Tabelas!$F$14,S13=Tabelas!$F$15),S22*S35*S32*Tabelas!$H$4,S22*S35*S32*Tabelas!$H$8)</f>
        <v>0</v>
      </c>
      <c r="U35" s="48">
        <f>IF(U31&gt;=100000,70,IF(U31&lt;30001,0,U31/1000-SUM(U33:U34)))</f>
        <v>0</v>
      </c>
      <c r="V35" s="70">
        <f>IF(OR(U13=Tabelas!$F$14,U13=Tabelas!$F$15),U22*U35*U32*Tabelas!$H$4,U22*U35*U32*Tabelas!$H$8)</f>
        <v>0</v>
      </c>
      <c r="W35" s="48">
        <f>IF(W31&gt;=100000,70,IF(W31&lt;30001,0,W31/1000-SUM(W33:W34)))</f>
        <v>0</v>
      </c>
      <c r="X35" s="70">
        <f>IF(OR(W13=Tabelas!$F$14,W13=Tabelas!$F$15),W22*W35*W32*Tabelas!$H$4,W22*W35*W32*Tabelas!$H$8)</f>
        <v>0</v>
      </c>
      <c r="Y35" s="48">
        <f>IF(Y31&gt;=100000,70,IF(Y31&lt;30001,0,Y31/1000-SUM(Y33:Y34)))</f>
        <v>0</v>
      </c>
      <c r="Z35" s="70">
        <f>IF(OR(Y13=Tabelas!$F$14,Y13=Tabelas!$F$15),Y22*Y35*Y32*Tabelas!$H$4,Y22*Y35*Y32*Tabelas!$H$8)</f>
        <v>0</v>
      </c>
      <c r="AA35" s="48">
        <f>IF(AA31&gt;=100000,70,IF(AA31&lt;30001,0,AA31/1000-SUM(AA33:AA34)))</f>
        <v>0</v>
      </c>
      <c r="AB35" s="70">
        <f>IF(OR(AA13=Tabelas!$F$14,AA13=Tabelas!$F$15),AA22*AA35*AA32*Tabelas!$H$4,AA22*AA35*AA32*Tabelas!$H$8)</f>
        <v>0</v>
      </c>
      <c r="AC35" s="48">
        <f>IF(AC31&gt;=100000,70,IF(AC31&lt;30001,0,AC31/1000-SUM(AC33:AC34)))</f>
        <v>0</v>
      </c>
      <c r="AD35" s="70">
        <f>IF(OR(AC13=Tabelas!$F$14,AC13=Tabelas!$F$15),AC22*AC35*AC32*Tabelas!$H$4,AC22*AC35*AC32*Tabelas!$H$8)</f>
        <v>0</v>
      </c>
      <c r="AE35" s="48">
        <f>IF(AE31&gt;=100000,70,IF(AE31&lt;30001,0,AE31/1000-SUM(AE33:AE34)))</f>
        <v>0</v>
      </c>
      <c r="AF35" s="70">
        <f>IF(OR(AE13=Tabelas!$F$14,AE13=Tabelas!$F$15),AE22*AE35*AE32*Tabelas!$H$4,AE22*AE35*AE32*Tabelas!$H$8)</f>
        <v>0</v>
      </c>
      <c r="AG35" s="48">
        <f>IF(AG31&gt;=100000,70,IF(AG31&lt;30001,0,AG31/1000-SUM(AG33:AG34)))</f>
        <v>0</v>
      </c>
      <c r="AH35" s="70">
        <f>IF(OR(AG13=Tabelas!$F$14,AG13=Tabelas!$F$15),AG22*AG35*AG32*Tabelas!$H$4,AG22*AG35*AG32*Tabelas!$H$8)</f>
        <v>0</v>
      </c>
      <c r="AI35" s="48">
        <f>IF(AI31&gt;=100000,70,IF(AI31&lt;30001,0,AI31/1000-SUM(AI33:AI34)))</f>
        <v>0</v>
      </c>
      <c r="AJ35" s="70">
        <f>IF(OR(AI13=Tabelas!$F$14,AI13=Tabelas!$F$15),AI22*AI35*AI32*Tabelas!$H$4,AI22*AI35*AI32*Tabelas!$H$8)</f>
        <v>0</v>
      </c>
      <c r="AK35" s="48">
        <f>IF(AK31&gt;=100000,70,IF(AK31&lt;30001,0,AK31/1000-SUM(AK33:AK34)))</f>
        <v>0</v>
      </c>
      <c r="AL35" s="70">
        <f>IF(OR(AK13=Tabelas!$F$14,AK13=Tabelas!$F$15),AK22*AK35*AK32*Tabelas!$H$4,AK22*AK35*AK32*Tabelas!$H$8)</f>
        <v>0</v>
      </c>
      <c r="AM35" s="48">
        <f>IF(AM31&gt;=100000,70,IF(AM31&lt;30001,0,AM31/1000-SUM(AM33:AM34)))</f>
        <v>0</v>
      </c>
      <c r="AN35" s="70">
        <f>IF(OR(AM13=Tabelas!$F$14,AM13=Tabelas!$F$15),AM22*AM35*AM32*Tabelas!$H$4,AM22*AM35*AM32*Tabelas!$H$8)</f>
        <v>0</v>
      </c>
      <c r="AO35" s="48">
        <f>IF(AO31&gt;=100000,70,IF(AO31&lt;30001,0,AO31/1000-SUM(AO33:AO34)))</f>
        <v>0</v>
      </c>
      <c r="AP35" s="70">
        <f>IF(OR(AO13=Tabelas!$F$14,AO13=Tabelas!$F$15),AO22*AO35*AO32*Tabelas!$H$4,AO22*AO35*AO32*Tabelas!$H$8)</f>
        <v>0</v>
      </c>
      <c r="AQ35" s="48">
        <f>IF(AQ31&gt;=100000,70,IF(AQ31&lt;30001,0,AQ31/1000-SUM(AQ33:AQ34)))</f>
        <v>0</v>
      </c>
      <c r="AR35" s="70">
        <f>IF(OR(AQ13=Tabelas!$F$14,AQ13=Tabelas!$F$15),AQ22*AQ35*AQ32*Tabelas!$H$4,AQ22*AQ35*AQ32*Tabelas!$H$8)</f>
        <v>0</v>
      </c>
      <c r="AS35" s="48">
        <f>IF(AS31&gt;=100000,70,IF(AS31&lt;30001,0,AS31/1000-SUM(AS33:AS34)))</f>
        <v>0</v>
      </c>
      <c r="AT35" s="70">
        <f>IF(OR(AS13=Tabelas!$F$14,AS13=Tabelas!$F$15),AS22*AS35*AS32*Tabelas!$H$4,AS22*AS35*AS32*Tabelas!$H$8)</f>
        <v>0</v>
      </c>
      <c r="AU35" s="48">
        <f>IF(AU31&gt;=100000,70,IF(AU31&lt;30001,0,AU31/1000-SUM(AU33:AU34)))</f>
        <v>0</v>
      </c>
      <c r="AV35" s="70">
        <f>IF(OR(AU13=Tabelas!$F$14,AU13=Tabelas!$F$15),AU22*AU35*AU32*Tabelas!$H$4,AU22*AU35*AU32*Tabelas!$H$8)</f>
        <v>0</v>
      </c>
      <c r="AW35" s="48">
        <f>IF(AW31&gt;=100000,70,IF(AW31&lt;30001,0,AW31/1000-SUM(AW33:AW34)))</f>
        <v>0</v>
      </c>
      <c r="AX35" s="70">
        <f>IF(OR(AW13=Tabelas!$F$14,AW13=Tabelas!$F$15),AW22*AW35*AW32*Tabelas!$H$4,AW22*AW35*AW32*Tabelas!$H$8)</f>
        <v>0</v>
      </c>
      <c r="AY35" s="48">
        <f>IF(AY31&gt;=100000,70,IF(AY31&lt;30001,0,AY31/1000-SUM(AY33:AY34)))</f>
        <v>0</v>
      </c>
      <c r="AZ35" s="70">
        <f>IF(OR(AY13=Tabelas!$F$14,AY13=Tabelas!$F$15),AY22*AY35*AY32*Tabelas!$H$4,AY22*AY35*AY32*Tabelas!$H$8)</f>
        <v>0</v>
      </c>
      <c r="BA35" s="48">
        <f>IF(BA31&gt;=100000,70,IF(BA31&lt;30001,0,BA31/1000-SUM(BA33:BA34)))</f>
        <v>0</v>
      </c>
      <c r="BB35" s="70">
        <f>IF(OR(BA13=Tabelas!$F$14,BA13=Tabelas!$F$15),BA22*BA35*BA32*Tabelas!$H$4,BA22*BA35*BA32*Tabelas!$H$8)</f>
        <v>0</v>
      </c>
      <c r="BC35" s="48">
        <f>IF(BC31&gt;=100000,70,IF(BC31&lt;30001,0,BC31/1000-SUM(BC33:BC34)))</f>
        <v>0</v>
      </c>
      <c r="BD35" s="70">
        <f>IF(OR(BC13=Tabelas!$F$14,BC13=Tabelas!$F$15),BC22*BC35*BC32*Tabelas!$H$4,BC22*BC35*BC32*Tabelas!$H$8)</f>
        <v>0</v>
      </c>
      <c r="BE35" s="48">
        <f>IF(BE31&gt;=100000,70,IF(BE31&lt;30001,0,BE31/1000-SUM(BE33:BE34)))</f>
        <v>66</v>
      </c>
      <c r="BF35" s="70">
        <f>IF(OR(BE13=Tabelas!$F$14,BE13=Tabelas!$F$15),BE22*BE35*BE32*Tabelas!$H$4,BE22*BE35*BE32*Tabelas!$H$8)</f>
        <v>16496.049777777778</v>
      </c>
    </row>
    <row r="36" spans="1:58" x14ac:dyDescent="0.25">
      <c r="A36" s="445"/>
      <c r="B36" s="7" t="s">
        <v>94</v>
      </c>
      <c r="C36" s="48">
        <f>IF(C31&gt;=500000,400,IF(C31&lt;100001,0,C31/1000-SUM(C33:C35)))</f>
        <v>0</v>
      </c>
      <c r="D36" s="70">
        <f>IF(OR(C13=Tabelas!$F$14,C13=Tabelas!$F$15),C22*C36*C32*Tabelas!$H$5,C22*C36*C32*Tabelas!$H$9)</f>
        <v>0</v>
      </c>
      <c r="E36" s="48">
        <f>IF(E31&gt;=500000,400,IF(E31&lt;100001,0,E31/1000-SUM(E33:E35)))</f>
        <v>0</v>
      </c>
      <c r="F36" s="70">
        <f>IF(OR(E13=Tabelas!$F$14,E13=Tabelas!$F$15),E22*E36*E32*Tabelas!$H$5,E22*E36*E32*Tabelas!$H$9)</f>
        <v>0</v>
      </c>
      <c r="G36" s="48">
        <f>IF(G31&gt;=500000,400,IF(G31&lt;100001,0,G31/1000-SUM(G33:G35)))</f>
        <v>0</v>
      </c>
      <c r="H36" s="70">
        <f>IF(OR(G13=Tabelas!$F$14,G13=Tabelas!$F$15),G22*G36*G32*Tabelas!$H$5,G22*G36*G32*Tabelas!$H$9)</f>
        <v>0</v>
      </c>
      <c r="I36" s="48">
        <f>IF(I31&gt;=500000,400,IF(I31&lt;100001,0,I31/1000-SUM(I33:I35)))</f>
        <v>0</v>
      </c>
      <c r="J36" s="70">
        <f>IF(OR(I13=Tabelas!$F$14,I13=Tabelas!$F$15),I22*I36*I32*Tabelas!$H$5,I22*I36*I32*Tabelas!$H$9)</f>
        <v>0</v>
      </c>
      <c r="K36" s="48">
        <f>IF(K31&gt;=500000,400,IF(K31&lt;100001,0,K31/1000-SUM(K33:K35)))</f>
        <v>0</v>
      </c>
      <c r="L36" s="70">
        <f>IF(OR(K13=Tabelas!$F$14,K13=Tabelas!$F$15),K22*K36*K32*Tabelas!$H$5,K22*K36*K32*Tabelas!$H$9)</f>
        <v>0</v>
      </c>
      <c r="M36" s="48">
        <f>IF(M31&gt;=500000,400,IF(M31&lt;100001,0,M31/1000-SUM(M33:M35)))</f>
        <v>0</v>
      </c>
      <c r="N36" s="70">
        <f>IF(OR(M13=Tabelas!$F$14,M13=Tabelas!$F$15),M22*M36*M32*Tabelas!$H$5,M22*M36*M32*Tabelas!$H$9)</f>
        <v>0</v>
      </c>
      <c r="O36" s="48">
        <f>IF(O31&gt;=500000,400,IF(O31&lt;100001,0,O31/1000-SUM(O33:O35)))</f>
        <v>0</v>
      </c>
      <c r="P36" s="70">
        <f>IF(OR(O13=Tabelas!$F$14,O13=Tabelas!$F$15),O22*O36*O32*Tabelas!$H$5,O22*O36*O32*Tabelas!$H$9)</f>
        <v>0</v>
      </c>
      <c r="Q36" s="48">
        <f>IF(Q31&gt;=500000,400,IF(Q31&lt;100001,0,Q31/1000-SUM(Q33:Q35)))</f>
        <v>0</v>
      </c>
      <c r="R36" s="70">
        <f>IF(OR(Q13=Tabelas!$F$14,Q13=Tabelas!$F$15),Q22*Q36*Q32*Tabelas!$H$5,Q22*Q36*Q32*Tabelas!$H$9)</f>
        <v>0</v>
      </c>
      <c r="S36" s="48">
        <f>IF(S31&gt;=500000,400,IF(S31&lt;100001,0,S31/1000-SUM(S33:S35)))</f>
        <v>0</v>
      </c>
      <c r="T36" s="70">
        <f>IF(OR(S13=Tabelas!$F$14,S13=Tabelas!$F$15),S22*S36*S32*Tabelas!$H$5,S22*S36*S32*Tabelas!$H$9)</f>
        <v>0</v>
      </c>
      <c r="U36" s="48">
        <f>IF(U31&gt;=500000,400,IF(U31&lt;100001,0,U31/1000-SUM(U33:U35)))</f>
        <v>0</v>
      </c>
      <c r="V36" s="70">
        <f>IF(OR(U13=Tabelas!$F$14,U13=Tabelas!$F$15),U22*U36*U32*Tabelas!$H$5,U22*U36*U32*Tabelas!$H$9)</f>
        <v>0</v>
      </c>
      <c r="W36" s="48">
        <f>IF(W31&gt;=500000,400,IF(W31&lt;100001,0,W31/1000-SUM(W33:W35)))</f>
        <v>0</v>
      </c>
      <c r="X36" s="70">
        <f>IF(OR(W13=Tabelas!$F$14,W13=Tabelas!$F$15),W22*W36*W32*Tabelas!$H$5,W22*W36*W32*Tabelas!$H$9)</f>
        <v>0</v>
      </c>
      <c r="Y36" s="48">
        <f>IF(Y31&gt;=500000,400,IF(Y31&lt;100001,0,Y31/1000-SUM(Y33:Y35)))</f>
        <v>0</v>
      </c>
      <c r="Z36" s="70">
        <f>IF(OR(Y13=Tabelas!$F$14,Y13=Tabelas!$F$15),Y22*Y36*Y32*Tabelas!$H$5,Y22*Y36*Y32*Tabelas!$H$9)</f>
        <v>0</v>
      </c>
      <c r="AA36" s="48">
        <f>IF(AA31&gt;=500000,400,IF(AA31&lt;100001,0,AA31/1000-SUM(AA33:AA35)))</f>
        <v>0</v>
      </c>
      <c r="AB36" s="70">
        <f>IF(OR(AA13=Tabelas!$F$14,AA13=Tabelas!$F$15),AA22*AA36*AA32*Tabelas!$H$5,AA22*AA36*AA32*Tabelas!$H$9)</f>
        <v>0</v>
      </c>
      <c r="AC36" s="48">
        <f>IF(AC31&gt;=500000,400,IF(AC31&lt;100001,0,AC31/1000-SUM(AC33:AC35)))</f>
        <v>0</v>
      </c>
      <c r="AD36" s="70">
        <f>IF(OR(AC13=Tabelas!$F$14,AC13=Tabelas!$F$15),AC22*AC36*AC32*Tabelas!$H$5,AC22*AC36*AC32*Tabelas!$H$9)</f>
        <v>0</v>
      </c>
      <c r="AE36" s="48">
        <f>IF(AE31&gt;=500000,400,IF(AE31&lt;100001,0,AE31/1000-SUM(AE33:AE35)))</f>
        <v>0</v>
      </c>
      <c r="AF36" s="70">
        <f>IF(OR(AE13=Tabelas!$F$14,AE13=Tabelas!$F$15),AE22*AE36*AE32*Tabelas!$H$5,AE22*AE36*AE32*Tabelas!$H$9)</f>
        <v>0</v>
      </c>
      <c r="AG36" s="48">
        <f>IF(AG31&gt;=500000,400,IF(AG31&lt;100001,0,AG31/1000-SUM(AG33:AG35)))</f>
        <v>0</v>
      </c>
      <c r="AH36" s="70">
        <f>IF(OR(AG13=Tabelas!$F$14,AG13=Tabelas!$F$15),AG22*AG36*AG32*Tabelas!$H$5,AG22*AG36*AG32*Tabelas!$H$9)</f>
        <v>0</v>
      </c>
      <c r="AI36" s="48">
        <f>IF(AI31&gt;=500000,400,IF(AI31&lt;100001,0,AI31/1000-SUM(AI33:AI35)))</f>
        <v>0</v>
      </c>
      <c r="AJ36" s="70">
        <f>IF(OR(AI13=Tabelas!$F$14,AI13=Tabelas!$F$15),AI22*AI36*AI32*Tabelas!$H$5,AI22*AI36*AI32*Tabelas!$H$9)</f>
        <v>0</v>
      </c>
      <c r="AK36" s="48">
        <f>IF(AK31&gt;=500000,400,IF(AK31&lt;100001,0,AK31/1000-SUM(AK33:AK35)))</f>
        <v>0</v>
      </c>
      <c r="AL36" s="70">
        <f>IF(OR(AK13=Tabelas!$F$14,AK13=Tabelas!$F$15),AK22*AK36*AK32*Tabelas!$H$5,AK22*AK36*AK32*Tabelas!$H$9)</f>
        <v>0</v>
      </c>
      <c r="AM36" s="48">
        <f>IF(AM31&gt;=500000,400,IF(AM31&lt;100001,0,AM31/1000-SUM(AM33:AM35)))</f>
        <v>0</v>
      </c>
      <c r="AN36" s="70">
        <f>IF(OR(AM13=Tabelas!$F$14,AM13=Tabelas!$F$15),AM22*AM36*AM32*Tabelas!$H$5,AM22*AM36*AM32*Tabelas!$H$9)</f>
        <v>0</v>
      </c>
      <c r="AO36" s="48">
        <f>IF(AO31&gt;=500000,400,IF(AO31&lt;100001,0,AO31/1000-SUM(AO33:AO35)))</f>
        <v>0</v>
      </c>
      <c r="AP36" s="70">
        <f>IF(OR(AO13=Tabelas!$F$14,AO13=Tabelas!$F$15),AO22*AO36*AO32*Tabelas!$H$5,AO22*AO36*AO32*Tabelas!$H$9)</f>
        <v>0</v>
      </c>
      <c r="AQ36" s="48">
        <f>IF(AQ31&gt;=500000,400,IF(AQ31&lt;100001,0,AQ31/1000-SUM(AQ33:AQ35)))</f>
        <v>0</v>
      </c>
      <c r="AR36" s="70">
        <f>IF(OR(AQ13=Tabelas!$F$14,AQ13=Tabelas!$F$15),AQ22*AQ36*AQ32*Tabelas!$H$5,AQ22*AQ36*AQ32*Tabelas!$H$9)</f>
        <v>0</v>
      </c>
      <c r="AS36" s="48">
        <f>IF(AS31&gt;=500000,400,IF(AS31&lt;100001,0,AS31/1000-SUM(AS33:AS35)))</f>
        <v>0</v>
      </c>
      <c r="AT36" s="70">
        <f>IF(OR(AS13=Tabelas!$F$14,AS13=Tabelas!$F$15),AS22*AS36*AS32*Tabelas!$H$5,AS22*AS36*AS32*Tabelas!$H$9)</f>
        <v>0</v>
      </c>
      <c r="AU36" s="48">
        <f>IF(AU31&gt;=500000,400,IF(AU31&lt;100001,0,AU31/1000-SUM(AU33:AU35)))</f>
        <v>0</v>
      </c>
      <c r="AV36" s="70">
        <f>IF(OR(AU13=Tabelas!$F$14,AU13=Tabelas!$F$15),AU22*AU36*AU32*Tabelas!$H$5,AU22*AU36*AU32*Tabelas!$H$9)</f>
        <v>0</v>
      </c>
      <c r="AW36" s="48">
        <f>IF(AW31&gt;=500000,400,IF(AW31&lt;100001,0,AW31/1000-SUM(AW33:AW35)))</f>
        <v>0</v>
      </c>
      <c r="AX36" s="70">
        <f>IF(OR(AW13=Tabelas!$F$14,AW13=Tabelas!$F$15),AW22*AW36*AW32*Tabelas!$H$5,AW22*AW36*AW32*Tabelas!$H$9)</f>
        <v>0</v>
      </c>
      <c r="AY36" s="48">
        <f>IF(AY31&gt;=500000,400,IF(AY31&lt;100001,0,AY31/1000-SUM(AY33:AY35)))</f>
        <v>0</v>
      </c>
      <c r="AZ36" s="70">
        <f>IF(OR(AY13=Tabelas!$F$14,AY13=Tabelas!$F$15),AY22*AY36*AY32*Tabelas!$H$5,AY22*AY36*AY32*Tabelas!$H$9)</f>
        <v>0</v>
      </c>
      <c r="BA36" s="48">
        <f>IF(BA31&gt;=500000,400,IF(BA31&lt;100001,0,BA31/1000-SUM(BA33:BA35)))</f>
        <v>0</v>
      </c>
      <c r="BB36" s="70">
        <f>IF(OR(BA13=Tabelas!$F$14,BA13=Tabelas!$F$15),BA22*BA36*BA32*Tabelas!$H$5,BA22*BA36*BA32*Tabelas!$H$9)</f>
        <v>0</v>
      </c>
      <c r="BC36" s="48">
        <f>IF(BC31&gt;=500000,400,IF(BC31&lt;100001,0,BC31/1000-SUM(BC33:BC35)))</f>
        <v>0</v>
      </c>
      <c r="BD36" s="70">
        <f>IF(OR(BC13=Tabelas!$F$14,BC13=Tabelas!$F$15),BC22*BC36*BC32*Tabelas!$H$5,BC22*BC36*BC32*Tabelas!$H$9)</f>
        <v>0</v>
      </c>
      <c r="BE36" s="48">
        <f>IF(BE31&gt;=500000,400,IF(BE31&lt;100001,0,BE31/1000-SUM(BE33:BE35)))</f>
        <v>0</v>
      </c>
      <c r="BF36" s="70">
        <f>IF(OR(BE13=Tabelas!$F$14,BE13=Tabelas!$F$15),BE22*BE36*BE32*Tabelas!$H$5,BE22*BE36*BE32*Tabelas!$H$9)</f>
        <v>0</v>
      </c>
    </row>
    <row r="37" spans="1:58" ht="15.75" thickBot="1" x14ac:dyDescent="0.3">
      <c r="A37" s="446"/>
      <c r="B37" s="8" t="s">
        <v>95</v>
      </c>
      <c r="C37" s="49">
        <f>IF(C31&gt;500000,C31/1000-SUM(C33:C36),0)</f>
        <v>0</v>
      </c>
      <c r="D37" s="71">
        <f>IF(OR(C13=Tabelas!$F$14,C13=Tabelas!$F$15),C22*C37*C32*Tabelas!$H$6,C22*C37*C32*Tabelas!$H$10)</f>
        <v>0</v>
      </c>
      <c r="E37" s="49">
        <f>IF(E31&gt;500000,E31/1000-SUM(E33:E36),0)</f>
        <v>0</v>
      </c>
      <c r="F37" s="71">
        <f>IF(OR(E13=Tabelas!$F$14,E13=Tabelas!$F$15),E22*E37*E32*Tabelas!$H$6,E22*E37*E32*Tabelas!$H$10)</f>
        <v>0</v>
      </c>
      <c r="G37" s="49">
        <f>IF(G31&gt;500000,G31/1000-SUM(G33:G36),0)</f>
        <v>0</v>
      </c>
      <c r="H37" s="71">
        <f>IF(OR(G13=Tabelas!$F$14,G13=Tabelas!$F$15),G22*G37*G32*Tabelas!$H$6,G22*G37*G32*Tabelas!$H$10)</f>
        <v>0</v>
      </c>
      <c r="I37" s="49">
        <f>IF(I31&gt;500000,I31/1000-SUM(I33:I36),0)</f>
        <v>0</v>
      </c>
      <c r="J37" s="71">
        <f>IF(OR(I13=Tabelas!$F$14,I13=Tabelas!$F$15),I22*I37*I32*Tabelas!$H$6,I22*I37*I32*Tabelas!$H$10)</f>
        <v>0</v>
      </c>
      <c r="K37" s="49">
        <f>IF(K31&gt;500000,K31/1000-SUM(K33:K36),0)</f>
        <v>0</v>
      </c>
      <c r="L37" s="71">
        <f>IF(OR(K13=Tabelas!$F$14,K13=Tabelas!$F$15),K22*K37*K32*Tabelas!$H$6,K22*K37*K32*Tabelas!$H$10)</f>
        <v>0</v>
      </c>
      <c r="M37" s="49">
        <f>IF(M31&gt;500000,M31/1000-SUM(M33:M36),0)</f>
        <v>0</v>
      </c>
      <c r="N37" s="71">
        <f>IF(OR(M13=Tabelas!$F$14,M13=Tabelas!$F$15),M22*M37*M32*Tabelas!$H$6,M22*M37*M32*Tabelas!$H$10)</f>
        <v>0</v>
      </c>
      <c r="O37" s="49">
        <f>IF(O31&gt;500000,O31/1000-SUM(O33:O36),0)</f>
        <v>0</v>
      </c>
      <c r="P37" s="71">
        <f>IF(OR(O13=Tabelas!$F$14,O13=Tabelas!$F$15),O22*O37*O32*Tabelas!$H$6,O22*O37*O32*Tabelas!$H$10)</f>
        <v>0</v>
      </c>
      <c r="Q37" s="49">
        <f>IF(Q31&gt;500000,Q31/1000-SUM(Q33:Q36),0)</f>
        <v>0</v>
      </c>
      <c r="R37" s="71">
        <f>IF(OR(Q13=Tabelas!$F$14,Q13=Tabelas!$F$15),Q22*Q37*Q32*Tabelas!$H$6,Q22*Q37*Q32*Tabelas!$H$10)</f>
        <v>0</v>
      </c>
      <c r="S37" s="49">
        <f>IF(S31&gt;500000,S31/1000-SUM(S33:S36),0)</f>
        <v>0</v>
      </c>
      <c r="T37" s="71">
        <f>IF(OR(S13=Tabelas!$F$14,S13=Tabelas!$F$15),S22*S37*S32*Tabelas!$H$6,S22*S37*S32*Tabelas!$H$10)</f>
        <v>0</v>
      </c>
      <c r="U37" s="49">
        <f>IF(U31&gt;500000,U31/1000-SUM(U33:U36),0)</f>
        <v>0</v>
      </c>
      <c r="V37" s="71">
        <f>IF(OR(U13=Tabelas!$F$14,U13=Tabelas!$F$15),U22*U37*U32*Tabelas!$H$6,U22*U37*U32*Tabelas!$H$10)</f>
        <v>0</v>
      </c>
      <c r="W37" s="49">
        <f>IF(W31&gt;500000,W31/1000-SUM(W33:W36),0)</f>
        <v>0</v>
      </c>
      <c r="X37" s="71">
        <f>IF(OR(W13=Tabelas!$F$14,W13=Tabelas!$F$15),W22*W37*W32*Tabelas!$H$6,W22*W37*W32*Tabelas!$H$10)</f>
        <v>0</v>
      </c>
      <c r="Y37" s="49">
        <f>IF(Y31&gt;500000,Y31/1000-SUM(Y33:Y36),0)</f>
        <v>0</v>
      </c>
      <c r="Z37" s="71">
        <f>IF(OR(Y13=Tabelas!$F$14,Y13=Tabelas!$F$15),Y22*Y37*Y32*Tabelas!$H$6,Y22*Y37*Y32*Tabelas!$H$10)</f>
        <v>0</v>
      </c>
      <c r="AA37" s="49">
        <f>IF(AA31&gt;500000,AA31/1000-SUM(AA33:AA36),0)</f>
        <v>0</v>
      </c>
      <c r="AB37" s="71">
        <f>IF(OR(AA13=Tabelas!$F$14,AA13=Tabelas!$F$15),AA22*AA37*AA32*Tabelas!$H$6,AA22*AA37*AA32*Tabelas!$H$10)</f>
        <v>0</v>
      </c>
      <c r="AC37" s="49">
        <f>IF(AC31&gt;500000,AC31/1000-SUM(AC33:AC36),0)</f>
        <v>0</v>
      </c>
      <c r="AD37" s="71">
        <f>IF(OR(AC13=Tabelas!$F$14,AC13=Tabelas!$F$15),AC22*AC37*AC32*Tabelas!$H$6,AC22*AC37*AC32*Tabelas!$H$10)</f>
        <v>0</v>
      </c>
      <c r="AE37" s="49">
        <f>IF(AE31&gt;500000,AE31/1000-SUM(AE33:AE36),0)</f>
        <v>0</v>
      </c>
      <c r="AF37" s="71">
        <f>IF(OR(AE13=Tabelas!$F$14,AE13=Tabelas!$F$15),AE22*AE37*AE32*Tabelas!$H$6,AE22*AE37*AE32*Tabelas!$H$10)</f>
        <v>0</v>
      </c>
      <c r="AG37" s="49">
        <f>IF(AG31&gt;500000,AG31/1000-SUM(AG33:AG36),0)</f>
        <v>0</v>
      </c>
      <c r="AH37" s="71">
        <f>IF(OR(AG13=Tabelas!$F$14,AG13=Tabelas!$F$15),AG22*AG37*AG32*Tabelas!$H$6,AG22*AG37*AG32*Tabelas!$H$10)</f>
        <v>0</v>
      </c>
      <c r="AI37" s="49">
        <f>IF(AI31&gt;500000,AI31/1000-SUM(AI33:AI36),0)</f>
        <v>0</v>
      </c>
      <c r="AJ37" s="71">
        <f>IF(OR(AI13=Tabelas!$F$14,AI13=Tabelas!$F$15),AI22*AI37*AI32*Tabelas!$H$6,AI22*AI37*AI32*Tabelas!$H$10)</f>
        <v>0</v>
      </c>
      <c r="AK37" s="49">
        <f>IF(AK31&gt;500000,AK31/1000-SUM(AK33:AK36),0)</f>
        <v>0</v>
      </c>
      <c r="AL37" s="71">
        <f>IF(OR(AK13=Tabelas!$F$14,AK13=Tabelas!$F$15),AK22*AK37*AK32*Tabelas!$H$6,AK22*AK37*AK32*Tabelas!$H$10)</f>
        <v>0</v>
      </c>
      <c r="AM37" s="49">
        <f>IF(AM31&gt;500000,AM31/1000-SUM(AM33:AM36),0)</f>
        <v>0</v>
      </c>
      <c r="AN37" s="71">
        <f>IF(OR(AM13=Tabelas!$F$14,AM13=Tabelas!$F$15),AM22*AM37*AM32*Tabelas!$H$6,AM22*AM37*AM32*Tabelas!$H$10)</f>
        <v>0</v>
      </c>
      <c r="AO37" s="49">
        <f>IF(AO31&gt;500000,AO31/1000-SUM(AO33:AO36),0)</f>
        <v>0</v>
      </c>
      <c r="AP37" s="71">
        <f>IF(OR(AO13=Tabelas!$F$14,AO13=Tabelas!$F$15),AO22*AO37*AO32*Tabelas!$H$6,AO22*AO37*AO32*Tabelas!$H$10)</f>
        <v>0</v>
      </c>
      <c r="AQ37" s="49">
        <f>IF(AQ31&gt;500000,AQ31/1000-SUM(AQ33:AQ36),0)</f>
        <v>0</v>
      </c>
      <c r="AR37" s="71">
        <f>IF(OR(AQ13=Tabelas!$F$14,AQ13=Tabelas!$F$15),AQ22*AQ37*AQ32*Tabelas!$H$6,AQ22*AQ37*AQ32*Tabelas!$H$10)</f>
        <v>0</v>
      </c>
      <c r="AS37" s="49">
        <f>IF(AS31&gt;500000,AS31/1000-SUM(AS33:AS36),0)</f>
        <v>0</v>
      </c>
      <c r="AT37" s="71">
        <f>IF(OR(AS13=Tabelas!$F$14,AS13=Tabelas!$F$15),AS22*AS37*AS32*Tabelas!$H$6,AS22*AS37*AS32*Tabelas!$H$10)</f>
        <v>0</v>
      </c>
      <c r="AU37" s="49">
        <f>IF(AU31&gt;500000,AU31/1000-SUM(AU33:AU36),0)</f>
        <v>0</v>
      </c>
      <c r="AV37" s="71">
        <f>IF(OR(AU13=Tabelas!$F$14,AU13=Tabelas!$F$15),AU22*AU37*AU32*Tabelas!$H$6,AU22*AU37*AU32*Tabelas!$H$10)</f>
        <v>0</v>
      </c>
      <c r="AW37" s="49">
        <f>IF(AW31&gt;500000,AW31/1000-SUM(AW33:AW36),0)</f>
        <v>0</v>
      </c>
      <c r="AX37" s="71">
        <f>IF(OR(AW13=Tabelas!$F$14,AW13=Tabelas!$F$15),AW22*AW37*AW32*Tabelas!$H$6,AW22*AW37*AW32*Tabelas!$H$10)</f>
        <v>0</v>
      </c>
      <c r="AY37" s="49">
        <f>IF(AY31&gt;500000,AY31/1000-SUM(AY33:AY36),0)</f>
        <v>0</v>
      </c>
      <c r="AZ37" s="71">
        <f>IF(OR(AY13=Tabelas!$F$14,AY13=Tabelas!$F$15),AY22*AY37*AY32*Tabelas!$H$6,AY22*AY37*AY32*Tabelas!$H$10)</f>
        <v>0</v>
      </c>
      <c r="BA37" s="49">
        <f>IF(BA31&gt;500000,BA31/1000-SUM(BA33:BA36),0)</f>
        <v>0</v>
      </c>
      <c r="BB37" s="71">
        <f>IF(OR(BA13=Tabelas!$F$14,BA13=Tabelas!$F$15),BA22*BA37*BA32*Tabelas!$H$6,BA22*BA37*BA32*Tabelas!$H$10)</f>
        <v>0</v>
      </c>
      <c r="BC37" s="49">
        <f>IF(BC31&gt;500000,BC31/1000-SUM(BC33:BC36),0)</f>
        <v>0</v>
      </c>
      <c r="BD37" s="71">
        <f>IF(OR(BC13=Tabelas!$F$14,BC13=Tabelas!$F$15),BC22*BC37*BC32*Tabelas!$H$6,BC22*BC37*BC32*Tabelas!$H$10)</f>
        <v>0</v>
      </c>
      <c r="BE37" s="49">
        <f>IF(BE31&gt;500000,BE31/1000-SUM(BE33:BE36),0)</f>
        <v>0</v>
      </c>
      <c r="BF37" s="71">
        <f>IF(OR(BE13=Tabelas!$F$14,BE13=Tabelas!$F$15),BE22*BE37*BE32*Tabelas!$H$6,BE22*BE37*BE32*Tabelas!$H$10)</f>
        <v>0</v>
      </c>
    </row>
    <row r="38" spans="1:58" ht="15.75" thickBot="1" x14ac:dyDescent="0.3">
      <c r="A38" s="222"/>
      <c r="B38" s="229"/>
      <c r="C38" s="121"/>
      <c r="D38" s="230"/>
      <c r="E38" s="121"/>
      <c r="F38" s="230"/>
      <c r="G38" s="121"/>
      <c r="H38" s="230"/>
      <c r="I38" s="121"/>
      <c r="J38" s="230"/>
      <c r="K38" s="121"/>
      <c r="L38" s="230"/>
      <c r="M38" s="121"/>
      <c r="N38" s="230"/>
      <c r="O38" s="121"/>
      <c r="P38" s="230"/>
      <c r="Q38" s="121"/>
      <c r="R38" s="230"/>
      <c r="S38" s="121"/>
      <c r="T38" s="230"/>
      <c r="U38" s="121"/>
      <c r="V38" s="230"/>
      <c r="W38" s="121"/>
      <c r="X38" s="230"/>
      <c r="Y38" s="121"/>
      <c r="Z38" s="230"/>
      <c r="AA38" s="121"/>
      <c r="AB38" s="230"/>
      <c r="AC38" s="121"/>
      <c r="AD38" s="230"/>
      <c r="AE38" s="121"/>
      <c r="AF38" s="230"/>
      <c r="AG38" s="121"/>
      <c r="AH38" s="230"/>
      <c r="AI38" s="121"/>
      <c r="AJ38" s="230"/>
      <c r="AK38" s="121"/>
      <c r="AL38" s="230"/>
      <c r="AM38" s="121"/>
      <c r="AN38" s="230"/>
      <c r="AO38" s="121"/>
      <c r="AP38" s="230"/>
      <c r="AQ38" s="121"/>
      <c r="AR38" s="230"/>
      <c r="AS38" s="121"/>
      <c r="AT38" s="230"/>
      <c r="AU38" s="121"/>
      <c r="AV38" s="230"/>
      <c r="AW38" s="121"/>
      <c r="AX38" s="230"/>
      <c r="AY38" s="121"/>
      <c r="AZ38" s="230"/>
      <c r="BA38" s="121"/>
      <c r="BB38" s="230"/>
      <c r="BC38" s="121"/>
      <c r="BD38" s="230"/>
      <c r="BE38" s="121"/>
      <c r="BF38" s="230"/>
    </row>
    <row r="39" spans="1:58" x14ac:dyDescent="0.25">
      <c r="A39" s="493" t="s">
        <v>157</v>
      </c>
      <c r="B39" s="67" t="s">
        <v>153</v>
      </c>
      <c r="C39" s="473">
        <f>Tabelas!$G$37</f>
        <v>1.89</v>
      </c>
      <c r="D39" s="474"/>
      <c r="E39" s="473">
        <f>Tabelas!$G$37</f>
        <v>1.89</v>
      </c>
      <c r="F39" s="474"/>
      <c r="G39" s="473">
        <f>Tabelas!$G$37</f>
        <v>1.89</v>
      </c>
      <c r="H39" s="474"/>
      <c r="I39" s="473">
        <f>Tabelas!$G$37</f>
        <v>1.89</v>
      </c>
      <c r="J39" s="474"/>
      <c r="K39" s="473">
        <f>Tabelas!$G$37</f>
        <v>1.89</v>
      </c>
      <c r="L39" s="474"/>
      <c r="M39" s="473">
        <f>Tabelas!$G$37</f>
        <v>1.89</v>
      </c>
      <c r="N39" s="474"/>
      <c r="O39" s="473">
        <f>Tabelas!$G$37</f>
        <v>1.89</v>
      </c>
      <c r="P39" s="474"/>
      <c r="Q39" s="473">
        <f>Tabelas!$G$37</f>
        <v>1.89</v>
      </c>
      <c r="R39" s="474"/>
      <c r="S39" s="473">
        <f>Tabelas!$G$37</f>
        <v>1.89</v>
      </c>
      <c r="T39" s="474"/>
      <c r="U39" s="473">
        <f>Tabelas!$G$37</f>
        <v>1.89</v>
      </c>
      <c r="V39" s="474"/>
      <c r="W39" s="473">
        <f>Tabelas!$G$37</f>
        <v>1.89</v>
      </c>
      <c r="X39" s="474"/>
      <c r="Y39" s="473">
        <f>Tabelas!$G$37</f>
        <v>1.89</v>
      </c>
      <c r="Z39" s="474"/>
      <c r="AA39" s="473">
        <f>Tabelas!$G$37</f>
        <v>1.89</v>
      </c>
      <c r="AB39" s="474"/>
      <c r="AC39" s="473">
        <f>Tabelas!$G$37</f>
        <v>1.89</v>
      </c>
      <c r="AD39" s="474"/>
      <c r="AE39" s="473">
        <f>Tabelas!$G$37</f>
        <v>1.89</v>
      </c>
      <c r="AF39" s="474"/>
      <c r="AG39" s="473">
        <f>Tabelas!$G$37</f>
        <v>1.89</v>
      </c>
      <c r="AH39" s="474"/>
      <c r="AI39" s="473">
        <f>Tabelas!$G$37</f>
        <v>1.89</v>
      </c>
      <c r="AJ39" s="474"/>
      <c r="AK39" s="473">
        <f>Tabelas!$G$37</f>
        <v>1.89</v>
      </c>
      <c r="AL39" s="474"/>
      <c r="AM39" s="473">
        <f>Tabelas!$G$37</f>
        <v>1.89</v>
      </c>
      <c r="AN39" s="474"/>
      <c r="AO39" s="473">
        <f>Tabelas!$G$37</f>
        <v>1.89</v>
      </c>
      <c r="AP39" s="474"/>
      <c r="AQ39" s="473">
        <f>Tabelas!$G$37</f>
        <v>1.89</v>
      </c>
      <c r="AR39" s="474"/>
      <c r="AS39" s="473">
        <f>Tabelas!$G$37</f>
        <v>1.89</v>
      </c>
      <c r="AT39" s="474"/>
      <c r="AU39" s="473">
        <f>Tabelas!$G$37</f>
        <v>1.89</v>
      </c>
      <c r="AV39" s="474"/>
      <c r="AW39" s="473">
        <f>Tabelas!$G$37</f>
        <v>1.89</v>
      </c>
      <c r="AX39" s="474"/>
      <c r="AY39" s="473">
        <f>Tabelas!$G$37</f>
        <v>1.89</v>
      </c>
      <c r="AZ39" s="474"/>
      <c r="BA39" s="473">
        <f>Tabelas!$G$37</f>
        <v>1.89</v>
      </c>
      <c r="BB39" s="474"/>
      <c r="BC39" s="473">
        <f>Tabelas!$G$37</f>
        <v>1.89</v>
      </c>
      <c r="BD39" s="474"/>
      <c r="BE39" s="473">
        <f>Tabelas!$G$37</f>
        <v>1.89</v>
      </c>
      <c r="BF39" s="474"/>
    </row>
    <row r="40" spans="1:58" x14ac:dyDescent="0.25">
      <c r="A40" s="494"/>
      <c r="B40" s="68" t="s">
        <v>155</v>
      </c>
      <c r="C40" s="475">
        <f>C20*C39/1000</f>
        <v>0.33550204545454543</v>
      </c>
      <c r="D40" s="476"/>
      <c r="E40" s="475">
        <f>E20*E39/1000</f>
        <v>0.33550204545454543</v>
      </c>
      <c r="F40" s="476"/>
      <c r="G40" s="475">
        <f>G20*G39/1000</f>
        <v>0.33550204545454543</v>
      </c>
      <c r="H40" s="476"/>
      <c r="I40" s="475">
        <f>I20*I39/1000</f>
        <v>0.33550204545454543</v>
      </c>
      <c r="J40" s="476"/>
      <c r="K40" s="475">
        <f>K20*K39/1000</f>
        <v>0.33550204545454543</v>
      </c>
      <c r="L40" s="476"/>
      <c r="M40" s="475">
        <f>M20*M39/1000</f>
        <v>0.33550204545454543</v>
      </c>
      <c r="N40" s="476"/>
      <c r="O40" s="475">
        <f>O20*O39/1000</f>
        <v>0.33550204545454543</v>
      </c>
      <c r="P40" s="476"/>
      <c r="Q40" s="475">
        <f>Q20*Q39/1000</f>
        <v>0.33550204545454543</v>
      </c>
      <c r="R40" s="476"/>
      <c r="S40" s="475">
        <f>S20*S39/1000</f>
        <v>0.33550204545454543</v>
      </c>
      <c r="T40" s="476"/>
      <c r="U40" s="475">
        <f>U20*U39/1000</f>
        <v>0.33550204545454543</v>
      </c>
      <c r="V40" s="476"/>
      <c r="W40" s="475">
        <f>W20*W39/1000</f>
        <v>0.33550204545454543</v>
      </c>
      <c r="X40" s="476"/>
      <c r="Y40" s="475">
        <f>Y20*Y39/1000</f>
        <v>0.33550204545454543</v>
      </c>
      <c r="Z40" s="476"/>
      <c r="AA40" s="475">
        <f>AA20*AA39/1000</f>
        <v>0.33550204545454543</v>
      </c>
      <c r="AB40" s="476"/>
      <c r="AC40" s="475">
        <f>AC20*AC39/1000</f>
        <v>0.33550204545454543</v>
      </c>
      <c r="AD40" s="476"/>
      <c r="AE40" s="475">
        <f>AE20*AE39/1000</f>
        <v>0.33550204545454543</v>
      </c>
      <c r="AF40" s="476"/>
      <c r="AG40" s="475">
        <f>AG20*AG39/1000</f>
        <v>0.33550204545454543</v>
      </c>
      <c r="AH40" s="476"/>
      <c r="AI40" s="475">
        <f>AI20*AI39/1000</f>
        <v>0.33550204545454543</v>
      </c>
      <c r="AJ40" s="476"/>
      <c r="AK40" s="475">
        <f>AK20*AK39/1000</f>
        <v>0.33550204545454543</v>
      </c>
      <c r="AL40" s="476"/>
      <c r="AM40" s="475">
        <f>AM20*AM39/1000</f>
        <v>0.33550204545454543</v>
      </c>
      <c r="AN40" s="476"/>
      <c r="AO40" s="475">
        <f>AO20*AO39/1000</f>
        <v>0.33550204545454543</v>
      </c>
      <c r="AP40" s="476"/>
      <c r="AQ40" s="475">
        <f>AQ20*AQ39/1000</f>
        <v>0.33550204545454543</v>
      </c>
      <c r="AR40" s="476"/>
      <c r="AS40" s="475">
        <f>AS20*AS39/1000</f>
        <v>0.33550204545454543</v>
      </c>
      <c r="AT40" s="476"/>
      <c r="AU40" s="475">
        <f>AU20*AU39/1000</f>
        <v>0.33550204545454543</v>
      </c>
      <c r="AV40" s="476"/>
      <c r="AW40" s="475">
        <f>AW20*AW39/1000</f>
        <v>0.33550204545454543</v>
      </c>
      <c r="AX40" s="476"/>
      <c r="AY40" s="475">
        <f>AY20*AY39/1000</f>
        <v>0.33550204545454543</v>
      </c>
      <c r="AZ40" s="476"/>
      <c r="BA40" s="475">
        <f>BA20*BA39/1000</f>
        <v>0.33550204545454543</v>
      </c>
      <c r="BB40" s="476"/>
      <c r="BC40" s="475">
        <f>BC20*BC39/1000</f>
        <v>0.33550204545454543</v>
      </c>
      <c r="BD40" s="476"/>
      <c r="BE40" s="475">
        <f>BE20*BE39/1000</f>
        <v>0.33550204545454543</v>
      </c>
      <c r="BF40" s="476"/>
    </row>
    <row r="41" spans="1:58" ht="15.75" thickBot="1" x14ac:dyDescent="0.3">
      <c r="A41" s="495"/>
      <c r="B41" s="69" t="s">
        <v>156</v>
      </c>
      <c r="C41" s="477">
        <f>C40*C4*2</f>
        <v>0</v>
      </c>
      <c r="D41" s="478"/>
      <c r="E41" s="477">
        <f>E40*E4*2</f>
        <v>0</v>
      </c>
      <c r="F41" s="478"/>
      <c r="G41" s="477">
        <f>G40*G4*2</f>
        <v>0</v>
      </c>
      <c r="H41" s="478"/>
      <c r="I41" s="477">
        <f>I40*I4*2</f>
        <v>0</v>
      </c>
      <c r="J41" s="478"/>
      <c r="K41" s="477">
        <f>K40*K4*2</f>
        <v>0</v>
      </c>
      <c r="L41" s="478"/>
      <c r="M41" s="477">
        <f>M40*M4*2</f>
        <v>0</v>
      </c>
      <c r="N41" s="478"/>
      <c r="O41" s="477">
        <f>O40*O4*2</f>
        <v>0</v>
      </c>
      <c r="P41" s="478"/>
      <c r="Q41" s="477">
        <f>Q40*Q4*2</f>
        <v>1342.0081818181818</v>
      </c>
      <c r="R41" s="478"/>
      <c r="S41" s="477">
        <f>S40*S4*2</f>
        <v>0</v>
      </c>
      <c r="T41" s="478"/>
      <c r="U41" s="477">
        <f>U40*U4*2</f>
        <v>0</v>
      </c>
      <c r="V41" s="478"/>
      <c r="W41" s="477">
        <f>W40*W4*2</f>
        <v>0</v>
      </c>
      <c r="X41" s="478"/>
      <c r="Y41" s="477">
        <f>Y40*Y4*2</f>
        <v>67.100409090909082</v>
      </c>
      <c r="Z41" s="478"/>
      <c r="AA41" s="477">
        <f>AA40*AA4*2</f>
        <v>0</v>
      </c>
      <c r="AB41" s="478"/>
      <c r="AC41" s="477">
        <f>AC40*AC4*2</f>
        <v>0</v>
      </c>
      <c r="AD41" s="478"/>
      <c r="AE41" s="477">
        <f>AE40*AE4*2</f>
        <v>0</v>
      </c>
      <c r="AF41" s="478"/>
      <c r="AG41" s="477">
        <f>AG40*AG4*2</f>
        <v>100.65061363636363</v>
      </c>
      <c r="AH41" s="478"/>
      <c r="AI41" s="477">
        <f>AI40*AI4*2</f>
        <v>0</v>
      </c>
      <c r="AJ41" s="478"/>
      <c r="AK41" s="477">
        <f>AK40*AK4*2</f>
        <v>0</v>
      </c>
      <c r="AL41" s="478"/>
      <c r="AM41" s="477">
        <f>AM40*AM4*2</f>
        <v>0</v>
      </c>
      <c r="AN41" s="478"/>
      <c r="AO41" s="477">
        <f>AO40*AO4*2</f>
        <v>0</v>
      </c>
      <c r="AP41" s="478"/>
      <c r="AQ41" s="477">
        <f>AQ40*AQ4*2</f>
        <v>0</v>
      </c>
      <c r="AR41" s="478"/>
      <c r="AS41" s="477">
        <f>AS40*AS4*2</f>
        <v>0</v>
      </c>
      <c r="AT41" s="478"/>
      <c r="AU41" s="477">
        <f>AU40*AU4*2</f>
        <v>0</v>
      </c>
      <c r="AV41" s="478"/>
      <c r="AW41" s="477">
        <f>AW40*AW4*2</f>
        <v>0</v>
      </c>
      <c r="AX41" s="478"/>
      <c r="AY41" s="477">
        <f>AY40*AY4*2</f>
        <v>0</v>
      </c>
      <c r="AZ41" s="478"/>
      <c r="BA41" s="477">
        <f>BA40*BA4*2</f>
        <v>0</v>
      </c>
      <c r="BB41" s="478"/>
      <c r="BC41" s="477">
        <f>BC40*BC4*2</f>
        <v>0</v>
      </c>
      <c r="BD41" s="478"/>
      <c r="BE41" s="477">
        <f>BE40*BE4*2</f>
        <v>2013.0122727272726</v>
      </c>
      <c r="BF41" s="478"/>
    </row>
    <row r="42" spans="1:58" ht="15.75" thickBot="1" x14ac:dyDescent="0.3">
      <c r="A42" s="231"/>
      <c r="B42" s="232"/>
      <c r="C42" s="233"/>
      <c r="D42" s="234"/>
      <c r="E42" s="233"/>
      <c r="F42" s="234"/>
      <c r="G42" s="233"/>
      <c r="H42" s="234"/>
      <c r="I42" s="233"/>
      <c r="J42" s="234"/>
      <c r="K42" s="233"/>
      <c r="L42" s="234"/>
      <c r="M42" s="233"/>
      <c r="N42" s="234"/>
      <c r="O42" s="233"/>
      <c r="P42" s="234"/>
      <c r="Q42" s="233"/>
      <c r="R42" s="234"/>
      <c r="S42" s="233"/>
      <c r="T42" s="234"/>
      <c r="U42" s="233"/>
      <c r="V42" s="234"/>
      <c r="W42" s="233"/>
      <c r="X42" s="234"/>
      <c r="Y42" s="233"/>
      <c r="Z42" s="234"/>
      <c r="AA42" s="233"/>
      <c r="AB42" s="234"/>
      <c r="AC42" s="233"/>
      <c r="AD42" s="234"/>
      <c r="AE42" s="233"/>
      <c r="AF42" s="234"/>
      <c r="AG42" s="233"/>
      <c r="AH42" s="234"/>
      <c r="AI42" s="233"/>
      <c r="AJ42" s="234"/>
      <c r="AK42" s="233"/>
      <c r="AL42" s="234"/>
      <c r="AM42" s="233"/>
      <c r="AN42" s="234"/>
      <c r="AO42" s="233"/>
      <c r="AP42" s="234"/>
      <c r="AQ42" s="233"/>
      <c r="AR42" s="234"/>
      <c r="AS42" s="233"/>
      <c r="AT42" s="234"/>
      <c r="AU42" s="233"/>
      <c r="AV42" s="234"/>
      <c r="AW42" s="233"/>
      <c r="AX42" s="234"/>
      <c r="AY42" s="233"/>
      <c r="AZ42" s="234"/>
      <c r="BA42" s="233"/>
      <c r="BB42" s="234"/>
      <c r="BC42" s="233"/>
      <c r="BD42" s="234"/>
      <c r="BE42" s="233"/>
      <c r="BF42" s="234"/>
    </row>
    <row r="43" spans="1:58" x14ac:dyDescent="0.25">
      <c r="A43" s="493" t="s">
        <v>200</v>
      </c>
      <c r="B43" s="67" t="s">
        <v>153</v>
      </c>
      <c r="C43" s="473">
        <f>Tabelas!$G$38</f>
        <v>4.37</v>
      </c>
      <c r="D43" s="474"/>
      <c r="E43" s="473">
        <f>Tabelas!$G$38</f>
        <v>4.37</v>
      </c>
      <c r="F43" s="474"/>
      <c r="G43" s="473">
        <f>Tabelas!$G$38</f>
        <v>4.37</v>
      </c>
      <c r="H43" s="474"/>
      <c r="I43" s="473">
        <f>Tabelas!$G$38</f>
        <v>4.37</v>
      </c>
      <c r="J43" s="474"/>
      <c r="K43" s="473">
        <f>Tabelas!$G$38</f>
        <v>4.37</v>
      </c>
      <c r="L43" s="474"/>
      <c r="M43" s="473">
        <f>Tabelas!$G$38</f>
        <v>4.37</v>
      </c>
      <c r="N43" s="474"/>
      <c r="O43" s="473">
        <f>Tabelas!$G$38</f>
        <v>4.37</v>
      </c>
      <c r="P43" s="474"/>
      <c r="Q43" s="473">
        <f>Tabelas!$G$38</f>
        <v>4.37</v>
      </c>
      <c r="R43" s="474"/>
      <c r="S43" s="473">
        <f>Tabelas!$G$38</f>
        <v>4.37</v>
      </c>
      <c r="T43" s="474"/>
      <c r="U43" s="473">
        <f>Tabelas!$G$38</f>
        <v>4.37</v>
      </c>
      <c r="V43" s="474"/>
      <c r="W43" s="473">
        <f>Tabelas!$G$38</f>
        <v>4.37</v>
      </c>
      <c r="X43" s="474"/>
      <c r="Y43" s="473">
        <f>Tabelas!$G$38</f>
        <v>4.37</v>
      </c>
      <c r="Z43" s="474"/>
      <c r="AA43" s="473">
        <f>Tabelas!$G$38</f>
        <v>4.37</v>
      </c>
      <c r="AB43" s="474"/>
      <c r="AC43" s="473">
        <f>Tabelas!$G$38</f>
        <v>4.37</v>
      </c>
      <c r="AD43" s="474"/>
      <c r="AE43" s="473">
        <f>Tabelas!$G$38</f>
        <v>4.37</v>
      </c>
      <c r="AF43" s="474"/>
      <c r="AG43" s="473">
        <f>Tabelas!$G$38</f>
        <v>4.37</v>
      </c>
      <c r="AH43" s="474"/>
      <c r="AI43" s="473">
        <f>Tabelas!$G$38</f>
        <v>4.37</v>
      </c>
      <c r="AJ43" s="474"/>
      <c r="AK43" s="473">
        <f>Tabelas!$G$38</f>
        <v>4.37</v>
      </c>
      <c r="AL43" s="474"/>
      <c r="AM43" s="473">
        <f>Tabelas!$G$38</f>
        <v>4.37</v>
      </c>
      <c r="AN43" s="474"/>
      <c r="AO43" s="473">
        <f>Tabelas!$G$38</f>
        <v>4.37</v>
      </c>
      <c r="AP43" s="474"/>
      <c r="AQ43" s="473">
        <f>Tabelas!$G$38</f>
        <v>4.37</v>
      </c>
      <c r="AR43" s="474"/>
      <c r="AS43" s="473">
        <f>Tabelas!$G$38</f>
        <v>4.37</v>
      </c>
      <c r="AT43" s="474"/>
      <c r="AU43" s="473">
        <f>Tabelas!$G$38</f>
        <v>4.37</v>
      </c>
      <c r="AV43" s="474"/>
      <c r="AW43" s="473">
        <f>Tabelas!$G$38</f>
        <v>4.37</v>
      </c>
      <c r="AX43" s="474"/>
      <c r="AY43" s="473">
        <f>Tabelas!$G$38</f>
        <v>4.37</v>
      </c>
      <c r="AZ43" s="474"/>
      <c r="BA43" s="473">
        <f>Tabelas!$G$38</f>
        <v>4.37</v>
      </c>
      <c r="BB43" s="474"/>
      <c r="BC43" s="473">
        <f>Tabelas!$G$38</f>
        <v>4.37</v>
      </c>
      <c r="BD43" s="474"/>
      <c r="BE43" s="473">
        <f>Tabelas!$G$38</f>
        <v>4.37</v>
      </c>
      <c r="BF43" s="474"/>
    </row>
    <row r="44" spans="1:58" x14ac:dyDescent="0.25">
      <c r="A44" s="494"/>
      <c r="B44" s="68" t="s">
        <v>155</v>
      </c>
      <c r="C44" s="475">
        <f>C20*C43/1000</f>
        <v>0.77573753367003373</v>
      </c>
      <c r="D44" s="476"/>
      <c r="E44" s="475">
        <f>E20*E43/1000</f>
        <v>0.77573753367003373</v>
      </c>
      <c r="F44" s="476"/>
      <c r="G44" s="475">
        <f>G20*G43/1000</f>
        <v>0.77573753367003373</v>
      </c>
      <c r="H44" s="476"/>
      <c r="I44" s="475">
        <f>I20*I43/1000</f>
        <v>0.77573753367003373</v>
      </c>
      <c r="J44" s="476"/>
      <c r="K44" s="475">
        <f>K20*K43/1000</f>
        <v>0.77573753367003373</v>
      </c>
      <c r="L44" s="476"/>
      <c r="M44" s="475">
        <f>M20*M43/1000</f>
        <v>0.77573753367003373</v>
      </c>
      <c r="N44" s="476"/>
      <c r="O44" s="475">
        <f>O20*O43/1000</f>
        <v>0.77573753367003373</v>
      </c>
      <c r="P44" s="476"/>
      <c r="Q44" s="475">
        <f>Q20*Q43/1000</f>
        <v>0.77573753367003373</v>
      </c>
      <c r="R44" s="476"/>
      <c r="S44" s="475">
        <f>S20*S43/1000</f>
        <v>0.77573753367003373</v>
      </c>
      <c r="T44" s="476"/>
      <c r="U44" s="475">
        <f>U20*U43/1000</f>
        <v>0.77573753367003373</v>
      </c>
      <c r="V44" s="476"/>
      <c r="W44" s="475">
        <f>W20*W43/1000</f>
        <v>0.77573753367003373</v>
      </c>
      <c r="X44" s="476"/>
      <c r="Y44" s="475">
        <f>Y20*Y43/1000</f>
        <v>0.77573753367003373</v>
      </c>
      <c r="Z44" s="476"/>
      <c r="AA44" s="475">
        <f>AA20*AA43/1000</f>
        <v>0.77573753367003373</v>
      </c>
      <c r="AB44" s="476"/>
      <c r="AC44" s="475">
        <f>AC20*AC43/1000</f>
        <v>0.77573753367003373</v>
      </c>
      <c r="AD44" s="476"/>
      <c r="AE44" s="475">
        <f>AE20*AE43/1000</f>
        <v>0.77573753367003373</v>
      </c>
      <c r="AF44" s="476"/>
      <c r="AG44" s="475">
        <f>AG20*AG43/1000</f>
        <v>0.77573753367003373</v>
      </c>
      <c r="AH44" s="476"/>
      <c r="AI44" s="475">
        <f>AI20*AI43/1000</f>
        <v>0.77573753367003373</v>
      </c>
      <c r="AJ44" s="476"/>
      <c r="AK44" s="475">
        <f>AK20*AK43/1000</f>
        <v>0.77573753367003373</v>
      </c>
      <c r="AL44" s="476"/>
      <c r="AM44" s="475">
        <f>AM20*AM43/1000</f>
        <v>0.77573753367003373</v>
      </c>
      <c r="AN44" s="476"/>
      <c r="AO44" s="475">
        <f>AO20*AO43/1000</f>
        <v>0.77573753367003373</v>
      </c>
      <c r="AP44" s="476"/>
      <c r="AQ44" s="475">
        <f>AQ20*AQ43/1000</f>
        <v>0.77573753367003373</v>
      </c>
      <c r="AR44" s="476"/>
      <c r="AS44" s="475">
        <f>AS20*AS43/1000</f>
        <v>0.77573753367003373</v>
      </c>
      <c r="AT44" s="476"/>
      <c r="AU44" s="475">
        <f>AU20*AU43/1000</f>
        <v>0.77573753367003373</v>
      </c>
      <c r="AV44" s="476"/>
      <c r="AW44" s="475">
        <f>AW20*AW43/1000</f>
        <v>0.77573753367003373</v>
      </c>
      <c r="AX44" s="476"/>
      <c r="AY44" s="475">
        <f>AY20*AY43/1000</f>
        <v>0.77573753367003373</v>
      </c>
      <c r="AZ44" s="476"/>
      <c r="BA44" s="475">
        <f>BA20*BA43/1000</f>
        <v>0.77573753367003373</v>
      </c>
      <c r="BB44" s="476"/>
      <c r="BC44" s="475">
        <f>BC20*BC43/1000</f>
        <v>0.77573753367003373</v>
      </c>
      <c r="BD44" s="476"/>
      <c r="BE44" s="475">
        <f>BE20*BE43/1000</f>
        <v>0.77573753367003373</v>
      </c>
      <c r="BF44" s="476"/>
    </row>
    <row r="45" spans="1:58" ht="15.75" thickBot="1" x14ac:dyDescent="0.3">
      <c r="A45" s="495"/>
      <c r="B45" s="69" t="s">
        <v>156</v>
      </c>
      <c r="C45" s="477">
        <f>C44*C4</f>
        <v>0</v>
      </c>
      <c r="D45" s="478"/>
      <c r="E45" s="477">
        <f>E44*E4</f>
        <v>0</v>
      </c>
      <c r="F45" s="478"/>
      <c r="G45" s="477">
        <f>G44*G4</f>
        <v>0</v>
      </c>
      <c r="H45" s="478"/>
      <c r="I45" s="477">
        <f>I44*I4</f>
        <v>0</v>
      </c>
      <c r="J45" s="478"/>
      <c r="K45" s="477">
        <f>K44*K4</f>
        <v>0</v>
      </c>
      <c r="L45" s="478"/>
      <c r="M45" s="477">
        <f>M44*M4</f>
        <v>0</v>
      </c>
      <c r="N45" s="478"/>
      <c r="O45" s="477">
        <f>O44*O4</f>
        <v>0</v>
      </c>
      <c r="P45" s="478"/>
      <c r="Q45" s="477">
        <f>Q44*Q4</f>
        <v>1551.4750673400674</v>
      </c>
      <c r="R45" s="478"/>
      <c r="S45" s="477">
        <f>S44*S4</f>
        <v>0</v>
      </c>
      <c r="T45" s="478"/>
      <c r="U45" s="477">
        <f>U44*U4</f>
        <v>0</v>
      </c>
      <c r="V45" s="478"/>
      <c r="W45" s="477">
        <f>W44*W4</f>
        <v>0</v>
      </c>
      <c r="X45" s="478"/>
      <c r="Y45" s="477">
        <f>Y44*Y4</f>
        <v>77.573753367003377</v>
      </c>
      <c r="Z45" s="478"/>
      <c r="AA45" s="477">
        <f>AA44*AA4</f>
        <v>0</v>
      </c>
      <c r="AB45" s="478"/>
      <c r="AC45" s="477">
        <f>AC44*AC4</f>
        <v>0</v>
      </c>
      <c r="AD45" s="478"/>
      <c r="AE45" s="477">
        <f>AE44*AE4</f>
        <v>0</v>
      </c>
      <c r="AF45" s="478"/>
      <c r="AG45" s="477">
        <f>AG44*AG4</f>
        <v>116.36063005050507</v>
      </c>
      <c r="AH45" s="478"/>
      <c r="AI45" s="477">
        <f>AI44*AI4</f>
        <v>0</v>
      </c>
      <c r="AJ45" s="478"/>
      <c r="AK45" s="477">
        <f>AK44*AK4</f>
        <v>0</v>
      </c>
      <c r="AL45" s="478"/>
      <c r="AM45" s="477">
        <f>AM44*AM4</f>
        <v>0</v>
      </c>
      <c r="AN45" s="478"/>
      <c r="AO45" s="477">
        <f>AO44*AO4</f>
        <v>0</v>
      </c>
      <c r="AP45" s="478"/>
      <c r="AQ45" s="477">
        <f>AQ44*AQ4</f>
        <v>0</v>
      </c>
      <c r="AR45" s="478"/>
      <c r="AS45" s="477">
        <f>AS44*AS4</f>
        <v>0</v>
      </c>
      <c r="AT45" s="478"/>
      <c r="AU45" s="477">
        <f>AU44*AU4</f>
        <v>0</v>
      </c>
      <c r="AV45" s="478"/>
      <c r="AW45" s="477">
        <f>AW44*AW4</f>
        <v>0</v>
      </c>
      <c r="AX45" s="478"/>
      <c r="AY45" s="477">
        <f>AY44*AY4</f>
        <v>0</v>
      </c>
      <c r="AZ45" s="478"/>
      <c r="BA45" s="477">
        <f>BA44*BA4</f>
        <v>0</v>
      </c>
      <c r="BB45" s="478"/>
      <c r="BC45" s="477">
        <f>BC44*BC4</f>
        <v>0</v>
      </c>
      <c r="BD45" s="478"/>
      <c r="BE45" s="477">
        <f>BE44*BE4</f>
        <v>2327.212601010101</v>
      </c>
      <c r="BF45" s="478"/>
    </row>
    <row r="46" spans="1:58" ht="15.75" thickBot="1" x14ac:dyDescent="0.3">
      <c r="A46" s="320" t="s">
        <v>72</v>
      </c>
      <c r="B46" s="330" t="str">
        <f>'REQUISIÇÃO DE SERVIÇOS '!D28</f>
        <v>Acabamento Laminação Brilho</v>
      </c>
      <c r="C46" s="121"/>
      <c r="D46" s="230"/>
      <c r="E46" s="121"/>
      <c r="F46" s="230"/>
      <c r="G46" s="121"/>
      <c r="H46" s="230"/>
      <c r="I46" s="121"/>
      <c r="J46" s="230"/>
      <c r="K46" s="121"/>
      <c r="L46" s="230"/>
      <c r="M46" s="121"/>
      <c r="N46" s="230"/>
      <c r="O46" s="121"/>
      <c r="P46" s="230"/>
      <c r="Q46" s="121"/>
      <c r="R46" s="230"/>
      <c r="S46" s="121"/>
      <c r="T46" s="230"/>
      <c r="U46" s="121"/>
      <c r="V46" s="230"/>
      <c r="W46" s="121"/>
      <c r="X46" s="230"/>
      <c r="Y46" s="121"/>
      <c r="Z46" s="230"/>
      <c r="AA46" s="121"/>
      <c r="AB46" s="230"/>
      <c r="AC46" s="121"/>
      <c r="AD46" s="230"/>
      <c r="AE46" s="121"/>
      <c r="AF46" s="230"/>
      <c r="AG46" s="121"/>
      <c r="AH46" s="230"/>
      <c r="AI46" s="121"/>
      <c r="AJ46" s="230"/>
      <c r="AK46" s="121"/>
      <c r="AL46" s="230"/>
      <c r="AM46" s="121"/>
      <c r="AN46" s="230"/>
      <c r="AO46" s="121"/>
      <c r="AP46" s="230"/>
      <c r="AQ46" s="121"/>
      <c r="AR46" s="230"/>
      <c r="AS46" s="121"/>
      <c r="AT46" s="230"/>
      <c r="AU46" s="121"/>
      <c r="AV46" s="230"/>
      <c r="AW46" s="121"/>
      <c r="AX46" s="230"/>
      <c r="AY46" s="121"/>
      <c r="AZ46" s="230"/>
      <c r="BA46" s="121"/>
      <c r="BB46" s="230"/>
      <c r="BC46" s="121"/>
      <c r="BD46" s="230"/>
      <c r="BE46" s="121"/>
      <c r="BF46" s="230"/>
    </row>
    <row r="47" spans="1:58" x14ac:dyDescent="0.25">
      <c r="A47" s="222"/>
      <c r="B47" s="229"/>
      <c r="C47" s="121"/>
      <c r="D47" s="230"/>
      <c r="E47" s="121"/>
      <c r="F47" s="230"/>
      <c r="G47" s="121"/>
      <c r="H47" s="230"/>
      <c r="I47" s="121"/>
      <c r="J47" s="230"/>
      <c r="K47" s="121"/>
      <c r="L47" s="230"/>
      <c r="M47" s="121"/>
      <c r="N47" s="230"/>
      <c r="O47" s="121"/>
      <c r="P47" s="230"/>
      <c r="Q47" s="121"/>
      <c r="R47" s="230"/>
      <c r="S47" s="121"/>
      <c r="T47" s="230"/>
      <c r="U47" s="121"/>
      <c r="V47" s="230"/>
      <c r="W47" s="121"/>
      <c r="X47" s="230"/>
      <c r="Y47" s="121"/>
      <c r="Z47" s="230"/>
      <c r="AA47" s="121"/>
      <c r="AB47" s="230"/>
      <c r="AC47" s="121"/>
      <c r="AD47" s="230"/>
      <c r="AE47" s="121"/>
      <c r="AF47" s="230"/>
      <c r="AG47" s="121"/>
      <c r="AH47" s="230"/>
      <c r="AI47" s="121"/>
      <c r="AJ47" s="230"/>
      <c r="AK47" s="121"/>
      <c r="AL47" s="230"/>
      <c r="AM47" s="121"/>
      <c r="AN47" s="230"/>
      <c r="AO47" s="121"/>
      <c r="AP47" s="230"/>
      <c r="AQ47" s="121"/>
      <c r="AR47" s="230"/>
      <c r="AS47" s="121"/>
      <c r="AT47" s="230"/>
      <c r="AU47" s="121"/>
      <c r="AV47" s="230"/>
      <c r="AW47" s="121"/>
      <c r="AX47" s="230"/>
      <c r="AY47" s="121"/>
      <c r="AZ47" s="230"/>
      <c r="BA47" s="121"/>
      <c r="BB47" s="230"/>
      <c r="BC47" s="121"/>
      <c r="BD47" s="230"/>
      <c r="BE47" s="121"/>
      <c r="BF47" s="230"/>
    </row>
    <row r="48" spans="1:58" x14ac:dyDescent="0.25">
      <c r="A48" s="224"/>
      <c r="B48" s="120"/>
      <c r="C48" s="72" t="s">
        <v>111</v>
      </c>
      <c r="D48" s="73">
        <f>IF(OR(C7=Tabelas!$F$14,C7=Tabelas!$F$16),SUM(D26:D30),SUM(D26:D30)*87.5%)</f>
        <v>0</v>
      </c>
      <c r="E48" s="72" t="s">
        <v>111</v>
      </c>
      <c r="F48" s="73">
        <f>IF(OR(E7=Tabelas!$F$14,E7=Tabelas!$F$16),SUM(F26:F30),SUM(F26:F30)*87.5%)</f>
        <v>0</v>
      </c>
      <c r="G48" s="72" t="s">
        <v>111</v>
      </c>
      <c r="H48" s="73">
        <f>IF(OR(G7=Tabelas!$F$14,G7=Tabelas!$F$16),SUM(H26:H30),SUM(H26:H30)*87.5%)</f>
        <v>0</v>
      </c>
      <c r="I48" s="72" t="s">
        <v>111</v>
      </c>
      <c r="J48" s="73">
        <f>IF(OR(I7=Tabelas!$F$14,I7=Tabelas!$F$16),SUM(J26:J30),SUM(J26:J30)*87.5%)</f>
        <v>0</v>
      </c>
      <c r="K48" s="72" t="s">
        <v>111</v>
      </c>
      <c r="L48" s="73">
        <f>IF(OR(K7=Tabelas!$F$14,K7=Tabelas!$F$16),SUM(L26:L30),SUM(L26:L30)*87.5%)</f>
        <v>0</v>
      </c>
      <c r="M48" s="72" t="s">
        <v>111</v>
      </c>
      <c r="N48" s="73">
        <f>IF(OR(M7=Tabelas!$F$14,M7=Tabelas!$F$16),SUM(N26:N30),SUM(N26:N30)*87.5%)</f>
        <v>0</v>
      </c>
      <c r="O48" s="72" t="s">
        <v>111</v>
      </c>
      <c r="P48" s="73">
        <f>IF(OR(O7=Tabelas!$F$14,O7=Tabelas!$F$16),SUM(P26:P30),SUM(P26:P30)*87.5%)</f>
        <v>0</v>
      </c>
      <c r="Q48" s="72" t="s">
        <v>111</v>
      </c>
      <c r="R48" s="73">
        <f>IF(OR(Q7=Tabelas!$F$14,Q7=Tabelas!$F$16),SUM(R26:R30),SUM(R26:R30)*87.5%)</f>
        <v>2438.9046047138049</v>
      </c>
      <c r="S48" s="72" t="s">
        <v>111</v>
      </c>
      <c r="T48" s="73">
        <f>IF(OR(S7=Tabelas!$F$14,S7=Tabelas!$F$16),SUM(T26:T30),SUM(T26:T30)*87.5%)</f>
        <v>0</v>
      </c>
      <c r="U48" s="72" t="s">
        <v>111</v>
      </c>
      <c r="V48" s="73">
        <f>IF(OR(U7=Tabelas!$F$14,U7=Tabelas!$F$16),SUM(V26:V30),SUM(V26:V30)*87.5%)</f>
        <v>0</v>
      </c>
      <c r="W48" s="72" t="s">
        <v>111</v>
      </c>
      <c r="X48" s="73">
        <f>IF(OR(W7=Tabelas!$F$14,W7=Tabelas!$F$16),SUM(X26:X30),SUM(X26:X30)*87.5%)</f>
        <v>0</v>
      </c>
      <c r="Y48" s="72" t="s">
        <v>111</v>
      </c>
      <c r="Z48" s="73">
        <f>IF(OR(Y7=Tabelas!$F$14,Y7=Tabelas!$F$16),SUM(Z26:Z30),SUM(Z26:Z30)*87.5%)</f>
        <v>176.09419528619529</v>
      </c>
      <c r="AA48" s="72" t="s">
        <v>111</v>
      </c>
      <c r="AB48" s="73">
        <f>IF(OR(AA7=Tabelas!$F$14,AA7=Tabelas!$F$16),SUM(AB26:AB30),SUM(AB26:AB30)*87.5%)</f>
        <v>0</v>
      </c>
      <c r="AC48" s="72" t="s">
        <v>111</v>
      </c>
      <c r="AD48" s="73">
        <f>IF(OR(AC7=Tabelas!$F$14,AC7=Tabelas!$F$16),SUM(AD26:AD30),SUM(AD26:AD30)*87.5%)</f>
        <v>0</v>
      </c>
      <c r="AE48" s="72" t="s">
        <v>111</v>
      </c>
      <c r="AF48" s="73">
        <f>IF(OR(AE7=Tabelas!$F$14,AE7=Tabelas!$F$16),SUM(AF26:AF30),SUM(AF26:AF30)*87.5%)</f>
        <v>0</v>
      </c>
      <c r="AG48" s="72" t="s">
        <v>111</v>
      </c>
      <c r="AH48" s="73">
        <f>IF(OR(AG7=Tabelas!$F$14,AG7=Tabelas!$F$16),SUM(AH26:AH30),SUM(AH26:AH30)*87.5%)</f>
        <v>264.14129292929289</v>
      </c>
      <c r="AI48" s="72" t="s">
        <v>111</v>
      </c>
      <c r="AJ48" s="73">
        <f>IF(OR(AI7=Tabelas!$F$14,AI7=Tabelas!$F$16),SUM(AJ26:AJ30),SUM(AJ26:AJ30)*87.5%)</f>
        <v>0</v>
      </c>
      <c r="AK48" s="72" t="s">
        <v>111</v>
      </c>
      <c r="AL48" s="73">
        <f>IF(OR(AK7=Tabelas!$F$14,AK7=Tabelas!$F$16),SUM(AL26:AL30),SUM(AL26:AL30)*87.5%)</f>
        <v>0</v>
      </c>
      <c r="AM48" s="72" t="s">
        <v>111</v>
      </c>
      <c r="AN48" s="73">
        <f>IF(OR(AM7=Tabelas!$F$14,AM7=Tabelas!$F$16),SUM(AN26:AN30),SUM(AN26:AN30)*87.5%)</f>
        <v>0</v>
      </c>
      <c r="AO48" s="72" t="s">
        <v>111</v>
      </c>
      <c r="AP48" s="73">
        <f>IF(OR(AO7=Tabelas!$F$14,AO7=Tabelas!$F$16),SUM(AP26:AP30),SUM(AP26:AP30)*87.5%)</f>
        <v>0</v>
      </c>
      <c r="AQ48" s="72" t="s">
        <v>111</v>
      </c>
      <c r="AR48" s="73">
        <f>IF(OR(AQ7=Tabelas!$F$14,AQ7=Tabelas!$F$16),SUM(AR26:AR30),SUM(AR26:AR30)*87.5%)</f>
        <v>0</v>
      </c>
      <c r="AS48" s="72" t="s">
        <v>111</v>
      </c>
      <c r="AT48" s="73">
        <f>IF(OR(AS7=Tabelas!$F$14,AS7=Tabelas!$F$16),SUM(AT26:AT30),SUM(AT26:AT30)*87.5%)</f>
        <v>0</v>
      </c>
      <c r="AU48" s="72" t="s">
        <v>111</v>
      </c>
      <c r="AV48" s="73">
        <f>IF(OR(AU7=Tabelas!$F$14,AU7=Tabelas!$F$16),SUM(AV26:AV30),SUM(AV26:AV30)*87.5%)</f>
        <v>0</v>
      </c>
      <c r="AW48" s="72" t="s">
        <v>111</v>
      </c>
      <c r="AX48" s="73">
        <f>IF(OR(AW7=Tabelas!$F$14,AW7=Tabelas!$F$16),SUM(AX26:AX30),SUM(AX26:AX30)*87.5%)</f>
        <v>0</v>
      </c>
      <c r="AY48" s="72" t="s">
        <v>111</v>
      </c>
      <c r="AZ48" s="73">
        <f>IF(OR(AY7=Tabelas!$F$14,AY7=Tabelas!$F$16),SUM(AZ26:AZ30),SUM(AZ26:AZ30)*87.5%)</f>
        <v>0</v>
      </c>
      <c r="BA48" s="72" t="s">
        <v>111</v>
      </c>
      <c r="BB48" s="73">
        <f>IF(OR(BA7=Tabelas!$F$14,BA7=Tabelas!$F$16),SUM(BB26:BB30),SUM(BB26:BB30)*87.5%)</f>
        <v>0</v>
      </c>
      <c r="BC48" s="72" t="s">
        <v>111</v>
      </c>
      <c r="BD48" s="73">
        <f>IF(OR(BC7=Tabelas!$F$14,BC7=Tabelas!$F$16),SUM(BD26:BD30),SUM(BD26:BD30)*87.5%)</f>
        <v>0</v>
      </c>
      <c r="BE48" s="72" t="s">
        <v>111</v>
      </c>
      <c r="BF48" s="73">
        <f>IF(OR(BE7=Tabelas!$F$14,BE7=Tabelas!$F$16),SUM(BF26:BF30),SUM(BF26:BF30)*87.5%)</f>
        <v>3477.8603569023567</v>
      </c>
    </row>
    <row r="49" spans="1:58" x14ac:dyDescent="0.25">
      <c r="A49" s="224"/>
      <c r="B49" s="120"/>
      <c r="C49" s="72" t="s">
        <v>112</v>
      </c>
      <c r="D49" s="73">
        <f>IF(OR(C13=Tabelas!$F$14,C13=Tabelas!$F$16),SUM(D33:D37),SUM(D33:D37)*87.5%)</f>
        <v>0</v>
      </c>
      <c r="E49" s="72" t="s">
        <v>112</v>
      </c>
      <c r="F49" s="73">
        <f>IF(OR(E13=Tabelas!$F$14,E13=Tabelas!$F$16),SUM(F33:F37),SUM(F33:F37)*87.5%)</f>
        <v>0</v>
      </c>
      <c r="G49" s="72" t="s">
        <v>112</v>
      </c>
      <c r="H49" s="73">
        <f>IF(OR(G13=Tabelas!$F$14,G13=Tabelas!$F$16),SUM(H33:H37),SUM(H33:H37)*87.5%)</f>
        <v>0</v>
      </c>
      <c r="I49" s="72" t="s">
        <v>112</v>
      </c>
      <c r="J49" s="73">
        <f>IF(OR(I13=Tabelas!$F$14,I13=Tabelas!$F$16),SUM(J33:J37),SUM(J33:J37)*87.5%)</f>
        <v>0</v>
      </c>
      <c r="K49" s="72" t="s">
        <v>112</v>
      </c>
      <c r="L49" s="73">
        <f>IF(OR(K13=Tabelas!$F$14,K13=Tabelas!$F$16),SUM(L33:L37),SUM(L33:L37)*87.5%)</f>
        <v>0</v>
      </c>
      <c r="M49" s="72" t="s">
        <v>112</v>
      </c>
      <c r="N49" s="73">
        <f>IF(OR(M13=Tabelas!$F$14,M13=Tabelas!$F$16),SUM(N33:N37),SUM(N33:N37)*87.5%)</f>
        <v>0</v>
      </c>
      <c r="O49" s="72" t="s">
        <v>112</v>
      </c>
      <c r="P49" s="73">
        <f>IF(OR(O13=Tabelas!$F$14,O13=Tabelas!$F$16),SUM(P33:P37),SUM(P33:P37)*87.5%)</f>
        <v>0</v>
      </c>
      <c r="Q49" s="72" t="s">
        <v>112</v>
      </c>
      <c r="R49" s="73">
        <f>IF(OR(Q13=Tabelas!$F$14,Q13=Tabelas!$F$16),SUM(R33:R37),SUM(R33:R37)*87.5%)</f>
        <v>16437.11502693603</v>
      </c>
      <c r="S49" s="72" t="s">
        <v>112</v>
      </c>
      <c r="T49" s="73">
        <f>IF(OR(S13=Tabelas!$F$14,S13=Tabelas!$F$16),SUM(T33:T37),SUM(T33:T37)*87.5%)</f>
        <v>0</v>
      </c>
      <c r="U49" s="72" t="s">
        <v>112</v>
      </c>
      <c r="V49" s="73">
        <f>IF(OR(U13=Tabelas!$F$14,U13=Tabelas!$F$16),SUM(V33:V37),SUM(V33:V37)*87.5%)</f>
        <v>0</v>
      </c>
      <c r="W49" s="72" t="s">
        <v>112</v>
      </c>
      <c r="X49" s="73">
        <f>IF(OR(W13=Tabelas!$F$14,W13=Tabelas!$F$16),SUM(X33:X37),SUM(X33:X37)*87.5%)</f>
        <v>0</v>
      </c>
      <c r="Y49" s="72" t="s">
        <v>112</v>
      </c>
      <c r="Z49" s="73">
        <f>IF(OR(Y13=Tabelas!$F$14,Y13=Tabelas!$F$16),SUM(Z33:Z37),SUM(Z33:Z37)*87.5%)</f>
        <v>1142.1980747474747</v>
      </c>
      <c r="AA49" s="72" t="s">
        <v>112</v>
      </c>
      <c r="AB49" s="73">
        <f>IF(OR(AA13=Tabelas!$F$14,AA13=Tabelas!$F$16),SUM(AB33:AB37),SUM(AB33:AB37)*87.5%)</f>
        <v>0</v>
      </c>
      <c r="AC49" s="72" t="s">
        <v>112</v>
      </c>
      <c r="AD49" s="73">
        <f>IF(OR(AC13=Tabelas!$F$14,AC13=Tabelas!$F$16),SUM(AD33:AD37),SUM(AD33:AD37)*87.5%)</f>
        <v>0</v>
      </c>
      <c r="AE49" s="72" t="s">
        <v>112</v>
      </c>
      <c r="AF49" s="73">
        <f>IF(OR(AE13=Tabelas!$F$14,AE13=Tabelas!$F$16),SUM(AF33:AF37),SUM(AF33:AF37)*87.5%)</f>
        <v>0</v>
      </c>
      <c r="AG49" s="72" t="s">
        <v>112</v>
      </c>
      <c r="AH49" s="73">
        <f>IF(OR(AG13=Tabelas!$F$14,AG13=Tabelas!$F$16),SUM(AH33:AH37),SUM(AH33:AH37)*87.5%)</f>
        <v>1611.4038983164983</v>
      </c>
      <c r="AI49" s="72" t="s">
        <v>112</v>
      </c>
      <c r="AJ49" s="73">
        <f>IF(OR(AI13=Tabelas!$F$14,AI13=Tabelas!$F$16),SUM(AJ33:AJ37),SUM(AJ33:AJ37)*87.5%)</f>
        <v>0</v>
      </c>
      <c r="AK49" s="72" t="s">
        <v>112</v>
      </c>
      <c r="AL49" s="73">
        <f>IF(OR(AK13=Tabelas!$F$14,AK13=Tabelas!$F$16),SUM(AL33:AL37),SUM(AL33:AL37)*87.5%)</f>
        <v>0</v>
      </c>
      <c r="AM49" s="72" t="s">
        <v>112</v>
      </c>
      <c r="AN49" s="73">
        <f>IF(OR(AM13=Tabelas!$F$14,AM13=Tabelas!$F$16),SUM(AN33:AN37),SUM(AN33:AN37)*87.5%)</f>
        <v>0</v>
      </c>
      <c r="AO49" s="72" t="s">
        <v>112</v>
      </c>
      <c r="AP49" s="73">
        <f>IF(OR(AO13=Tabelas!$F$14,AO13=Tabelas!$F$16),SUM(AP33:AP37),SUM(AP33:AP37)*87.5%)</f>
        <v>0</v>
      </c>
      <c r="AQ49" s="72" t="s">
        <v>112</v>
      </c>
      <c r="AR49" s="73">
        <f>IF(OR(AQ13=Tabelas!$F$14,AQ13=Tabelas!$F$16),SUM(AR33:AR37),SUM(AR33:AR37)*87.5%)</f>
        <v>0</v>
      </c>
      <c r="AS49" s="72" t="s">
        <v>112</v>
      </c>
      <c r="AT49" s="73">
        <f>IF(OR(AS13=Tabelas!$F$14,AS13=Tabelas!$F$16),SUM(AT33:AT37),SUM(AT33:AT37)*87.5%)</f>
        <v>0</v>
      </c>
      <c r="AU49" s="72" t="s">
        <v>112</v>
      </c>
      <c r="AV49" s="73">
        <f>IF(OR(AU13=Tabelas!$F$14,AU13=Tabelas!$F$16),SUM(AV33:AV37),SUM(AV33:AV37)*87.5%)</f>
        <v>0</v>
      </c>
      <c r="AW49" s="72" t="s">
        <v>112</v>
      </c>
      <c r="AX49" s="73">
        <f>IF(OR(AW13=Tabelas!$F$14,AW13=Tabelas!$F$16),SUM(AX33:AX37),SUM(AX33:AX37)*87.5%)</f>
        <v>0</v>
      </c>
      <c r="AY49" s="72" t="s">
        <v>112</v>
      </c>
      <c r="AZ49" s="73">
        <f>IF(OR(AY13=Tabelas!$F$14,AY13=Tabelas!$F$16),SUM(AZ33:AZ37),SUM(AZ33:AZ37)*87.5%)</f>
        <v>0</v>
      </c>
      <c r="BA49" s="72" t="s">
        <v>112</v>
      </c>
      <c r="BB49" s="73">
        <f>IF(OR(BA13=Tabelas!$F$14,BA13=Tabelas!$F$16),SUM(BB33:BB37),SUM(BB33:BB37)*87.5%)</f>
        <v>0</v>
      </c>
      <c r="BC49" s="72" t="s">
        <v>112</v>
      </c>
      <c r="BD49" s="73">
        <f>IF(OR(BC13=Tabelas!$F$14,BC13=Tabelas!$F$16),SUM(BD33:BD37),SUM(BD33:BD37)*87.5%)</f>
        <v>0</v>
      </c>
      <c r="BE49" s="72" t="s">
        <v>112</v>
      </c>
      <c r="BF49" s="73">
        <f>IF(OR(BE13=Tabelas!$F$14,BE13=Tabelas!$F$16),SUM(BF33:BF37),SUM(BF33:BF37)*87.5%)</f>
        <v>23435.439175084175</v>
      </c>
    </row>
    <row r="50" spans="1:58" x14ac:dyDescent="0.25">
      <c r="A50" s="224"/>
      <c r="B50" s="120"/>
      <c r="C50" s="72" t="s">
        <v>160</v>
      </c>
      <c r="D50" s="73">
        <f>C41+C45</f>
        <v>0</v>
      </c>
      <c r="E50" s="72" t="s">
        <v>160</v>
      </c>
      <c r="F50" s="73">
        <f>E41+E45</f>
        <v>0</v>
      </c>
      <c r="G50" s="72" t="s">
        <v>160</v>
      </c>
      <c r="H50" s="73">
        <f>G41+G45</f>
        <v>0</v>
      </c>
      <c r="I50" s="72" t="s">
        <v>160</v>
      </c>
      <c r="J50" s="73">
        <f>I41+I45</f>
        <v>0</v>
      </c>
      <c r="K50" s="72" t="s">
        <v>160</v>
      </c>
      <c r="L50" s="73">
        <f>K41+K45</f>
        <v>0</v>
      </c>
      <c r="M50" s="72" t="s">
        <v>160</v>
      </c>
      <c r="N50" s="73">
        <f>M41+M45</f>
        <v>0</v>
      </c>
      <c r="O50" s="72" t="s">
        <v>160</v>
      </c>
      <c r="P50" s="73">
        <f>O41+O45</f>
        <v>0</v>
      </c>
      <c r="Q50" s="72" t="s">
        <v>160</v>
      </c>
      <c r="R50" s="73">
        <f>Q41+Q45</f>
        <v>2893.4832491582492</v>
      </c>
      <c r="S50" s="72" t="s">
        <v>160</v>
      </c>
      <c r="T50" s="73">
        <f>S41+S45</f>
        <v>0</v>
      </c>
      <c r="U50" s="72" t="s">
        <v>160</v>
      </c>
      <c r="V50" s="73">
        <f>U41+U45</f>
        <v>0</v>
      </c>
      <c r="W50" s="72" t="s">
        <v>160</v>
      </c>
      <c r="X50" s="73">
        <f>W41+W45</f>
        <v>0</v>
      </c>
      <c r="Y50" s="72" t="s">
        <v>160</v>
      </c>
      <c r="Z50" s="73">
        <f>Y41+Y45</f>
        <v>144.67416245791247</v>
      </c>
      <c r="AA50" s="72" t="s">
        <v>160</v>
      </c>
      <c r="AB50" s="73">
        <f>AA41+AA45</f>
        <v>0</v>
      </c>
      <c r="AC50" s="72" t="s">
        <v>160</v>
      </c>
      <c r="AD50" s="73">
        <f>AC41+AC45</f>
        <v>0</v>
      </c>
      <c r="AE50" s="72" t="s">
        <v>160</v>
      </c>
      <c r="AF50" s="73">
        <f>AE41+AE45</f>
        <v>0</v>
      </c>
      <c r="AG50" s="72" t="s">
        <v>160</v>
      </c>
      <c r="AH50" s="73">
        <f>AG41+AG45</f>
        <v>217.01124368686868</v>
      </c>
      <c r="AI50" s="72" t="s">
        <v>160</v>
      </c>
      <c r="AJ50" s="73">
        <f>AI41+AI45</f>
        <v>0</v>
      </c>
      <c r="AK50" s="72" t="s">
        <v>160</v>
      </c>
      <c r="AL50" s="73">
        <f>AK41+AK45</f>
        <v>0</v>
      </c>
      <c r="AM50" s="72" t="s">
        <v>160</v>
      </c>
      <c r="AN50" s="73">
        <f>AM41+AM45</f>
        <v>0</v>
      </c>
      <c r="AO50" s="72" t="s">
        <v>160</v>
      </c>
      <c r="AP50" s="73">
        <f>AO41+AO45</f>
        <v>0</v>
      </c>
      <c r="AQ50" s="72" t="s">
        <v>160</v>
      </c>
      <c r="AR50" s="73">
        <f>AQ41+AQ45</f>
        <v>0</v>
      </c>
      <c r="AS50" s="72" t="s">
        <v>160</v>
      </c>
      <c r="AT50" s="73">
        <f>AS41+AS45</f>
        <v>0</v>
      </c>
      <c r="AU50" s="72" t="s">
        <v>160</v>
      </c>
      <c r="AV50" s="73">
        <f>AU41+AU45</f>
        <v>0</v>
      </c>
      <c r="AW50" s="72" t="s">
        <v>160</v>
      </c>
      <c r="AX50" s="73">
        <f>AW41+AW45</f>
        <v>0</v>
      </c>
      <c r="AY50" s="72" t="s">
        <v>160</v>
      </c>
      <c r="AZ50" s="73">
        <f>AY41+AY45</f>
        <v>0</v>
      </c>
      <c r="BA50" s="72" t="s">
        <v>160</v>
      </c>
      <c r="BB50" s="73">
        <f>BA41+BA45</f>
        <v>0</v>
      </c>
      <c r="BC50" s="72" t="s">
        <v>160</v>
      </c>
      <c r="BD50" s="73">
        <f>BC41+BC45</f>
        <v>0</v>
      </c>
      <c r="BE50" s="72" t="s">
        <v>160</v>
      </c>
      <c r="BF50" s="73">
        <f>BE41+BE45</f>
        <v>4340.2248737373739</v>
      </c>
    </row>
    <row r="51" spans="1:58" x14ac:dyDescent="0.25">
      <c r="A51" s="224"/>
      <c r="B51" s="120"/>
      <c r="C51" s="51" t="s">
        <v>96</v>
      </c>
      <c r="D51" s="74">
        <f>SUM(D48:D50)</f>
        <v>0</v>
      </c>
      <c r="E51" s="51" t="s">
        <v>96</v>
      </c>
      <c r="F51" s="74">
        <f>SUM(F48:F50)</f>
        <v>0</v>
      </c>
      <c r="G51" s="51" t="s">
        <v>96</v>
      </c>
      <c r="H51" s="74">
        <f>SUM(H48:H50)</f>
        <v>0</v>
      </c>
      <c r="I51" s="51" t="s">
        <v>96</v>
      </c>
      <c r="J51" s="74">
        <f>SUM(J48:J50)</f>
        <v>0</v>
      </c>
      <c r="K51" s="51" t="s">
        <v>96</v>
      </c>
      <c r="L51" s="74">
        <f>SUM(L48:L50)</f>
        <v>0</v>
      </c>
      <c r="M51" s="51" t="s">
        <v>96</v>
      </c>
      <c r="N51" s="74">
        <f>SUM(N48:N50)</f>
        <v>0</v>
      </c>
      <c r="O51" s="51" t="s">
        <v>96</v>
      </c>
      <c r="P51" s="74">
        <f>SUM(P48:P50)</f>
        <v>0</v>
      </c>
      <c r="Q51" s="51" t="s">
        <v>96</v>
      </c>
      <c r="R51" s="74">
        <f>SUM(R48:R50)</f>
        <v>21769.502880808082</v>
      </c>
      <c r="S51" s="51" t="s">
        <v>96</v>
      </c>
      <c r="T51" s="74">
        <f>SUM(T48:T50)</f>
        <v>0</v>
      </c>
      <c r="U51" s="51" t="s">
        <v>96</v>
      </c>
      <c r="V51" s="74">
        <f>SUM(V48:V50)</f>
        <v>0</v>
      </c>
      <c r="W51" s="51" t="s">
        <v>96</v>
      </c>
      <c r="X51" s="74">
        <f>SUM(X48:X50)</f>
        <v>0</v>
      </c>
      <c r="Y51" s="51" t="s">
        <v>96</v>
      </c>
      <c r="Z51" s="74">
        <f>SUM(Z48:Z50)</f>
        <v>1462.9664324915825</v>
      </c>
      <c r="AA51" s="51" t="s">
        <v>96</v>
      </c>
      <c r="AB51" s="74">
        <f>SUM(AB48:AB50)</f>
        <v>0</v>
      </c>
      <c r="AC51" s="51" t="s">
        <v>96</v>
      </c>
      <c r="AD51" s="74">
        <f>SUM(AD48:AD50)</f>
        <v>0</v>
      </c>
      <c r="AE51" s="51" t="s">
        <v>96</v>
      </c>
      <c r="AF51" s="74">
        <f>SUM(AF48:AF50)</f>
        <v>0</v>
      </c>
      <c r="AG51" s="51" t="s">
        <v>96</v>
      </c>
      <c r="AH51" s="74">
        <f>SUM(AH48:AH50)</f>
        <v>2092.5564349326596</v>
      </c>
      <c r="AI51" s="51" t="s">
        <v>96</v>
      </c>
      <c r="AJ51" s="74">
        <f>SUM(AJ48:AJ50)</f>
        <v>0</v>
      </c>
      <c r="AK51" s="51" t="s">
        <v>96</v>
      </c>
      <c r="AL51" s="74">
        <f>SUM(AL48:AL50)</f>
        <v>0</v>
      </c>
      <c r="AM51" s="51" t="s">
        <v>96</v>
      </c>
      <c r="AN51" s="74">
        <f>SUM(AN48:AN50)</f>
        <v>0</v>
      </c>
      <c r="AO51" s="51" t="s">
        <v>96</v>
      </c>
      <c r="AP51" s="74">
        <f>SUM(AP48:AP50)</f>
        <v>0</v>
      </c>
      <c r="AQ51" s="51" t="s">
        <v>96</v>
      </c>
      <c r="AR51" s="74">
        <f>SUM(AR48:AR50)</f>
        <v>0</v>
      </c>
      <c r="AS51" s="51" t="s">
        <v>96</v>
      </c>
      <c r="AT51" s="74">
        <f>SUM(AT48:AT50)</f>
        <v>0</v>
      </c>
      <c r="AU51" s="51" t="s">
        <v>96</v>
      </c>
      <c r="AV51" s="74">
        <f>SUM(AV48:AV50)</f>
        <v>0</v>
      </c>
      <c r="AW51" s="51" t="s">
        <v>96</v>
      </c>
      <c r="AX51" s="74">
        <f>SUM(AX48:AX50)</f>
        <v>0</v>
      </c>
      <c r="AY51" s="51" t="s">
        <v>96</v>
      </c>
      <c r="AZ51" s="74">
        <f>SUM(AZ48:AZ50)</f>
        <v>0</v>
      </c>
      <c r="BA51" s="51" t="s">
        <v>96</v>
      </c>
      <c r="BB51" s="74">
        <f>SUM(BB48:BB50)</f>
        <v>0</v>
      </c>
      <c r="BC51" s="51" t="s">
        <v>96</v>
      </c>
      <c r="BD51" s="74">
        <f>SUM(BD48:BD50)</f>
        <v>0</v>
      </c>
      <c r="BE51" s="51" t="s">
        <v>96</v>
      </c>
      <c r="BF51" s="74">
        <f>SUM(BF48:BF50)</f>
        <v>31253.524405723907</v>
      </c>
    </row>
    <row r="52" spans="1:58" x14ac:dyDescent="0.25">
      <c r="A52" s="224"/>
      <c r="B52" s="120"/>
      <c r="C52" s="51" t="s">
        <v>97</v>
      </c>
      <c r="D52" s="75" t="e">
        <f>D51/C4</f>
        <v>#DIV/0!</v>
      </c>
      <c r="E52" s="51" t="s">
        <v>97</v>
      </c>
      <c r="F52" s="75" t="e">
        <f>F51/E4</f>
        <v>#DIV/0!</v>
      </c>
      <c r="G52" s="51" t="s">
        <v>97</v>
      </c>
      <c r="H52" s="75" t="e">
        <f>H51/G4</f>
        <v>#DIV/0!</v>
      </c>
      <c r="I52" s="51" t="s">
        <v>97</v>
      </c>
      <c r="J52" s="75" t="e">
        <f>J51/I4</f>
        <v>#DIV/0!</v>
      </c>
      <c r="K52" s="51" t="s">
        <v>97</v>
      </c>
      <c r="L52" s="75" t="e">
        <f>L51/K4</f>
        <v>#DIV/0!</v>
      </c>
      <c r="M52" s="51" t="s">
        <v>97</v>
      </c>
      <c r="N52" s="75" t="e">
        <f>N51/M4</f>
        <v>#DIV/0!</v>
      </c>
      <c r="O52" s="51" t="s">
        <v>97</v>
      </c>
      <c r="P52" s="75" t="e">
        <f>P51/O4</f>
        <v>#DIV/0!</v>
      </c>
      <c r="Q52" s="51" t="s">
        <v>97</v>
      </c>
      <c r="R52" s="75">
        <f>R51/Q4</f>
        <v>10.884751440404042</v>
      </c>
      <c r="S52" s="51" t="s">
        <v>97</v>
      </c>
      <c r="T52" s="75" t="e">
        <f>T51/S4</f>
        <v>#DIV/0!</v>
      </c>
      <c r="U52" s="51" t="s">
        <v>97</v>
      </c>
      <c r="V52" s="75" t="e">
        <f>V51/U4</f>
        <v>#DIV/0!</v>
      </c>
      <c r="W52" s="51" t="s">
        <v>97</v>
      </c>
      <c r="X52" s="75" t="e">
        <f>X51/W4</f>
        <v>#DIV/0!</v>
      </c>
      <c r="Y52" s="51" t="s">
        <v>97</v>
      </c>
      <c r="Z52" s="75">
        <f>Z51/Y4</f>
        <v>14.629664324915826</v>
      </c>
      <c r="AA52" s="51" t="s">
        <v>97</v>
      </c>
      <c r="AB52" s="75" t="e">
        <f>AB51/AA4</f>
        <v>#DIV/0!</v>
      </c>
      <c r="AC52" s="51" t="s">
        <v>97</v>
      </c>
      <c r="AD52" s="75" t="e">
        <f>AD51/AC4</f>
        <v>#DIV/0!</v>
      </c>
      <c r="AE52" s="51" t="s">
        <v>97</v>
      </c>
      <c r="AF52" s="75" t="e">
        <f>AF51/AE4</f>
        <v>#DIV/0!</v>
      </c>
      <c r="AG52" s="51" t="s">
        <v>97</v>
      </c>
      <c r="AH52" s="75">
        <f>AH51/AG4</f>
        <v>13.950376232884397</v>
      </c>
      <c r="AI52" s="51" t="s">
        <v>97</v>
      </c>
      <c r="AJ52" s="75" t="e">
        <f>AJ51/AI4</f>
        <v>#DIV/0!</v>
      </c>
      <c r="AK52" s="51" t="s">
        <v>97</v>
      </c>
      <c r="AL52" s="75" t="e">
        <f>AL51/AK4</f>
        <v>#DIV/0!</v>
      </c>
      <c r="AM52" s="51" t="s">
        <v>97</v>
      </c>
      <c r="AN52" s="75" t="e">
        <f>AN51/AM4</f>
        <v>#DIV/0!</v>
      </c>
      <c r="AO52" s="51" t="s">
        <v>97</v>
      </c>
      <c r="AP52" s="75" t="e">
        <f>AP51/AO4</f>
        <v>#DIV/0!</v>
      </c>
      <c r="AQ52" s="51" t="s">
        <v>97</v>
      </c>
      <c r="AR52" s="75" t="e">
        <f>AR51/AQ4</f>
        <v>#DIV/0!</v>
      </c>
      <c r="AS52" s="51" t="s">
        <v>97</v>
      </c>
      <c r="AT52" s="75" t="e">
        <f>AT51/AS4</f>
        <v>#DIV/0!</v>
      </c>
      <c r="AU52" s="51" t="s">
        <v>97</v>
      </c>
      <c r="AV52" s="75" t="e">
        <f>AV51/AU4</f>
        <v>#DIV/0!</v>
      </c>
      <c r="AW52" s="51" t="s">
        <v>97</v>
      </c>
      <c r="AX52" s="75" t="e">
        <f>AX51/AW4</f>
        <v>#DIV/0!</v>
      </c>
      <c r="AY52" s="51" t="s">
        <v>97</v>
      </c>
      <c r="AZ52" s="75" t="e">
        <f>AZ51/AY4</f>
        <v>#DIV/0!</v>
      </c>
      <c r="BA52" s="51" t="s">
        <v>97</v>
      </c>
      <c r="BB52" s="75" t="e">
        <f>BB51/BA4</f>
        <v>#DIV/0!</v>
      </c>
      <c r="BC52" s="51" t="s">
        <v>97</v>
      </c>
      <c r="BD52" s="75" t="e">
        <f>BD51/BC4</f>
        <v>#DIV/0!</v>
      </c>
      <c r="BE52" s="51" t="s">
        <v>97</v>
      </c>
      <c r="BF52" s="75">
        <f>BF51/BE4</f>
        <v>10.417841468574636</v>
      </c>
    </row>
    <row r="53" spans="1:58" ht="15.75" thickBot="1" x14ac:dyDescent="0.3">
      <c r="A53" s="224"/>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row>
    <row r="54" spans="1:58" x14ac:dyDescent="0.25">
      <c r="A54" s="224"/>
      <c r="B54" s="120"/>
      <c r="C54" s="428" t="s">
        <v>98</v>
      </c>
      <c r="D54" s="429"/>
      <c r="E54" s="428" t="s">
        <v>98</v>
      </c>
      <c r="F54" s="429"/>
      <c r="G54" s="428" t="s">
        <v>98</v>
      </c>
      <c r="H54" s="429"/>
      <c r="I54" s="428" t="s">
        <v>98</v>
      </c>
      <c r="J54" s="429"/>
      <c r="K54" s="428" t="s">
        <v>98</v>
      </c>
      <c r="L54" s="429"/>
      <c r="M54" s="428" t="s">
        <v>98</v>
      </c>
      <c r="N54" s="429"/>
      <c r="O54" s="428" t="s">
        <v>98</v>
      </c>
      <c r="P54" s="429"/>
      <c r="Q54" s="428" t="s">
        <v>98</v>
      </c>
      <c r="R54" s="429"/>
      <c r="S54" s="428" t="s">
        <v>98</v>
      </c>
      <c r="T54" s="429"/>
      <c r="U54" s="428" t="s">
        <v>98</v>
      </c>
      <c r="V54" s="429"/>
      <c r="W54" s="428" t="s">
        <v>98</v>
      </c>
      <c r="X54" s="429"/>
      <c r="Y54" s="428" t="s">
        <v>98</v>
      </c>
      <c r="Z54" s="429"/>
      <c r="AA54" s="428" t="s">
        <v>98</v>
      </c>
      <c r="AB54" s="429"/>
      <c r="AC54" s="428" t="s">
        <v>98</v>
      </c>
      <c r="AD54" s="429"/>
      <c r="AE54" s="428" t="s">
        <v>98</v>
      </c>
      <c r="AF54" s="429"/>
      <c r="AG54" s="428" t="s">
        <v>98</v>
      </c>
      <c r="AH54" s="429"/>
      <c r="AI54" s="428" t="s">
        <v>98</v>
      </c>
      <c r="AJ54" s="429"/>
      <c r="AK54" s="428" t="s">
        <v>98</v>
      </c>
      <c r="AL54" s="429"/>
      <c r="AM54" s="428" t="s">
        <v>98</v>
      </c>
      <c r="AN54" s="429"/>
      <c r="AO54" s="428" t="s">
        <v>98</v>
      </c>
      <c r="AP54" s="429"/>
      <c r="AQ54" s="428" t="s">
        <v>98</v>
      </c>
      <c r="AR54" s="429"/>
      <c r="AS54" s="428" t="s">
        <v>98</v>
      </c>
      <c r="AT54" s="429"/>
      <c r="AU54" s="428" t="s">
        <v>98</v>
      </c>
      <c r="AV54" s="429"/>
      <c r="AW54" s="428" t="s">
        <v>98</v>
      </c>
      <c r="AX54" s="429"/>
      <c r="AY54" s="428" t="s">
        <v>98</v>
      </c>
      <c r="AZ54" s="429"/>
      <c r="BA54" s="428" t="s">
        <v>98</v>
      </c>
      <c r="BB54" s="429"/>
      <c r="BC54" s="428" t="s">
        <v>98</v>
      </c>
      <c r="BD54" s="429"/>
      <c r="BE54" s="428" t="s">
        <v>98</v>
      </c>
      <c r="BF54" s="429"/>
    </row>
    <row r="55" spans="1:58" x14ac:dyDescent="0.25">
      <c r="A55" s="224"/>
      <c r="B55" s="120"/>
      <c r="C55" s="54" t="s">
        <v>99</v>
      </c>
      <c r="D55" s="76" t="e">
        <f>D56*C4</f>
        <v>#DIV/0!</v>
      </c>
      <c r="E55" s="54" t="s">
        <v>99</v>
      </c>
      <c r="F55" s="76" t="e">
        <f>F56*E4</f>
        <v>#DIV/0!</v>
      </c>
      <c r="G55" s="54" t="s">
        <v>99</v>
      </c>
      <c r="H55" s="76" t="e">
        <f>H56*G4</f>
        <v>#DIV/0!</v>
      </c>
      <c r="I55" s="54" t="s">
        <v>99</v>
      </c>
      <c r="J55" s="76" t="e">
        <f>J56*I4</f>
        <v>#DIV/0!</v>
      </c>
      <c r="K55" s="54" t="s">
        <v>99</v>
      </c>
      <c r="L55" s="76" t="e">
        <f>L56*K4</f>
        <v>#DIV/0!</v>
      </c>
      <c r="M55" s="54" t="s">
        <v>99</v>
      </c>
      <c r="N55" s="76" t="e">
        <f>N56*M4</f>
        <v>#DIV/0!</v>
      </c>
      <c r="O55" s="54" t="s">
        <v>99</v>
      </c>
      <c r="P55" s="76" t="e">
        <f>P56*O4</f>
        <v>#DIV/0!</v>
      </c>
      <c r="Q55" s="54" t="s">
        <v>99</v>
      </c>
      <c r="R55" s="76">
        <f>R56*Q4</f>
        <v>21760</v>
      </c>
      <c r="S55" s="54" t="s">
        <v>99</v>
      </c>
      <c r="T55" s="76" t="e">
        <f>T56*S4</f>
        <v>#DIV/0!</v>
      </c>
      <c r="U55" s="54" t="s">
        <v>99</v>
      </c>
      <c r="V55" s="76" t="e">
        <f>V56*U4</f>
        <v>#DIV/0!</v>
      </c>
      <c r="W55" s="54" t="s">
        <v>99</v>
      </c>
      <c r="X55" s="76" t="e">
        <f>X56*W4</f>
        <v>#DIV/0!</v>
      </c>
      <c r="Y55" s="54" t="s">
        <v>99</v>
      </c>
      <c r="Z55" s="76">
        <f>Z56*Y4</f>
        <v>1463</v>
      </c>
      <c r="AA55" s="54" t="s">
        <v>99</v>
      </c>
      <c r="AB55" s="76" t="e">
        <f>AB56*AA4</f>
        <v>#DIV/0!</v>
      </c>
      <c r="AC55" s="54" t="s">
        <v>99</v>
      </c>
      <c r="AD55" s="76" t="e">
        <f>AD56*AC4</f>
        <v>#DIV/0!</v>
      </c>
      <c r="AE55" s="54" t="s">
        <v>99</v>
      </c>
      <c r="AF55" s="76" t="e">
        <f>AF56*AE4</f>
        <v>#DIV/0!</v>
      </c>
      <c r="AG55" s="54" t="s">
        <v>99</v>
      </c>
      <c r="AH55" s="76">
        <f>AH56*AG4</f>
        <v>2092.5</v>
      </c>
      <c r="AI55" s="54" t="s">
        <v>99</v>
      </c>
      <c r="AJ55" s="76" t="e">
        <f>AJ56*AI4</f>
        <v>#DIV/0!</v>
      </c>
      <c r="AK55" s="54" t="s">
        <v>99</v>
      </c>
      <c r="AL55" s="76" t="e">
        <f>AL56*AK4</f>
        <v>#DIV/0!</v>
      </c>
      <c r="AM55" s="54" t="s">
        <v>99</v>
      </c>
      <c r="AN55" s="76" t="e">
        <f>AN56*AM4</f>
        <v>#DIV/0!</v>
      </c>
      <c r="AO55" s="54" t="s">
        <v>99</v>
      </c>
      <c r="AP55" s="76" t="e">
        <f>AP56*AO4</f>
        <v>#DIV/0!</v>
      </c>
      <c r="AQ55" s="54" t="s">
        <v>99</v>
      </c>
      <c r="AR55" s="76" t="e">
        <f>AR56*AQ4</f>
        <v>#DIV/0!</v>
      </c>
      <c r="AS55" s="54" t="s">
        <v>99</v>
      </c>
      <c r="AT55" s="76" t="e">
        <f>AT56*AS4</f>
        <v>#DIV/0!</v>
      </c>
      <c r="AU55" s="54" t="s">
        <v>99</v>
      </c>
      <c r="AV55" s="76" t="e">
        <f>AV56*AU4</f>
        <v>#DIV/0!</v>
      </c>
      <c r="AW55" s="54" t="s">
        <v>99</v>
      </c>
      <c r="AX55" s="76" t="e">
        <f>AX56*AW4</f>
        <v>#DIV/0!</v>
      </c>
      <c r="AY55" s="54" t="s">
        <v>99</v>
      </c>
      <c r="AZ55" s="76" t="e">
        <f>AZ56*AY4</f>
        <v>#DIV/0!</v>
      </c>
      <c r="BA55" s="54" t="s">
        <v>99</v>
      </c>
      <c r="BB55" s="76" t="e">
        <f>BB56*BA4</f>
        <v>#DIV/0!</v>
      </c>
      <c r="BC55" s="54" t="s">
        <v>99</v>
      </c>
      <c r="BD55" s="76" t="e">
        <f>BD56*BC4</f>
        <v>#DIV/0!</v>
      </c>
      <c r="BE55" s="54" t="s">
        <v>99</v>
      </c>
      <c r="BF55" s="76">
        <f>BF56*BE4</f>
        <v>31260</v>
      </c>
    </row>
    <row r="56" spans="1:58" ht="15.75" thickBot="1" x14ac:dyDescent="0.3">
      <c r="A56" s="224"/>
      <c r="B56" s="120"/>
      <c r="C56" s="56" t="s">
        <v>97</v>
      </c>
      <c r="D56" s="77" t="e">
        <f>ROUND(D52,2)</f>
        <v>#DIV/0!</v>
      </c>
      <c r="E56" s="56" t="s">
        <v>97</v>
      </c>
      <c r="F56" s="77" t="e">
        <f>ROUND(F52,2)</f>
        <v>#DIV/0!</v>
      </c>
      <c r="G56" s="56" t="s">
        <v>97</v>
      </c>
      <c r="H56" s="77" t="e">
        <f>ROUND(H52,2)</f>
        <v>#DIV/0!</v>
      </c>
      <c r="I56" s="56" t="s">
        <v>97</v>
      </c>
      <c r="J56" s="77" t="e">
        <f>ROUND(J52,2)</f>
        <v>#DIV/0!</v>
      </c>
      <c r="K56" s="56" t="s">
        <v>97</v>
      </c>
      <c r="L56" s="77" t="e">
        <f>ROUND(L52,2)</f>
        <v>#DIV/0!</v>
      </c>
      <c r="M56" s="56" t="s">
        <v>97</v>
      </c>
      <c r="N56" s="77" t="e">
        <f>ROUND(N52,2)</f>
        <v>#DIV/0!</v>
      </c>
      <c r="O56" s="56" t="s">
        <v>97</v>
      </c>
      <c r="P56" s="77" t="e">
        <f>ROUND(P52,2)</f>
        <v>#DIV/0!</v>
      </c>
      <c r="Q56" s="56" t="s">
        <v>97</v>
      </c>
      <c r="R56" s="77">
        <f>ROUND(R52,2)</f>
        <v>10.88</v>
      </c>
      <c r="S56" s="56" t="s">
        <v>97</v>
      </c>
      <c r="T56" s="77" t="e">
        <f>ROUND(T52,2)</f>
        <v>#DIV/0!</v>
      </c>
      <c r="U56" s="56" t="s">
        <v>97</v>
      </c>
      <c r="V56" s="77" t="e">
        <f>ROUND(V52,2)</f>
        <v>#DIV/0!</v>
      </c>
      <c r="W56" s="56" t="s">
        <v>97</v>
      </c>
      <c r="X56" s="77" t="e">
        <f>ROUND(X52,2)</f>
        <v>#DIV/0!</v>
      </c>
      <c r="Y56" s="56" t="s">
        <v>97</v>
      </c>
      <c r="Z56" s="77">
        <f>ROUND(Z52,2)</f>
        <v>14.63</v>
      </c>
      <c r="AA56" s="56" t="s">
        <v>97</v>
      </c>
      <c r="AB56" s="77" t="e">
        <f>ROUND(AB52,2)</f>
        <v>#DIV/0!</v>
      </c>
      <c r="AC56" s="56" t="s">
        <v>97</v>
      </c>
      <c r="AD56" s="77" t="e">
        <f>ROUND(AD52,2)</f>
        <v>#DIV/0!</v>
      </c>
      <c r="AE56" s="56" t="s">
        <v>97</v>
      </c>
      <c r="AF56" s="77" t="e">
        <f>ROUND(AF52,2)</f>
        <v>#DIV/0!</v>
      </c>
      <c r="AG56" s="56" t="s">
        <v>97</v>
      </c>
      <c r="AH56" s="77">
        <f>ROUND(AH52,2)</f>
        <v>13.95</v>
      </c>
      <c r="AI56" s="56" t="s">
        <v>97</v>
      </c>
      <c r="AJ56" s="77" t="e">
        <f>ROUND(AJ52,2)</f>
        <v>#DIV/0!</v>
      </c>
      <c r="AK56" s="56" t="s">
        <v>97</v>
      </c>
      <c r="AL56" s="77" t="e">
        <f>ROUND(AL52,2)</f>
        <v>#DIV/0!</v>
      </c>
      <c r="AM56" s="56" t="s">
        <v>97</v>
      </c>
      <c r="AN56" s="77" t="e">
        <f>ROUND(AN52,2)</f>
        <v>#DIV/0!</v>
      </c>
      <c r="AO56" s="56" t="s">
        <v>97</v>
      </c>
      <c r="AP56" s="77" t="e">
        <f>ROUND(AP52,2)</f>
        <v>#DIV/0!</v>
      </c>
      <c r="AQ56" s="56" t="s">
        <v>97</v>
      </c>
      <c r="AR56" s="77" t="e">
        <f>ROUND(AR52,2)</f>
        <v>#DIV/0!</v>
      </c>
      <c r="AS56" s="56" t="s">
        <v>97</v>
      </c>
      <c r="AT56" s="77" t="e">
        <f>ROUND(AT52,2)</f>
        <v>#DIV/0!</v>
      </c>
      <c r="AU56" s="56" t="s">
        <v>97</v>
      </c>
      <c r="AV56" s="77" t="e">
        <f>ROUND(AV52,2)</f>
        <v>#DIV/0!</v>
      </c>
      <c r="AW56" s="56" t="s">
        <v>97</v>
      </c>
      <c r="AX56" s="77" t="e">
        <f>ROUND(AX52,2)</f>
        <v>#DIV/0!</v>
      </c>
      <c r="AY56" s="56" t="s">
        <v>97</v>
      </c>
      <c r="AZ56" s="77" t="e">
        <f>ROUND(AZ52,2)</f>
        <v>#DIV/0!</v>
      </c>
      <c r="BA56" s="56" t="s">
        <v>97</v>
      </c>
      <c r="BB56" s="77" t="e">
        <f>ROUND(BB52,2)</f>
        <v>#DIV/0!</v>
      </c>
      <c r="BC56" s="56" t="s">
        <v>97</v>
      </c>
      <c r="BD56" s="77" t="e">
        <f>ROUND(BD52,2)</f>
        <v>#DIV/0!</v>
      </c>
      <c r="BE56" s="56" t="s">
        <v>97</v>
      </c>
      <c r="BF56" s="77">
        <f>ROUND(BF52,2)</f>
        <v>10.42</v>
      </c>
    </row>
  </sheetData>
  <sheetProtection password="D886" sheet="1" objects="1" scenarios="1"/>
  <mergeCells count="766">
    <mergeCell ref="AI54:AJ54"/>
    <mergeCell ref="AK54:AL54"/>
    <mergeCell ref="AM54:AN54"/>
    <mergeCell ref="AO54:AP54"/>
    <mergeCell ref="AQ54:AR54"/>
    <mergeCell ref="AS54:AT54"/>
    <mergeCell ref="AU54:AV54"/>
    <mergeCell ref="AW54:AX54"/>
    <mergeCell ref="AI44:AJ44"/>
    <mergeCell ref="AK44:AL44"/>
    <mergeCell ref="AM44:AN44"/>
    <mergeCell ref="AO44:AP44"/>
    <mergeCell ref="AQ44:AR44"/>
    <mergeCell ref="AS44:AT44"/>
    <mergeCell ref="AU44:AV44"/>
    <mergeCell ref="AW44:AX44"/>
    <mergeCell ref="AI45:AJ45"/>
    <mergeCell ref="AK45:AL45"/>
    <mergeCell ref="AM45:AN45"/>
    <mergeCell ref="AO45:AP45"/>
    <mergeCell ref="AQ45:AR45"/>
    <mergeCell ref="AS45:AT45"/>
    <mergeCell ref="AU45:AV45"/>
    <mergeCell ref="AW45:AX45"/>
    <mergeCell ref="AI41:AJ41"/>
    <mergeCell ref="AK41:AL41"/>
    <mergeCell ref="AM41:AN41"/>
    <mergeCell ref="AO41:AP41"/>
    <mergeCell ref="AQ41:AR41"/>
    <mergeCell ref="AS41:AT41"/>
    <mergeCell ref="AU41:AV41"/>
    <mergeCell ref="AW41:AX41"/>
    <mergeCell ref="AI43:AJ43"/>
    <mergeCell ref="AK43:AL43"/>
    <mergeCell ref="AM43:AN43"/>
    <mergeCell ref="AO43:AP43"/>
    <mergeCell ref="AQ43:AR43"/>
    <mergeCell ref="AS43:AT43"/>
    <mergeCell ref="AU43:AV43"/>
    <mergeCell ref="AW43:AX43"/>
    <mergeCell ref="AI39:AJ39"/>
    <mergeCell ref="AK39:AL39"/>
    <mergeCell ref="AM39:AN39"/>
    <mergeCell ref="AO39:AP39"/>
    <mergeCell ref="AQ39:AR39"/>
    <mergeCell ref="AS39:AT39"/>
    <mergeCell ref="AU39:AV39"/>
    <mergeCell ref="AW39:AX39"/>
    <mergeCell ref="AI40:AJ40"/>
    <mergeCell ref="AK40:AL40"/>
    <mergeCell ref="AM40:AN40"/>
    <mergeCell ref="AO40:AP40"/>
    <mergeCell ref="AQ40:AR40"/>
    <mergeCell ref="AS40:AT40"/>
    <mergeCell ref="AU40:AV40"/>
    <mergeCell ref="AW40:AX40"/>
    <mergeCell ref="AI31:AJ31"/>
    <mergeCell ref="AK31:AL31"/>
    <mergeCell ref="AM31:AN31"/>
    <mergeCell ref="AO31:AP31"/>
    <mergeCell ref="AQ31:AR31"/>
    <mergeCell ref="AS31:AT31"/>
    <mergeCell ref="AU31:AV31"/>
    <mergeCell ref="AW31:AX31"/>
    <mergeCell ref="AI32:AJ32"/>
    <mergeCell ref="AK32:AL32"/>
    <mergeCell ref="AM32:AN32"/>
    <mergeCell ref="AO32:AP32"/>
    <mergeCell ref="AQ32:AR32"/>
    <mergeCell ref="AS32:AT32"/>
    <mergeCell ref="AU32:AV32"/>
    <mergeCell ref="AW32:AX32"/>
    <mergeCell ref="AI24:AJ24"/>
    <mergeCell ref="AK24:AL24"/>
    <mergeCell ref="AM24:AN24"/>
    <mergeCell ref="AO24:AP24"/>
    <mergeCell ref="AQ24:AR24"/>
    <mergeCell ref="AS24:AT24"/>
    <mergeCell ref="AU24:AV24"/>
    <mergeCell ref="AW24:AX24"/>
    <mergeCell ref="AI25:AJ25"/>
    <mergeCell ref="AK25:AL25"/>
    <mergeCell ref="AM25:AN25"/>
    <mergeCell ref="AO25:AP25"/>
    <mergeCell ref="AQ25:AR25"/>
    <mergeCell ref="AS25:AT25"/>
    <mergeCell ref="AU25:AV25"/>
    <mergeCell ref="AW25:AX25"/>
    <mergeCell ref="AI21:AJ21"/>
    <mergeCell ref="AK21:AL21"/>
    <mergeCell ref="AM21:AN21"/>
    <mergeCell ref="AO21:AP21"/>
    <mergeCell ref="AQ21:AR21"/>
    <mergeCell ref="AS21:AT21"/>
    <mergeCell ref="AU21:AV21"/>
    <mergeCell ref="AW21:AX21"/>
    <mergeCell ref="AI22:AJ22"/>
    <mergeCell ref="AK22:AL22"/>
    <mergeCell ref="AM22:AN22"/>
    <mergeCell ref="AO22:AP22"/>
    <mergeCell ref="AQ22:AR22"/>
    <mergeCell ref="AS22:AT22"/>
    <mergeCell ref="AU22:AV22"/>
    <mergeCell ref="AW22:AX22"/>
    <mergeCell ref="AI19:AJ19"/>
    <mergeCell ref="AK19:AL19"/>
    <mergeCell ref="AM19:AN19"/>
    <mergeCell ref="AO19:AP19"/>
    <mergeCell ref="AQ19:AR19"/>
    <mergeCell ref="AS19:AT19"/>
    <mergeCell ref="AU19:AV19"/>
    <mergeCell ref="AW19:AX19"/>
    <mergeCell ref="AI20:AJ20"/>
    <mergeCell ref="AK20:AL20"/>
    <mergeCell ref="AM20:AN20"/>
    <mergeCell ref="AO20:AP20"/>
    <mergeCell ref="AQ20:AR20"/>
    <mergeCell ref="AS20:AT20"/>
    <mergeCell ref="AU20:AV20"/>
    <mergeCell ref="AW20:AX20"/>
    <mergeCell ref="AI16:AJ16"/>
    <mergeCell ref="AK16:AL16"/>
    <mergeCell ref="AM16:AN16"/>
    <mergeCell ref="AO16:AP16"/>
    <mergeCell ref="AQ16:AR16"/>
    <mergeCell ref="AS16:AT16"/>
    <mergeCell ref="AU16:AV16"/>
    <mergeCell ref="AW16:AX16"/>
    <mergeCell ref="AI17:AJ17"/>
    <mergeCell ref="AK17:AL17"/>
    <mergeCell ref="AM17:AN17"/>
    <mergeCell ref="AO17:AP17"/>
    <mergeCell ref="AQ17:AR17"/>
    <mergeCell ref="AS17:AT17"/>
    <mergeCell ref="AU17:AV17"/>
    <mergeCell ref="AW17:AX17"/>
    <mergeCell ref="AI13:AJ13"/>
    <mergeCell ref="AK13:AL13"/>
    <mergeCell ref="AM13:AN13"/>
    <mergeCell ref="AO13:AP13"/>
    <mergeCell ref="AQ13:AR13"/>
    <mergeCell ref="AS13:AT13"/>
    <mergeCell ref="AU13:AV13"/>
    <mergeCell ref="AW13:AX13"/>
    <mergeCell ref="AI14:AJ14"/>
    <mergeCell ref="AK14:AL14"/>
    <mergeCell ref="AM14:AN14"/>
    <mergeCell ref="AO14:AP14"/>
    <mergeCell ref="AQ14:AR14"/>
    <mergeCell ref="AS14:AT14"/>
    <mergeCell ref="AU14:AV14"/>
    <mergeCell ref="AW14:AX14"/>
    <mergeCell ref="AI11:AJ11"/>
    <mergeCell ref="AK11:AL11"/>
    <mergeCell ref="AM11:AN11"/>
    <mergeCell ref="AO11:AP11"/>
    <mergeCell ref="AQ11:AR11"/>
    <mergeCell ref="AS11:AT11"/>
    <mergeCell ref="AU11:AV11"/>
    <mergeCell ref="AW11:AX11"/>
    <mergeCell ref="AI12:AJ12"/>
    <mergeCell ref="AK12:AL12"/>
    <mergeCell ref="AM12:AN12"/>
    <mergeCell ref="AO12:AP12"/>
    <mergeCell ref="AQ12:AR12"/>
    <mergeCell ref="AS12:AT12"/>
    <mergeCell ref="AU12:AV12"/>
    <mergeCell ref="AW12:AX12"/>
    <mergeCell ref="AI8:AJ8"/>
    <mergeCell ref="AK8:AL8"/>
    <mergeCell ref="AM8:AN8"/>
    <mergeCell ref="AO8:AP8"/>
    <mergeCell ref="AQ8:AR8"/>
    <mergeCell ref="AS8:AT8"/>
    <mergeCell ref="AU8:AV8"/>
    <mergeCell ref="AW8:AX8"/>
    <mergeCell ref="AI10:AJ10"/>
    <mergeCell ref="AK10:AL10"/>
    <mergeCell ref="AM10:AN10"/>
    <mergeCell ref="AO10:AP10"/>
    <mergeCell ref="AQ10:AR10"/>
    <mergeCell ref="AS10:AT10"/>
    <mergeCell ref="AU10:AV10"/>
    <mergeCell ref="AW10:AX10"/>
    <mergeCell ref="AI6:AJ6"/>
    <mergeCell ref="AK6:AL6"/>
    <mergeCell ref="AM6:AN6"/>
    <mergeCell ref="AO6:AP6"/>
    <mergeCell ref="AQ6:AR6"/>
    <mergeCell ref="AS6:AT6"/>
    <mergeCell ref="AU6:AV6"/>
    <mergeCell ref="AW6:AX6"/>
    <mergeCell ref="AI7:AJ7"/>
    <mergeCell ref="AK7:AL7"/>
    <mergeCell ref="AM7:AN7"/>
    <mergeCell ref="AO7:AP7"/>
    <mergeCell ref="AQ7:AR7"/>
    <mergeCell ref="AS7:AT7"/>
    <mergeCell ref="AU7:AV7"/>
    <mergeCell ref="AW7:AX7"/>
    <mergeCell ref="AI4:AJ4"/>
    <mergeCell ref="AK4:AL4"/>
    <mergeCell ref="AM4:AN4"/>
    <mergeCell ref="AO4:AP4"/>
    <mergeCell ref="AQ4:AR4"/>
    <mergeCell ref="AS4:AT4"/>
    <mergeCell ref="AU4:AV4"/>
    <mergeCell ref="AW4:AX4"/>
    <mergeCell ref="AI5:AJ5"/>
    <mergeCell ref="AK5:AL5"/>
    <mergeCell ref="AM5:AN5"/>
    <mergeCell ref="AO5:AP5"/>
    <mergeCell ref="AQ5:AR5"/>
    <mergeCell ref="AS5:AT5"/>
    <mergeCell ref="AU5:AV5"/>
    <mergeCell ref="AW5:AX5"/>
    <mergeCell ref="B1:C1"/>
    <mergeCell ref="B2:D2"/>
    <mergeCell ref="C4:D4"/>
    <mergeCell ref="C5:D5"/>
    <mergeCell ref="A19:A20"/>
    <mergeCell ref="A21:A22"/>
    <mergeCell ref="C21:D21"/>
    <mergeCell ref="C22:D22"/>
    <mergeCell ref="C20:D20"/>
    <mergeCell ref="C54:D54"/>
    <mergeCell ref="A5:A9"/>
    <mergeCell ref="A10:A14"/>
    <mergeCell ref="C11:D11"/>
    <mergeCell ref="C12:D12"/>
    <mergeCell ref="C7:D7"/>
    <mergeCell ref="C8:D8"/>
    <mergeCell ref="C16:D16"/>
    <mergeCell ref="C17:D17"/>
    <mergeCell ref="C19:D19"/>
    <mergeCell ref="C13:D13"/>
    <mergeCell ref="C14:D14"/>
    <mergeCell ref="C10:D10"/>
    <mergeCell ref="A31:A37"/>
    <mergeCell ref="C31:D31"/>
    <mergeCell ref="C32:D32"/>
    <mergeCell ref="C6:D6"/>
    <mergeCell ref="A43:A45"/>
    <mergeCell ref="C43:D43"/>
    <mergeCell ref="C44:D44"/>
    <mergeCell ref="C45:D45"/>
    <mergeCell ref="A24:A30"/>
    <mergeCell ref="C24:D24"/>
    <mergeCell ref="C25:D25"/>
    <mergeCell ref="A39:A41"/>
    <mergeCell ref="C39:D39"/>
    <mergeCell ref="C40:D40"/>
    <mergeCell ref="C41:D41"/>
    <mergeCell ref="E10:F10"/>
    <mergeCell ref="E11:F11"/>
    <mergeCell ref="E12:F12"/>
    <mergeCell ref="E13:F13"/>
    <mergeCell ref="E14:F14"/>
    <mergeCell ref="E4:F4"/>
    <mergeCell ref="E5:F5"/>
    <mergeCell ref="E6:F6"/>
    <mergeCell ref="E7:F7"/>
    <mergeCell ref="E8:F8"/>
    <mergeCell ref="E41:F41"/>
    <mergeCell ref="E43:F43"/>
    <mergeCell ref="E44:F44"/>
    <mergeCell ref="E22:F22"/>
    <mergeCell ref="E24:F24"/>
    <mergeCell ref="E25:F25"/>
    <mergeCell ref="E31:F31"/>
    <mergeCell ref="E32:F32"/>
    <mergeCell ref="E16:F16"/>
    <mergeCell ref="E17:F17"/>
    <mergeCell ref="E19:F19"/>
    <mergeCell ref="E20:F20"/>
    <mergeCell ref="E21:F21"/>
    <mergeCell ref="G12:H12"/>
    <mergeCell ref="I12:J12"/>
    <mergeCell ref="G13:H13"/>
    <mergeCell ref="I13:J13"/>
    <mergeCell ref="G14:H14"/>
    <mergeCell ref="I14:J14"/>
    <mergeCell ref="E45:F45"/>
    <mergeCell ref="E54:F54"/>
    <mergeCell ref="G4:H4"/>
    <mergeCell ref="I4:J4"/>
    <mergeCell ref="G5:H5"/>
    <mergeCell ref="I5:J5"/>
    <mergeCell ref="G6:H6"/>
    <mergeCell ref="I6:J6"/>
    <mergeCell ref="G7:H7"/>
    <mergeCell ref="I7:J7"/>
    <mergeCell ref="G8:H8"/>
    <mergeCell ref="I8:J8"/>
    <mergeCell ref="G10:H10"/>
    <mergeCell ref="I10:J10"/>
    <mergeCell ref="G11:H11"/>
    <mergeCell ref="I11:J11"/>
    <mergeCell ref="E39:F39"/>
    <mergeCell ref="E40:F40"/>
    <mergeCell ref="G20:H20"/>
    <mergeCell ref="I20:J20"/>
    <mergeCell ref="G21:H21"/>
    <mergeCell ref="I21:J21"/>
    <mergeCell ref="G22:H22"/>
    <mergeCell ref="I22:J22"/>
    <mergeCell ref="G16:H16"/>
    <mergeCell ref="I16:J16"/>
    <mergeCell ref="G17:H17"/>
    <mergeCell ref="I17:J17"/>
    <mergeCell ref="G19:H19"/>
    <mergeCell ref="I19:J19"/>
    <mergeCell ref="G32:H32"/>
    <mergeCell ref="I32:J32"/>
    <mergeCell ref="G39:H39"/>
    <mergeCell ref="I39:J39"/>
    <mergeCell ref="G40:H40"/>
    <mergeCell ref="I40:J40"/>
    <mergeCell ref="G24:H24"/>
    <mergeCell ref="I24:J24"/>
    <mergeCell ref="G25:H25"/>
    <mergeCell ref="I25:J25"/>
    <mergeCell ref="G31:H31"/>
    <mergeCell ref="I31:J31"/>
    <mergeCell ref="G45:H45"/>
    <mergeCell ref="I45:J45"/>
    <mergeCell ref="G54:H54"/>
    <mergeCell ref="I54:J54"/>
    <mergeCell ref="G41:H41"/>
    <mergeCell ref="I41:J41"/>
    <mergeCell ref="G43:H43"/>
    <mergeCell ref="I43:J43"/>
    <mergeCell ref="G44:H44"/>
    <mergeCell ref="I44:J44"/>
    <mergeCell ref="K4:L4"/>
    <mergeCell ref="M4:N4"/>
    <mergeCell ref="O4:P4"/>
    <mergeCell ref="Q4:R4"/>
    <mergeCell ref="K5:L5"/>
    <mergeCell ref="M5:N5"/>
    <mergeCell ref="O5:P5"/>
    <mergeCell ref="Q5:R5"/>
    <mergeCell ref="K6:L6"/>
    <mergeCell ref="M6:N6"/>
    <mergeCell ref="O6:P6"/>
    <mergeCell ref="Q6:R6"/>
    <mergeCell ref="K7:L7"/>
    <mergeCell ref="M7:N7"/>
    <mergeCell ref="O7:P7"/>
    <mergeCell ref="Q7:R7"/>
    <mergeCell ref="K8:L8"/>
    <mergeCell ref="M8:N8"/>
    <mergeCell ref="O8:P8"/>
    <mergeCell ref="Q8:R8"/>
    <mergeCell ref="K10:L10"/>
    <mergeCell ref="M10:N10"/>
    <mergeCell ref="O10:P10"/>
    <mergeCell ref="Q10:R10"/>
    <mergeCell ref="K11:L11"/>
    <mergeCell ref="M11:N11"/>
    <mergeCell ref="O11:P11"/>
    <mergeCell ref="Q11:R11"/>
    <mergeCell ref="K12:L12"/>
    <mergeCell ref="M12:N12"/>
    <mergeCell ref="O12:P12"/>
    <mergeCell ref="Q12:R12"/>
    <mergeCell ref="K13:L13"/>
    <mergeCell ref="M13:N13"/>
    <mergeCell ref="O13:P13"/>
    <mergeCell ref="Q13:R13"/>
    <mergeCell ref="K14:L14"/>
    <mergeCell ref="M14:N14"/>
    <mergeCell ref="O14:P14"/>
    <mergeCell ref="Q14:R14"/>
    <mergeCell ref="K16:L16"/>
    <mergeCell ref="M16:N16"/>
    <mergeCell ref="O16:P16"/>
    <mergeCell ref="Q16:R16"/>
    <mergeCell ref="K17:L17"/>
    <mergeCell ref="M17:N17"/>
    <mergeCell ref="O17:P17"/>
    <mergeCell ref="Q17:R17"/>
    <mergeCell ref="K19:L19"/>
    <mergeCell ref="M19:N19"/>
    <mergeCell ref="O19:P19"/>
    <mergeCell ref="Q19:R19"/>
    <mergeCell ref="K20:L20"/>
    <mergeCell ref="M20:N20"/>
    <mergeCell ref="O20:P20"/>
    <mergeCell ref="Q20:R20"/>
    <mergeCell ref="K21:L21"/>
    <mergeCell ref="M21:N21"/>
    <mergeCell ref="O21:P21"/>
    <mergeCell ref="Q21:R21"/>
    <mergeCell ref="K22:L22"/>
    <mergeCell ref="M22:N22"/>
    <mergeCell ref="O22:P22"/>
    <mergeCell ref="Q22:R22"/>
    <mergeCell ref="K24:L24"/>
    <mergeCell ref="M24:N24"/>
    <mergeCell ref="O24:P24"/>
    <mergeCell ref="Q24:R24"/>
    <mergeCell ref="K25:L25"/>
    <mergeCell ref="M25:N25"/>
    <mergeCell ref="O25:P25"/>
    <mergeCell ref="Q25:R25"/>
    <mergeCell ref="K31:L31"/>
    <mergeCell ref="M31:N31"/>
    <mergeCell ref="O31:P31"/>
    <mergeCell ref="Q31:R31"/>
    <mergeCell ref="K32:L32"/>
    <mergeCell ref="M32:N32"/>
    <mergeCell ref="O32:P32"/>
    <mergeCell ref="Q32:R32"/>
    <mergeCell ref="K39:L39"/>
    <mergeCell ref="M39:N39"/>
    <mergeCell ref="O39:P39"/>
    <mergeCell ref="Q39:R39"/>
    <mergeCell ref="K40:L40"/>
    <mergeCell ref="M40:N40"/>
    <mergeCell ref="O40:P40"/>
    <mergeCell ref="Q40:R40"/>
    <mergeCell ref="K41:L41"/>
    <mergeCell ref="M41:N41"/>
    <mergeCell ref="O41:P41"/>
    <mergeCell ref="Q41:R41"/>
    <mergeCell ref="K43:L43"/>
    <mergeCell ref="M43:N43"/>
    <mergeCell ref="O43:P43"/>
    <mergeCell ref="Q43:R43"/>
    <mergeCell ref="K44:L44"/>
    <mergeCell ref="M44:N44"/>
    <mergeCell ref="O44:P44"/>
    <mergeCell ref="Q44:R44"/>
    <mergeCell ref="K45:L45"/>
    <mergeCell ref="M45:N45"/>
    <mergeCell ref="O45:P45"/>
    <mergeCell ref="Q45:R45"/>
    <mergeCell ref="K54:L54"/>
    <mergeCell ref="M54:N54"/>
    <mergeCell ref="O54:P54"/>
    <mergeCell ref="Q54:R54"/>
    <mergeCell ref="S4:T4"/>
    <mergeCell ref="U4:V4"/>
    <mergeCell ref="W4:X4"/>
    <mergeCell ref="Y4:Z4"/>
    <mergeCell ref="AA4:AB4"/>
    <mergeCell ref="AC4:AD4"/>
    <mergeCell ref="AE4:AF4"/>
    <mergeCell ref="AG4:AH4"/>
    <mergeCell ref="S5:T5"/>
    <mergeCell ref="U5:V5"/>
    <mergeCell ref="W5:X5"/>
    <mergeCell ref="Y5:Z5"/>
    <mergeCell ref="AA5:AB5"/>
    <mergeCell ref="AC5:AD5"/>
    <mergeCell ref="AE5:AF5"/>
    <mergeCell ref="AG5:AH5"/>
    <mergeCell ref="S6:T6"/>
    <mergeCell ref="U6:V6"/>
    <mergeCell ref="W6:X6"/>
    <mergeCell ref="Y6:Z6"/>
    <mergeCell ref="AA6:AB6"/>
    <mergeCell ref="AC6:AD6"/>
    <mergeCell ref="AE6:AF6"/>
    <mergeCell ref="AG6:AH6"/>
    <mergeCell ref="S7:T7"/>
    <mergeCell ref="U7:V7"/>
    <mergeCell ref="W7:X7"/>
    <mergeCell ref="Y7:Z7"/>
    <mergeCell ref="AA7:AB7"/>
    <mergeCell ref="AC7:AD7"/>
    <mergeCell ref="AE7:AF7"/>
    <mergeCell ref="AG7:AH7"/>
    <mergeCell ref="S8:T8"/>
    <mergeCell ref="U8:V8"/>
    <mergeCell ref="W8:X8"/>
    <mergeCell ref="Y8:Z8"/>
    <mergeCell ref="AA8:AB8"/>
    <mergeCell ref="AC8:AD8"/>
    <mergeCell ref="AE8:AF8"/>
    <mergeCell ref="AG8:AH8"/>
    <mergeCell ref="S10:T10"/>
    <mergeCell ref="U10:V10"/>
    <mergeCell ref="W10:X10"/>
    <mergeCell ref="Y10:Z10"/>
    <mergeCell ref="AA10:AB10"/>
    <mergeCell ref="AC10:AD10"/>
    <mergeCell ref="AE10:AF10"/>
    <mergeCell ref="AG10:AH10"/>
    <mergeCell ref="S11:T11"/>
    <mergeCell ref="U11:V11"/>
    <mergeCell ref="W11:X11"/>
    <mergeCell ref="Y11:Z11"/>
    <mergeCell ref="AA11:AB11"/>
    <mergeCell ref="AC11:AD11"/>
    <mergeCell ref="AE11:AF11"/>
    <mergeCell ref="AG11:AH11"/>
    <mergeCell ref="S12:T12"/>
    <mergeCell ref="U12:V12"/>
    <mergeCell ref="W12:X12"/>
    <mergeCell ref="Y12:Z12"/>
    <mergeCell ref="AA12:AB12"/>
    <mergeCell ref="AC12:AD12"/>
    <mergeCell ref="AE12:AF12"/>
    <mergeCell ref="AG12:AH12"/>
    <mergeCell ref="S13:T13"/>
    <mergeCell ref="U13:V13"/>
    <mergeCell ref="W13:X13"/>
    <mergeCell ref="Y13:Z13"/>
    <mergeCell ref="AA13:AB13"/>
    <mergeCell ref="AC13:AD13"/>
    <mergeCell ref="AE13:AF13"/>
    <mergeCell ref="AG13:AH13"/>
    <mergeCell ref="S14:T14"/>
    <mergeCell ref="U14:V14"/>
    <mergeCell ref="W14:X14"/>
    <mergeCell ref="Y14:Z14"/>
    <mergeCell ref="AA14:AB14"/>
    <mergeCell ref="AC14:AD14"/>
    <mergeCell ref="AE14:AF14"/>
    <mergeCell ref="AG14:AH14"/>
    <mergeCell ref="S16:T16"/>
    <mergeCell ref="U16:V16"/>
    <mergeCell ref="W16:X16"/>
    <mergeCell ref="Y16:Z16"/>
    <mergeCell ref="AA16:AB16"/>
    <mergeCell ref="AC16:AD16"/>
    <mergeCell ref="AE16:AF16"/>
    <mergeCell ref="AG16:AH16"/>
    <mergeCell ref="S17:T17"/>
    <mergeCell ref="U17:V17"/>
    <mergeCell ref="W17:X17"/>
    <mergeCell ref="Y17:Z17"/>
    <mergeCell ref="AA17:AB17"/>
    <mergeCell ref="AC17:AD17"/>
    <mergeCell ref="AE17:AF17"/>
    <mergeCell ref="AG17:AH17"/>
    <mergeCell ref="S19:T19"/>
    <mergeCell ref="U19:V19"/>
    <mergeCell ref="W19:X19"/>
    <mergeCell ref="Y19:Z19"/>
    <mergeCell ref="AA19:AB19"/>
    <mergeCell ref="AC19:AD19"/>
    <mergeCell ref="AE19:AF19"/>
    <mergeCell ref="AG19:AH19"/>
    <mergeCell ref="S20:T20"/>
    <mergeCell ref="U20:V20"/>
    <mergeCell ref="W20:X20"/>
    <mergeCell ref="Y20:Z20"/>
    <mergeCell ref="AA20:AB20"/>
    <mergeCell ref="AC20:AD20"/>
    <mergeCell ref="AE20:AF20"/>
    <mergeCell ref="AG20:AH20"/>
    <mergeCell ref="S21:T21"/>
    <mergeCell ref="U21:V21"/>
    <mergeCell ref="W21:X21"/>
    <mergeCell ref="Y21:Z21"/>
    <mergeCell ref="AA21:AB21"/>
    <mergeCell ref="AC21:AD21"/>
    <mergeCell ref="AE21:AF21"/>
    <mergeCell ref="AG21:AH21"/>
    <mergeCell ref="S22:T22"/>
    <mergeCell ref="U22:V22"/>
    <mergeCell ref="W22:X22"/>
    <mergeCell ref="Y22:Z22"/>
    <mergeCell ref="AA22:AB22"/>
    <mergeCell ref="AC22:AD22"/>
    <mergeCell ref="AE22:AF22"/>
    <mergeCell ref="AG22:AH22"/>
    <mergeCell ref="S24:T24"/>
    <mergeCell ref="U24:V24"/>
    <mergeCell ref="W24:X24"/>
    <mergeCell ref="Y24:Z24"/>
    <mergeCell ref="AA24:AB24"/>
    <mergeCell ref="AC24:AD24"/>
    <mergeCell ref="AE24:AF24"/>
    <mergeCell ref="AG24:AH24"/>
    <mergeCell ref="S25:T25"/>
    <mergeCell ref="U25:V25"/>
    <mergeCell ref="W25:X25"/>
    <mergeCell ref="Y25:Z25"/>
    <mergeCell ref="AA25:AB25"/>
    <mergeCell ref="AC25:AD25"/>
    <mergeCell ref="AE25:AF25"/>
    <mergeCell ref="AG25:AH25"/>
    <mergeCell ref="S31:T31"/>
    <mergeCell ref="U31:V31"/>
    <mergeCell ref="W31:X31"/>
    <mergeCell ref="Y31:Z31"/>
    <mergeCell ref="AA31:AB31"/>
    <mergeCell ref="AC31:AD31"/>
    <mergeCell ref="AE31:AF31"/>
    <mergeCell ref="AG31:AH31"/>
    <mergeCell ref="S32:T32"/>
    <mergeCell ref="U32:V32"/>
    <mergeCell ref="W32:X32"/>
    <mergeCell ref="Y32:Z32"/>
    <mergeCell ref="AA32:AB32"/>
    <mergeCell ref="AC32:AD32"/>
    <mergeCell ref="AE32:AF32"/>
    <mergeCell ref="AG32:AH32"/>
    <mergeCell ref="S39:T39"/>
    <mergeCell ref="U39:V39"/>
    <mergeCell ref="W39:X39"/>
    <mergeCell ref="Y39:Z39"/>
    <mergeCell ref="AA39:AB39"/>
    <mergeCell ref="AC39:AD39"/>
    <mergeCell ref="AE39:AF39"/>
    <mergeCell ref="AG39:AH39"/>
    <mergeCell ref="S40:T40"/>
    <mergeCell ref="U40:V40"/>
    <mergeCell ref="W40:X40"/>
    <mergeCell ref="Y40:Z40"/>
    <mergeCell ref="AA40:AB40"/>
    <mergeCell ref="AC40:AD40"/>
    <mergeCell ref="AE40:AF40"/>
    <mergeCell ref="AG40:AH40"/>
    <mergeCell ref="S41:T41"/>
    <mergeCell ref="U41:V41"/>
    <mergeCell ref="W41:X41"/>
    <mergeCell ref="Y41:Z41"/>
    <mergeCell ref="AA41:AB41"/>
    <mergeCell ref="AC41:AD41"/>
    <mergeCell ref="AE41:AF41"/>
    <mergeCell ref="AG41:AH41"/>
    <mergeCell ref="S43:T43"/>
    <mergeCell ref="U43:V43"/>
    <mergeCell ref="W43:X43"/>
    <mergeCell ref="Y43:Z43"/>
    <mergeCell ref="AA43:AB43"/>
    <mergeCell ref="AC43:AD43"/>
    <mergeCell ref="AE43:AF43"/>
    <mergeCell ref="AG43:AH43"/>
    <mergeCell ref="S54:T54"/>
    <mergeCell ref="U54:V54"/>
    <mergeCell ref="W54:X54"/>
    <mergeCell ref="Y54:Z54"/>
    <mergeCell ref="AA54:AB54"/>
    <mergeCell ref="AC54:AD54"/>
    <mergeCell ref="AE54:AF54"/>
    <mergeCell ref="AG54:AH54"/>
    <mergeCell ref="S44:T44"/>
    <mergeCell ref="U44:V44"/>
    <mergeCell ref="W44:X44"/>
    <mergeCell ref="Y44:Z44"/>
    <mergeCell ref="AA44:AB44"/>
    <mergeCell ref="AC44:AD44"/>
    <mergeCell ref="AE44:AF44"/>
    <mergeCell ref="AG44:AH44"/>
    <mergeCell ref="S45:T45"/>
    <mergeCell ref="U45:V45"/>
    <mergeCell ref="W45:X45"/>
    <mergeCell ref="Y45:Z45"/>
    <mergeCell ref="AA45:AB45"/>
    <mergeCell ref="AC45:AD45"/>
    <mergeCell ref="AE45:AF45"/>
    <mergeCell ref="AG45:AH45"/>
    <mergeCell ref="AY6:AZ6"/>
    <mergeCell ref="BA6:BB6"/>
    <mergeCell ref="BC6:BD6"/>
    <mergeCell ref="AY7:AZ7"/>
    <mergeCell ref="BA7:BB7"/>
    <mergeCell ref="BC7:BD7"/>
    <mergeCell ref="AY4:AZ4"/>
    <mergeCell ref="BA4:BB4"/>
    <mergeCell ref="BC4:BD4"/>
    <mergeCell ref="AY5:AZ5"/>
    <mergeCell ref="BA5:BB5"/>
    <mergeCell ref="BC5:BD5"/>
    <mergeCell ref="AY11:AZ11"/>
    <mergeCell ref="BA11:BB11"/>
    <mergeCell ref="BC11:BD11"/>
    <mergeCell ref="AY12:AZ12"/>
    <mergeCell ref="BA12:BB12"/>
    <mergeCell ref="BC12:BD12"/>
    <mergeCell ref="AY8:AZ8"/>
    <mergeCell ref="BA8:BB8"/>
    <mergeCell ref="BC8:BD8"/>
    <mergeCell ref="AY10:AZ10"/>
    <mergeCell ref="BA10:BB10"/>
    <mergeCell ref="BC10:BD10"/>
    <mergeCell ref="AY16:AZ16"/>
    <mergeCell ref="BA16:BB16"/>
    <mergeCell ref="BC16:BD16"/>
    <mergeCell ref="AY17:AZ17"/>
    <mergeCell ref="BA17:BB17"/>
    <mergeCell ref="BC17:BD17"/>
    <mergeCell ref="AY13:AZ13"/>
    <mergeCell ref="BA13:BB13"/>
    <mergeCell ref="BC13:BD13"/>
    <mergeCell ref="AY14:AZ14"/>
    <mergeCell ref="BA14:BB14"/>
    <mergeCell ref="BC14:BD14"/>
    <mergeCell ref="AY21:AZ21"/>
    <mergeCell ref="BA21:BB21"/>
    <mergeCell ref="BC21:BD21"/>
    <mergeCell ref="AY22:AZ22"/>
    <mergeCell ref="BA22:BB22"/>
    <mergeCell ref="BC22:BD22"/>
    <mergeCell ref="AY19:AZ19"/>
    <mergeCell ref="BA19:BB19"/>
    <mergeCell ref="BC19:BD19"/>
    <mergeCell ref="AY20:AZ20"/>
    <mergeCell ref="BA20:BB20"/>
    <mergeCell ref="BC20:BD20"/>
    <mergeCell ref="AY31:AZ31"/>
    <mergeCell ref="BA31:BB31"/>
    <mergeCell ref="BC31:BD31"/>
    <mergeCell ref="AY32:AZ32"/>
    <mergeCell ref="BA32:BB32"/>
    <mergeCell ref="BC32:BD32"/>
    <mergeCell ref="AY24:AZ24"/>
    <mergeCell ref="BA24:BB24"/>
    <mergeCell ref="BC24:BD24"/>
    <mergeCell ref="AY25:AZ25"/>
    <mergeCell ref="BA25:BB25"/>
    <mergeCell ref="BC25:BD25"/>
    <mergeCell ref="AY41:AZ41"/>
    <mergeCell ref="BA41:BB41"/>
    <mergeCell ref="BC41:BD41"/>
    <mergeCell ref="AY43:AZ43"/>
    <mergeCell ref="BA43:BB43"/>
    <mergeCell ref="BC43:BD43"/>
    <mergeCell ref="AY39:AZ39"/>
    <mergeCell ref="BA39:BB39"/>
    <mergeCell ref="BC39:BD39"/>
    <mergeCell ref="AY40:AZ40"/>
    <mergeCell ref="BA40:BB40"/>
    <mergeCell ref="BC40:BD40"/>
    <mergeCell ref="AY54:AZ54"/>
    <mergeCell ref="BA54:BB54"/>
    <mergeCell ref="BC54:BD54"/>
    <mergeCell ref="AY44:AZ44"/>
    <mergeCell ref="BA44:BB44"/>
    <mergeCell ref="BC44:BD44"/>
    <mergeCell ref="AY45:AZ45"/>
    <mergeCell ref="BA45:BB45"/>
    <mergeCell ref="BC45:BD45"/>
    <mergeCell ref="BE4:BF4"/>
    <mergeCell ref="BE5:BF5"/>
    <mergeCell ref="BE6:BF6"/>
    <mergeCell ref="BE7:BF7"/>
    <mergeCell ref="BE8:BF8"/>
    <mergeCell ref="BE10:BF10"/>
    <mergeCell ref="BE11:BF11"/>
    <mergeCell ref="BE12:BF12"/>
    <mergeCell ref="BE13:BF13"/>
    <mergeCell ref="BE14:BF14"/>
    <mergeCell ref="BE16:BF16"/>
    <mergeCell ref="BE17:BF17"/>
    <mergeCell ref="BE19:BF19"/>
    <mergeCell ref="BE20:BF20"/>
    <mergeCell ref="BE21:BF21"/>
    <mergeCell ref="BE22:BF22"/>
    <mergeCell ref="BE24:BF24"/>
    <mergeCell ref="BE25:BF25"/>
    <mergeCell ref="BE31:BF31"/>
    <mergeCell ref="BE32:BF32"/>
    <mergeCell ref="BE39:BF39"/>
    <mergeCell ref="BE40:BF40"/>
    <mergeCell ref="BE41:BF41"/>
    <mergeCell ref="BE43:BF43"/>
    <mergeCell ref="BE44:BF44"/>
    <mergeCell ref="BE45:BF45"/>
    <mergeCell ref="BE54:BF54"/>
  </mergeCells>
  <dataValidations count="5">
    <dataValidation type="list" allowBlank="1" showInputMessage="1" showErrorMessage="1" sqref="C9 E9 G9 I9 K9 M9 O9 Q9 S9 U9 W9 Y9 AA9 AC9 AE9 AG9 AI9 AK9 AM9 AO9 AQ9 AS9 AU9 AW9 AY9 BA9 BC9 BE9">
      <formula1>BOOLEAN</formula1>
    </dataValidation>
    <dataValidation type="list" allowBlank="1" showInputMessage="1" showErrorMessage="1" sqref="C14 E14 G14 I14 K14 M14 O14 Q14 S14 U14 W14 Y14 AA14 AC14 AE14 AG14 AI14 AK14 AM14 AO14 AQ14 AS14 AU14 AW14 AY14 BA14 BC14 BE14">
      <formula1>PAPELTIPO</formula1>
    </dataValidation>
    <dataValidation type="list" allowBlank="1" showInputMessage="1" showErrorMessage="1" sqref="C13 E13 G13 I13 K13 M13 O13 Q13 S13 U13 W13 Y13 AA13 AC13 AE13 AG13 AI13 AK13 AM13 AO13 AQ13 AS13 AU13 AW13 AY13 BA13 BC13 BE13">
      <formula1>IMPRESSAOTIPO</formula1>
    </dataValidation>
    <dataValidation type="list" allowBlank="1" showInputMessage="1" showErrorMessage="1" sqref="C7:BF7">
      <formula1>tipoimpressao</formula1>
    </dataValidation>
    <dataValidation type="list" allowBlank="1" showInputMessage="1" showErrorMessage="1" sqref="C8:BF8">
      <formula1>tipopapeis</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31</vt:i4>
      </vt:variant>
      <vt:variant>
        <vt:lpstr>Intervalos nomeados</vt:lpstr>
      </vt:variant>
      <vt:variant>
        <vt:i4>14</vt:i4>
      </vt:variant>
    </vt:vector>
  </HeadingPairs>
  <TitlesOfParts>
    <vt:vector size="45" baseType="lpstr">
      <vt:lpstr>REQUISIÇÃO DE SERVIÇOS </vt:lpstr>
      <vt:lpstr>Tabelas</vt:lpstr>
      <vt:lpstr>1 Jornal</vt:lpstr>
      <vt:lpstr>2 folder 1 dobra Assis</vt:lpstr>
      <vt:lpstr>3 Cartaz A2</vt:lpstr>
      <vt:lpstr>4 Cartaz A3</vt:lpstr>
      <vt:lpstr>5 Flyer A5</vt:lpstr>
      <vt:lpstr>6 Folder IFPR</vt:lpstr>
      <vt:lpstr>7 Revista Institucional</vt:lpstr>
      <vt:lpstr>8 Agenda Caderno</vt:lpstr>
      <vt:lpstr>9 Pasta com bolsa</vt:lpstr>
      <vt:lpstr>10 Envelope Pequeno</vt:lpstr>
      <vt:lpstr>11 Envelope Médio</vt:lpstr>
      <vt:lpstr>12 Envelope Grande</vt:lpstr>
      <vt:lpstr>13 Calendário de Mesa</vt:lpstr>
      <vt:lpstr>14 Flyer A6</vt:lpstr>
      <vt:lpstr>15 Folder 2 dobras</vt:lpstr>
      <vt:lpstr>16 Pasta s  bolsa</vt:lpstr>
      <vt:lpstr>17 Guia de Cursos</vt:lpstr>
      <vt:lpstr>18 Certificado</vt:lpstr>
      <vt:lpstr>19 Cartão de Visitas</vt:lpstr>
      <vt:lpstr>20 Adesivo de Papel</vt:lpstr>
      <vt:lpstr>21 Folha A4 timbrada</vt:lpstr>
      <vt:lpstr>22 Marcador de Páginas</vt:lpstr>
      <vt:lpstr>23 Ventarola</vt:lpstr>
      <vt:lpstr>24 Credencial</vt:lpstr>
      <vt:lpstr>25 Certificado</vt:lpstr>
      <vt:lpstr>26 Certificado</vt:lpstr>
      <vt:lpstr>27 Manual do Estudante</vt:lpstr>
      <vt:lpstr>28 Jornal</vt:lpstr>
      <vt:lpstr>29 Apostila</vt:lpstr>
      <vt:lpstr>BOOLEAN</vt:lpstr>
      <vt:lpstr>ENVELOPEESPECIALMATRIZ</vt:lpstr>
      <vt:lpstr>ENVELOPEESPECIALTIPO</vt:lpstr>
      <vt:lpstr>envelopematriztipoespecial</vt:lpstr>
      <vt:lpstr>ENVELOPEPADRAOMATRIZ</vt:lpstr>
      <vt:lpstr>ENVELOPEPADRAOTIPO</vt:lpstr>
      <vt:lpstr>envelopetipoespecial</vt:lpstr>
      <vt:lpstr>impressao</vt:lpstr>
      <vt:lpstr>IMPRESSAOTIPO</vt:lpstr>
      <vt:lpstr>matrizpapel</vt:lpstr>
      <vt:lpstr>PAPELMATRIZ</vt:lpstr>
      <vt:lpstr>PAPELTIPO</vt:lpstr>
      <vt:lpstr>tipoimpressao</vt:lpstr>
      <vt:lpstr>tipopapeis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dc:creator>
  <cp:lastModifiedBy>Nicolly</cp:lastModifiedBy>
  <cp:lastPrinted>2015-08-06T19:05:50Z</cp:lastPrinted>
  <dcterms:created xsi:type="dcterms:W3CDTF">2013-06-11T18:35:14Z</dcterms:created>
  <dcterms:modified xsi:type="dcterms:W3CDTF">2016-03-31T13:09:27Z</dcterms:modified>
</cp:coreProperties>
</file>